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442380335570-my.sharepoint.com/personal/boboh_pairview_co_uk/Documents/Excel New/Materials/"/>
    </mc:Choice>
  </mc:AlternateContent>
  <xr:revisionPtr revIDLastSave="147" documentId="8_{97A24973-5A9E-40E3-9BEA-9DB595DABFD8}" xr6:coauthVersionLast="47" xr6:coauthVersionMax="47" xr10:uidLastSave="{CECDC1DB-A00C-4818-A760-518FE8191CB6}"/>
  <bookViews>
    <workbookView xWindow="-110" yWindow="-110" windowWidth="19420" windowHeight="10420" firstSheet="3" activeTab="3" xr2:uid="{00000000-000D-0000-FFFF-FFFF00000000}"/>
  </bookViews>
  <sheets>
    <sheet name="IF Function" sheetId="2" r:id="rId1"/>
    <sheet name="VLOOKUP-Approximate" sheetId="3" r:id="rId2"/>
    <sheet name="VLOOKUP-Exact" sheetId="6" r:id="rId3"/>
    <sheet name="COUNTIF" sheetId="5" r:id="rId4"/>
    <sheet name="Sheet1" sheetId="7" r:id="rId5"/>
  </sheets>
  <definedNames>
    <definedName name="_xlnm._FilterDatabase" localSheetId="0" hidden="1">'IF Function'!$A$3:$M$912</definedName>
    <definedName name="_xlnm._FilterDatabase" localSheetId="1" hidden="1">'VLOOKUP-Approximate'!#REF!</definedName>
    <definedName name="_xlnm._FilterDatabase" localSheetId="2" hidden="1">'VLOOKUP-Exact'!$A$2:$A$302</definedName>
    <definedName name="ee" hidden="1">{"FirstQ",#N/A,FALSE,"Budget2000";"SecondQ",#N/A,FALSE,"Budget2000";"Summary",#N/A,FALSE,"Budget2000"}</definedName>
    <definedName name="_xlnm.Extract" localSheetId="1">'VLOOKUP-Approximate'!#REF!</definedName>
    <definedName name="_xlnm.Extract" localSheetId="2">'VLOOKUP-Exact'!$L$1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6" l="1"/>
  <c r="L6" i="5"/>
  <c r="H6" i="5"/>
  <c r="H3" i="6"/>
  <c r="H9" i="6"/>
  <c r="O6" i="2"/>
  <c r="M6" i="2"/>
  <c r="E2" i="3"/>
  <c r="H4" i="2"/>
  <c r="H5" i="2"/>
  <c r="F4" i="2"/>
  <c r="G4" i="2" s="1"/>
  <c r="D4" i="2"/>
  <c r="L5" i="5"/>
  <c r="L7" i="5"/>
  <c r="L8" i="5"/>
  <c r="L9" i="5"/>
  <c r="L10" i="5"/>
  <c r="L4" i="5"/>
  <c r="K5" i="5"/>
  <c r="K6" i="5"/>
  <c r="K7" i="5"/>
  <c r="K8" i="5"/>
  <c r="K9" i="5"/>
  <c r="K10" i="5"/>
  <c r="K4" i="5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H4" i="6"/>
  <c r="H5" i="6"/>
  <c r="H6" i="6"/>
  <c r="H7" i="6"/>
  <c r="H8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F53" i="2"/>
  <c r="G53" i="2" s="1"/>
  <c r="F54" i="2"/>
  <c r="G54" i="2" s="1"/>
  <c r="F55" i="2"/>
  <c r="G55" i="2" s="1"/>
  <c r="F56" i="2"/>
  <c r="G56" i="2" s="1"/>
  <c r="F57" i="2"/>
  <c r="G57" i="2" s="1"/>
  <c r="F58" i="2"/>
  <c r="G58" i="2" s="1"/>
  <c r="F59" i="2"/>
  <c r="G59" i="2" s="1"/>
  <c r="F60" i="2"/>
  <c r="G60" i="2" s="1"/>
  <c r="F61" i="2"/>
  <c r="G61" i="2" s="1"/>
  <c r="F62" i="2"/>
  <c r="G62" i="2" s="1"/>
  <c r="F63" i="2"/>
  <c r="G63" i="2" s="1"/>
  <c r="F64" i="2"/>
  <c r="G64" i="2" s="1"/>
  <c r="F65" i="2"/>
  <c r="G65" i="2" s="1"/>
  <c r="F66" i="2"/>
  <c r="G66" i="2" s="1"/>
  <c r="F67" i="2"/>
  <c r="G67" i="2" s="1"/>
  <c r="F68" i="2"/>
  <c r="G68" i="2" s="1"/>
  <c r="F69" i="2"/>
  <c r="G69" i="2" s="1"/>
  <c r="F70" i="2"/>
  <c r="G70" i="2" s="1"/>
  <c r="F71" i="2"/>
  <c r="G71" i="2" s="1"/>
  <c r="F72" i="2"/>
  <c r="G72" i="2" s="1"/>
  <c r="F73" i="2"/>
  <c r="G73" i="2" s="1"/>
  <c r="F74" i="2"/>
  <c r="G74" i="2" s="1"/>
  <c r="F75" i="2"/>
  <c r="G75" i="2" s="1"/>
  <c r="F76" i="2"/>
  <c r="G76" i="2" s="1"/>
  <c r="F77" i="2"/>
  <c r="G77" i="2" s="1"/>
  <c r="F78" i="2"/>
  <c r="G78" i="2" s="1"/>
  <c r="F79" i="2"/>
  <c r="G79" i="2" s="1"/>
  <c r="F80" i="2"/>
  <c r="G80" i="2" s="1"/>
  <c r="F81" i="2"/>
  <c r="G81" i="2" s="1"/>
  <c r="F82" i="2"/>
  <c r="G82" i="2" s="1"/>
  <c r="F83" i="2"/>
  <c r="G83" i="2" s="1"/>
  <c r="F84" i="2"/>
  <c r="G84" i="2" s="1"/>
  <c r="F85" i="2"/>
  <c r="G85" i="2" s="1"/>
  <c r="F86" i="2"/>
  <c r="G86" i="2" s="1"/>
  <c r="F87" i="2"/>
  <c r="G87" i="2" s="1"/>
  <c r="F88" i="2"/>
  <c r="G88" i="2" s="1"/>
  <c r="F89" i="2"/>
  <c r="G89" i="2" s="1"/>
  <c r="F90" i="2"/>
  <c r="G90" i="2" s="1"/>
  <c r="F91" i="2"/>
  <c r="G91" i="2" s="1"/>
  <c r="F92" i="2"/>
  <c r="G92" i="2" s="1"/>
  <c r="F93" i="2"/>
  <c r="G93" i="2" s="1"/>
  <c r="F94" i="2"/>
  <c r="G94" i="2" s="1"/>
  <c r="F95" i="2"/>
  <c r="G95" i="2" s="1"/>
  <c r="F96" i="2"/>
  <c r="G96" i="2" s="1"/>
  <c r="F97" i="2"/>
  <c r="G97" i="2" s="1"/>
  <c r="F98" i="2"/>
  <c r="G98" i="2" s="1"/>
  <c r="F99" i="2"/>
  <c r="G99" i="2" s="1"/>
  <c r="F100" i="2"/>
  <c r="G100" i="2" s="1"/>
  <c r="F101" i="2"/>
  <c r="G101" i="2" s="1"/>
  <c r="F102" i="2"/>
  <c r="G102" i="2" s="1"/>
  <c r="F103" i="2"/>
  <c r="G103" i="2" s="1"/>
  <c r="F104" i="2"/>
  <c r="G104" i="2" s="1"/>
  <c r="F105" i="2"/>
  <c r="G105" i="2" s="1"/>
  <c r="F106" i="2"/>
  <c r="G106" i="2" s="1"/>
  <c r="F107" i="2"/>
  <c r="G107" i="2" s="1"/>
  <c r="F108" i="2"/>
  <c r="G108" i="2" s="1"/>
  <c r="F109" i="2"/>
  <c r="G109" i="2" s="1"/>
  <c r="F110" i="2"/>
  <c r="G110" i="2" s="1"/>
  <c r="F111" i="2"/>
  <c r="G111" i="2" s="1"/>
  <c r="F112" i="2"/>
  <c r="G112" i="2" s="1"/>
  <c r="F113" i="2"/>
  <c r="G113" i="2" s="1"/>
  <c r="F114" i="2"/>
  <c r="G114" i="2" s="1"/>
  <c r="F115" i="2"/>
  <c r="G115" i="2" s="1"/>
  <c r="F116" i="2"/>
  <c r="G116" i="2" s="1"/>
  <c r="F117" i="2"/>
  <c r="G117" i="2" s="1"/>
  <c r="F118" i="2"/>
  <c r="G118" i="2" s="1"/>
  <c r="F119" i="2"/>
  <c r="G119" i="2" s="1"/>
  <c r="F120" i="2"/>
  <c r="G120" i="2" s="1"/>
  <c r="F121" i="2"/>
  <c r="G121" i="2" s="1"/>
  <c r="F122" i="2"/>
  <c r="G122" i="2" s="1"/>
  <c r="F123" i="2"/>
  <c r="G123" i="2" s="1"/>
  <c r="F124" i="2"/>
  <c r="G124" i="2" s="1"/>
  <c r="F125" i="2"/>
  <c r="G125" i="2" s="1"/>
  <c r="F126" i="2"/>
  <c r="G126" i="2" s="1"/>
  <c r="F127" i="2"/>
  <c r="G127" i="2" s="1"/>
  <c r="F128" i="2"/>
  <c r="G128" i="2" s="1"/>
  <c r="F129" i="2"/>
  <c r="G129" i="2" s="1"/>
  <c r="F130" i="2"/>
  <c r="G130" i="2" s="1"/>
  <c r="F131" i="2"/>
  <c r="G131" i="2" s="1"/>
  <c r="F132" i="2"/>
  <c r="G132" i="2" s="1"/>
  <c r="F133" i="2"/>
  <c r="G133" i="2" s="1"/>
  <c r="F134" i="2"/>
  <c r="G134" i="2" s="1"/>
  <c r="F135" i="2"/>
  <c r="G135" i="2" s="1"/>
  <c r="F136" i="2"/>
  <c r="G136" i="2" s="1"/>
  <c r="F137" i="2"/>
  <c r="G137" i="2" s="1"/>
  <c r="F138" i="2"/>
  <c r="G138" i="2" s="1"/>
  <c r="F139" i="2"/>
  <c r="G139" i="2" s="1"/>
  <c r="F140" i="2"/>
  <c r="G140" i="2" s="1"/>
  <c r="F141" i="2"/>
  <c r="G141" i="2" s="1"/>
  <c r="F142" i="2"/>
  <c r="G142" i="2" s="1"/>
  <c r="F143" i="2"/>
  <c r="G143" i="2" s="1"/>
  <c r="F144" i="2"/>
  <c r="G144" i="2" s="1"/>
  <c r="F145" i="2"/>
  <c r="G145" i="2" s="1"/>
  <c r="F146" i="2"/>
  <c r="G146" i="2" s="1"/>
  <c r="F147" i="2"/>
  <c r="G147" i="2" s="1"/>
  <c r="F148" i="2"/>
  <c r="G148" i="2" s="1"/>
  <c r="F149" i="2"/>
  <c r="G149" i="2" s="1"/>
  <c r="F150" i="2"/>
  <c r="G150" i="2" s="1"/>
  <c r="F151" i="2"/>
  <c r="G151" i="2" s="1"/>
  <c r="F152" i="2"/>
  <c r="G152" i="2" s="1"/>
  <c r="F153" i="2"/>
  <c r="G153" i="2" s="1"/>
  <c r="F154" i="2"/>
  <c r="G154" i="2" s="1"/>
  <c r="F155" i="2"/>
  <c r="G155" i="2" s="1"/>
  <c r="F156" i="2"/>
  <c r="G156" i="2" s="1"/>
  <c r="F157" i="2"/>
  <c r="G157" i="2" s="1"/>
  <c r="F158" i="2"/>
  <c r="G158" i="2" s="1"/>
  <c r="F159" i="2"/>
  <c r="G159" i="2" s="1"/>
  <c r="F160" i="2"/>
  <c r="G160" i="2" s="1"/>
  <c r="F161" i="2"/>
  <c r="G161" i="2" s="1"/>
  <c r="F162" i="2"/>
  <c r="G162" i="2" s="1"/>
  <c r="F163" i="2"/>
  <c r="G163" i="2" s="1"/>
  <c r="F164" i="2"/>
  <c r="G164" i="2" s="1"/>
  <c r="F165" i="2"/>
  <c r="G165" i="2" s="1"/>
  <c r="F166" i="2"/>
  <c r="G166" i="2" s="1"/>
  <c r="F167" i="2"/>
  <c r="G167" i="2" s="1"/>
  <c r="F168" i="2"/>
  <c r="G168" i="2" s="1"/>
  <c r="F169" i="2"/>
  <c r="G169" i="2" s="1"/>
  <c r="F170" i="2"/>
  <c r="G170" i="2" s="1"/>
  <c r="F171" i="2"/>
  <c r="G171" i="2" s="1"/>
  <c r="F172" i="2"/>
  <c r="G172" i="2" s="1"/>
  <c r="F173" i="2"/>
  <c r="G173" i="2" s="1"/>
  <c r="F174" i="2"/>
  <c r="G174" i="2" s="1"/>
  <c r="F175" i="2"/>
  <c r="G175" i="2" s="1"/>
  <c r="F176" i="2"/>
  <c r="G176" i="2" s="1"/>
  <c r="F177" i="2"/>
  <c r="G177" i="2" s="1"/>
  <c r="F178" i="2"/>
  <c r="G178" i="2" s="1"/>
  <c r="F179" i="2"/>
  <c r="G179" i="2" s="1"/>
  <c r="F180" i="2"/>
  <c r="G180" i="2" s="1"/>
  <c r="F181" i="2"/>
  <c r="G181" i="2" s="1"/>
  <c r="F182" i="2"/>
  <c r="G182" i="2" s="1"/>
  <c r="F183" i="2"/>
  <c r="G183" i="2" s="1"/>
  <c r="F184" i="2"/>
  <c r="G184" i="2" s="1"/>
  <c r="F185" i="2"/>
  <c r="G185" i="2" s="1"/>
  <c r="F186" i="2"/>
  <c r="G186" i="2" s="1"/>
  <c r="F187" i="2"/>
  <c r="G187" i="2" s="1"/>
  <c r="F188" i="2"/>
  <c r="G188" i="2" s="1"/>
  <c r="F189" i="2"/>
  <c r="G189" i="2" s="1"/>
  <c r="F190" i="2"/>
  <c r="G190" i="2" s="1"/>
  <c r="F191" i="2"/>
  <c r="G191" i="2" s="1"/>
  <c r="F192" i="2"/>
  <c r="G192" i="2" s="1"/>
  <c r="F193" i="2"/>
  <c r="G193" i="2" s="1"/>
  <c r="F194" i="2"/>
  <c r="G194" i="2" s="1"/>
  <c r="F195" i="2"/>
  <c r="G195" i="2" s="1"/>
  <c r="F196" i="2"/>
  <c r="G196" i="2" s="1"/>
  <c r="F197" i="2"/>
  <c r="G197" i="2" s="1"/>
  <c r="F198" i="2"/>
  <c r="G198" i="2" s="1"/>
  <c r="F199" i="2"/>
  <c r="G199" i="2" s="1"/>
  <c r="F200" i="2"/>
  <c r="G200" i="2" s="1"/>
  <c r="F201" i="2"/>
  <c r="G201" i="2" s="1"/>
  <c r="F202" i="2"/>
  <c r="G202" i="2" s="1"/>
  <c r="F203" i="2"/>
  <c r="G203" i="2" s="1"/>
  <c r="F204" i="2"/>
  <c r="G204" i="2" s="1"/>
  <c r="F205" i="2"/>
  <c r="G205" i="2" s="1"/>
  <c r="F206" i="2"/>
  <c r="G206" i="2" s="1"/>
  <c r="F207" i="2"/>
  <c r="G207" i="2" s="1"/>
  <c r="F208" i="2"/>
  <c r="G208" i="2" s="1"/>
  <c r="F209" i="2"/>
  <c r="G209" i="2" s="1"/>
  <c r="F210" i="2"/>
  <c r="G210" i="2" s="1"/>
  <c r="F211" i="2"/>
  <c r="G211" i="2" s="1"/>
  <c r="F212" i="2"/>
  <c r="G212" i="2" s="1"/>
  <c r="F213" i="2"/>
  <c r="G213" i="2" s="1"/>
  <c r="F214" i="2"/>
  <c r="G214" i="2" s="1"/>
  <c r="F215" i="2"/>
  <c r="G215" i="2" s="1"/>
  <c r="F216" i="2"/>
  <c r="G216" i="2" s="1"/>
  <c r="F217" i="2"/>
  <c r="G217" i="2" s="1"/>
  <c r="F218" i="2"/>
  <c r="G218" i="2" s="1"/>
  <c r="F219" i="2"/>
  <c r="G219" i="2" s="1"/>
  <c r="F220" i="2"/>
  <c r="G220" i="2" s="1"/>
  <c r="F221" i="2"/>
  <c r="G221" i="2" s="1"/>
  <c r="F222" i="2"/>
  <c r="G222" i="2" s="1"/>
  <c r="F223" i="2"/>
  <c r="G223" i="2" s="1"/>
  <c r="F224" i="2"/>
  <c r="G224" i="2" s="1"/>
  <c r="F225" i="2"/>
  <c r="G225" i="2" s="1"/>
  <c r="F226" i="2"/>
  <c r="G226" i="2" s="1"/>
  <c r="F227" i="2"/>
  <c r="G227" i="2" s="1"/>
  <c r="F228" i="2"/>
  <c r="G228" i="2" s="1"/>
  <c r="F229" i="2"/>
  <c r="G229" i="2" s="1"/>
  <c r="F230" i="2"/>
  <c r="G230" i="2" s="1"/>
  <c r="F231" i="2"/>
  <c r="G231" i="2" s="1"/>
  <c r="F232" i="2"/>
  <c r="G232" i="2" s="1"/>
  <c r="F233" i="2"/>
  <c r="G233" i="2" s="1"/>
  <c r="F234" i="2"/>
  <c r="G234" i="2" s="1"/>
  <c r="F235" i="2"/>
  <c r="G235" i="2" s="1"/>
  <c r="F236" i="2"/>
  <c r="G236" i="2" s="1"/>
  <c r="F237" i="2"/>
  <c r="G237" i="2" s="1"/>
  <c r="F238" i="2"/>
  <c r="G238" i="2" s="1"/>
  <c r="F239" i="2"/>
  <c r="G239" i="2" s="1"/>
  <c r="F240" i="2"/>
  <c r="G240" i="2" s="1"/>
  <c r="F241" i="2"/>
  <c r="G241" i="2" s="1"/>
  <c r="F242" i="2"/>
  <c r="G242" i="2" s="1"/>
  <c r="F243" i="2"/>
  <c r="G243" i="2" s="1"/>
  <c r="F244" i="2"/>
  <c r="G244" i="2" s="1"/>
  <c r="F245" i="2"/>
  <c r="G245" i="2" s="1"/>
  <c r="F246" i="2"/>
  <c r="G246" i="2" s="1"/>
  <c r="F247" i="2"/>
  <c r="G247" i="2" s="1"/>
  <c r="F248" i="2"/>
  <c r="G248" i="2" s="1"/>
  <c r="F249" i="2"/>
  <c r="G249" i="2" s="1"/>
  <c r="F250" i="2"/>
  <c r="G250" i="2" s="1"/>
  <c r="F251" i="2"/>
  <c r="G251" i="2" s="1"/>
  <c r="F252" i="2"/>
  <c r="G252" i="2" s="1"/>
  <c r="F253" i="2"/>
  <c r="G253" i="2" s="1"/>
  <c r="F254" i="2"/>
  <c r="G254" i="2" s="1"/>
  <c r="F255" i="2"/>
  <c r="G255" i="2" s="1"/>
  <c r="F256" i="2"/>
  <c r="G256" i="2" s="1"/>
  <c r="F257" i="2"/>
  <c r="G257" i="2" s="1"/>
  <c r="F258" i="2"/>
  <c r="G258" i="2" s="1"/>
  <c r="F259" i="2"/>
  <c r="G259" i="2" s="1"/>
  <c r="F260" i="2"/>
  <c r="G260" i="2" s="1"/>
  <c r="F261" i="2"/>
  <c r="G261" i="2" s="1"/>
  <c r="F262" i="2"/>
  <c r="G262" i="2" s="1"/>
  <c r="F263" i="2"/>
  <c r="G263" i="2" s="1"/>
  <c r="F264" i="2"/>
  <c r="G264" i="2" s="1"/>
  <c r="F265" i="2"/>
  <c r="G265" i="2" s="1"/>
  <c r="F266" i="2"/>
  <c r="G266" i="2" s="1"/>
  <c r="F267" i="2"/>
  <c r="G267" i="2" s="1"/>
  <c r="F268" i="2"/>
  <c r="G268" i="2" s="1"/>
  <c r="F269" i="2"/>
  <c r="G269" i="2" s="1"/>
  <c r="F270" i="2"/>
  <c r="G270" i="2" s="1"/>
  <c r="F271" i="2"/>
  <c r="G271" i="2" s="1"/>
  <c r="F272" i="2"/>
  <c r="G272" i="2" s="1"/>
  <c r="F273" i="2"/>
  <c r="G273" i="2" s="1"/>
  <c r="F274" i="2"/>
  <c r="G274" i="2" s="1"/>
  <c r="F275" i="2"/>
  <c r="G275" i="2" s="1"/>
  <c r="F276" i="2"/>
  <c r="G276" i="2" s="1"/>
  <c r="F277" i="2"/>
  <c r="G277" i="2" s="1"/>
  <c r="F278" i="2"/>
  <c r="G278" i="2" s="1"/>
  <c r="F279" i="2"/>
  <c r="G279" i="2" s="1"/>
  <c r="F280" i="2"/>
  <c r="G280" i="2" s="1"/>
  <c r="F281" i="2"/>
  <c r="G281" i="2" s="1"/>
  <c r="F282" i="2"/>
  <c r="G282" i="2" s="1"/>
  <c r="F283" i="2"/>
  <c r="G283" i="2" s="1"/>
  <c r="F284" i="2"/>
  <c r="G284" i="2" s="1"/>
  <c r="F285" i="2"/>
  <c r="G285" i="2" s="1"/>
  <c r="F286" i="2"/>
  <c r="G286" i="2" s="1"/>
  <c r="F287" i="2"/>
  <c r="G287" i="2" s="1"/>
  <c r="F288" i="2"/>
  <c r="G288" i="2" s="1"/>
  <c r="F289" i="2"/>
  <c r="G289" i="2" s="1"/>
  <c r="F290" i="2"/>
  <c r="G290" i="2" s="1"/>
  <c r="F291" i="2"/>
  <c r="G291" i="2" s="1"/>
  <c r="F292" i="2"/>
  <c r="G292" i="2" s="1"/>
  <c r="F293" i="2"/>
  <c r="G293" i="2" s="1"/>
  <c r="F294" i="2"/>
  <c r="G294" i="2" s="1"/>
  <c r="F295" i="2"/>
  <c r="G295" i="2" s="1"/>
  <c r="F296" i="2"/>
  <c r="G296" i="2" s="1"/>
  <c r="F297" i="2"/>
  <c r="G297" i="2" s="1"/>
  <c r="F298" i="2"/>
  <c r="G298" i="2" s="1"/>
  <c r="F299" i="2"/>
  <c r="G299" i="2" s="1"/>
  <c r="F300" i="2"/>
  <c r="G300" i="2" s="1"/>
  <c r="F301" i="2"/>
  <c r="G301" i="2" s="1"/>
  <c r="F302" i="2"/>
  <c r="G302" i="2" s="1"/>
  <c r="F303" i="2"/>
  <c r="G303" i="2" s="1"/>
  <c r="F304" i="2"/>
  <c r="G304" i="2" s="1"/>
  <c r="F305" i="2"/>
  <c r="G305" i="2" s="1"/>
  <c r="F306" i="2"/>
  <c r="G306" i="2" s="1"/>
  <c r="F307" i="2"/>
  <c r="G307" i="2" s="1"/>
  <c r="F308" i="2"/>
  <c r="G308" i="2" s="1"/>
  <c r="F309" i="2"/>
  <c r="G309" i="2" s="1"/>
  <c r="F310" i="2"/>
  <c r="G310" i="2" s="1"/>
  <c r="F311" i="2"/>
  <c r="G311" i="2" s="1"/>
  <c r="F312" i="2"/>
  <c r="G312" i="2" s="1"/>
  <c r="F313" i="2"/>
  <c r="G313" i="2" s="1"/>
  <c r="F314" i="2"/>
  <c r="G314" i="2" s="1"/>
  <c r="F315" i="2"/>
  <c r="G315" i="2" s="1"/>
  <c r="F316" i="2"/>
  <c r="G316" i="2" s="1"/>
  <c r="F317" i="2"/>
  <c r="G317" i="2" s="1"/>
  <c r="F318" i="2"/>
  <c r="G318" i="2" s="1"/>
  <c r="F319" i="2"/>
  <c r="G319" i="2" s="1"/>
  <c r="F320" i="2"/>
  <c r="G320" i="2" s="1"/>
  <c r="F321" i="2"/>
  <c r="G321" i="2" s="1"/>
  <c r="F322" i="2"/>
  <c r="G322" i="2" s="1"/>
  <c r="F323" i="2"/>
  <c r="G323" i="2" s="1"/>
  <c r="F324" i="2"/>
  <c r="G324" i="2" s="1"/>
  <c r="F325" i="2"/>
  <c r="G325" i="2" s="1"/>
  <c r="F326" i="2"/>
  <c r="G326" i="2" s="1"/>
  <c r="F327" i="2"/>
  <c r="G327" i="2" s="1"/>
  <c r="F328" i="2"/>
  <c r="G328" i="2" s="1"/>
  <c r="F329" i="2"/>
  <c r="G329" i="2" s="1"/>
  <c r="F330" i="2"/>
  <c r="G330" i="2" s="1"/>
  <c r="F331" i="2"/>
  <c r="G331" i="2" s="1"/>
  <c r="F332" i="2"/>
  <c r="G332" i="2" s="1"/>
  <c r="F333" i="2"/>
  <c r="G333" i="2" s="1"/>
  <c r="F334" i="2"/>
  <c r="G334" i="2" s="1"/>
  <c r="F335" i="2"/>
  <c r="G335" i="2" s="1"/>
  <c r="F336" i="2"/>
  <c r="G336" i="2" s="1"/>
  <c r="F337" i="2"/>
  <c r="G337" i="2" s="1"/>
  <c r="F338" i="2"/>
  <c r="G338" i="2" s="1"/>
  <c r="F339" i="2"/>
  <c r="G339" i="2" s="1"/>
  <c r="F340" i="2"/>
  <c r="G340" i="2" s="1"/>
  <c r="F341" i="2"/>
  <c r="G341" i="2" s="1"/>
  <c r="F342" i="2"/>
  <c r="G342" i="2" s="1"/>
  <c r="F343" i="2"/>
  <c r="G343" i="2" s="1"/>
  <c r="F344" i="2"/>
  <c r="G344" i="2" s="1"/>
  <c r="F345" i="2"/>
  <c r="G345" i="2" s="1"/>
  <c r="F346" i="2"/>
  <c r="G346" i="2" s="1"/>
  <c r="F347" i="2"/>
  <c r="G347" i="2" s="1"/>
  <c r="F348" i="2"/>
  <c r="G348" i="2" s="1"/>
  <c r="F349" i="2"/>
  <c r="G349" i="2" s="1"/>
  <c r="F350" i="2"/>
  <c r="G350" i="2" s="1"/>
  <c r="F351" i="2"/>
  <c r="G351" i="2" s="1"/>
  <c r="F352" i="2"/>
  <c r="G352" i="2" s="1"/>
  <c r="F353" i="2"/>
  <c r="G353" i="2" s="1"/>
  <c r="F354" i="2"/>
  <c r="G354" i="2" s="1"/>
  <c r="F355" i="2"/>
  <c r="G355" i="2" s="1"/>
  <c r="F356" i="2"/>
  <c r="G356" i="2" s="1"/>
  <c r="F357" i="2"/>
  <c r="G357" i="2" s="1"/>
  <c r="F358" i="2"/>
  <c r="G358" i="2" s="1"/>
  <c r="F359" i="2"/>
  <c r="G359" i="2" s="1"/>
  <c r="F360" i="2"/>
  <c r="G360" i="2" s="1"/>
  <c r="F361" i="2"/>
  <c r="G361" i="2" s="1"/>
  <c r="F362" i="2"/>
  <c r="G362" i="2" s="1"/>
  <c r="F363" i="2"/>
  <c r="G363" i="2" s="1"/>
  <c r="F364" i="2"/>
  <c r="G364" i="2" s="1"/>
  <c r="F365" i="2"/>
  <c r="G365" i="2" s="1"/>
  <c r="F366" i="2"/>
  <c r="G366" i="2" s="1"/>
  <c r="F367" i="2"/>
  <c r="G367" i="2" s="1"/>
  <c r="F368" i="2"/>
  <c r="G368" i="2" s="1"/>
  <c r="F369" i="2"/>
  <c r="G369" i="2" s="1"/>
  <c r="F370" i="2"/>
  <c r="G370" i="2" s="1"/>
  <c r="F371" i="2"/>
  <c r="G371" i="2" s="1"/>
  <c r="F372" i="2"/>
  <c r="G372" i="2" s="1"/>
  <c r="F373" i="2"/>
  <c r="G373" i="2" s="1"/>
  <c r="F374" i="2"/>
  <c r="G374" i="2" s="1"/>
  <c r="F375" i="2"/>
  <c r="G375" i="2" s="1"/>
  <c r="F376" i="2"/>
  <c r="G376" i="2" s="1"/>
  <c r="F377" i="2"/>
  <c r="G377" i="2" s="1"/>
  <c r="F378" i="2"/>
  <c r="G378" i="2" s="1"/>
  <c r="F379" i="2"/>
  <c r="G379" i="2" s="1"/>
  <c r="F380" i="2"/>
  <c r="G380" i="2" s="1"/>
  <c r="F381" i="2"/>
  <c r="G381" i="2" s="1"/>
  <c r="F382" i="2"/>
  <c r="G382" i="2" s="1"/>
  <c r="F383" i="2"/>
  <c r="G383" i="2" s="1"/>
  <c r="F384" i="2"/>
  <c r="G384" i="2" s="1"/>
  <c r="F385" i="2"/>
  <c r="G385" i="2" s="1"/>
  <c r="F386" i="2"/>
  <c r="G386" i="2" s="1"/>
  <c r="F387" i="2"/>
  <c r="G387" i="2" s="1"/>
  <c r="F388" i="2"/>
  <c r="G388" i="2" s="1"/>
  <c r="F389" i="2"/>
  <c r="G389" i="2" s="1"/>
  <c r="F390" i="2"/>
  <c r="G390" i="2" s="1"/>
  <c r="F391" i="2"/>
  <c r="G391" i="2" s="1"/>
  <c r="F392" i="2"/>
  <c r="G392" i="2" s="1"/>
  <c r="F393" i="2"/>
  <c r="G393" i="2" s="1"/>
  <c r="F394" i="2"/>
  <c r="G394" i="2" s="1"/>
  <c r="F395" i="2"/>
  <c r="G395" i="2" s="1"/>
  <c r="F396" i="2"/>
  <c r="G396" i="2" s="1"/>
  <c r="F397" i="2"/>
  <c r="G397" i="2" s="1"/>
  <c r="F398" i="2"/>
  <c r="G398" i="2" s="1"/>
  <c r="F399" i="2"/>
  <c r="G399" i="2" s="1"/>
  <c r="F400" i="2"/>
  <c r="G400" i="2" s="1"/>
  <c r="F401" i="2"/>
  <c r="G401" i="2" s="1"/>
  <c r="F402" i="2"/>
  <c r="G402" i="2" s="1"/>
  <c r="F403" i="2"/>
  <c r="G403" i="2" s="1"/>
  <c r="F404" i="2"/>
  <c r="G404" i="2" s="1"/>
  <c r="F405" i="2"/>
  <c r="G405" i="2" s="1"/>
  <c r="F406" i="2"/>
  <c r="G406" i="2" s="1"/>
  <c r="F407" i="2"/>
  <c r="G407" i="2" s="1"/>
  <c r="F408" i="2"/>
  <c r="G408" i="2" s="1"/>
  <c r="F409" i="2"/>
  <c r="G409" i="2" s="1"/>
  <c r="F410" i="2"/>
  <c r="G410" i="2" s="1"/>
  <c r="F411" i="2"/>
  <c r="G411" i="2" s="1"/>
  <c r="F412" i="2"/>
  <c r="G412" i="2" s="1"/>
  <c r="F413" i="2"/>
  <c r="G413" i="2" s="1"/>
  <c r="F414" i="2"/>
  <c r="G414" i="2" s="1"/>
  <c r="F415" i="2"/>
  <c r="G415" i="2" s="1"/>
  <c r="F416" i="2"/>
  <c r="G416" i="2" s="1"/>
  <c r="F417" i="2"/>
  <c r="G417" i="2" s="1"/>
  <c r="F418" i="2"/>
  <c r="G418" i="2" s="1"/>
  <c r="F419" i="2"/>
  <c r="G419" i="2" s="1"/>
  <c r="F420" i="2"/>
  <c r="G420" i="2" s="1"/>
  <c r="F421" i="2"/>
  <c r="G421" i="2" s="1"/>
  <c r="F422" i="2"/>
  <c r="G422" i="2" s="1"/>
  <c r="F423" i="2"/>
  <c r="G423" i="2" s="1"/>
  <c r="F424" i="2"/>
  <c r="G424" i="2" s="1"/>
  <c r="F425" i="2"/>
  <c r="G425" i="2" s="1"/>
  <c r="F426" i="2"/>
  <c r="G426" i="2" s="1"/>
  <c r="F427" i="2"/>
  <c r="G427" i="2" s="1"/>
  <c r="F428" i="2"/>
  <c r="G428" i="2" s="1"/>
  <c r="F429" i="2"/>
  <c r="G429" i="2" s="1"/>
  <c r="F430" i="2"/>
  <c r="G430" i="2" s="1"/>
  <c r="F431" i="2"/>
  <c r="G431" i="2" s="1"/>
  <c r="F432" i="2"/>
  <c r="G432" i="2" s="1"/>
  <c r="F433" i="2"/>
  <c r="G433" i="2" s="1"/>
  <c r="F434" i="2"/>
  <c r="G434" i="2" s="1"/>
  <c r="F435" i="2"/>
  <c r="G435" i="2" s="1"/>
  <c r="F436" i="2"/>
  <c r="G436" i="2" s="1"/>
  <c r="F437" i="2"/>
  <c r="G437" i="2" s="1"/>
  <c r="F438" i="2"/>
  <c r="G438" i="2" s="1"/>
  <c r="F439" i="2"/>
  <c r="G439" i="2" s="1"/>
  <c r="F440" i="2"/>
  <c r="G440" i="2" s="1"/>
  <c r="F441" i="2"/>
  <c r="G441" i="2" s="1"/>
  <c r="F442" i="2"/>
  <c r="G442" i="2" s="1"/>
  <c r="F443" i="2"/>
  <c r="G443" i="2" s="1"/>
  <c r="F444" i="2"/>
  <c r="G444" i="2" s="1"/>
  <c r="F445" i="2"/>
  <c r="G445" i="2" s="1"/>
  <c r="F446" i="2"/>
  <c r="G446" i="2" s="1"/>
  <c r="F447" i="2"/>
  <c r="G447" i="2" s="1"/>
  <c r="F448" i="2"/>
  <c r="G448" i="2" s="1"/>
  <c r="F449" i="2"/>
  <c r="G449" i="2" s="1"/>
  <c r="F450" i="2"/>
  <c r="G450" i="2" s="1"/>
  <c r="F451" i="2"/>
  <c r="G451" i="2" s="1"/>
  <c r="F452" i="2"/>
  <c r="G452" i="2" s="1"/>
  <c r="F453" i="2"/>
  <c r="G453" i="2" s="1"/>
  <c r="F454" i="2"/>
  <c r="G454" i="2" s="1"/>
  <c r="F455" i="2"/>
  <c r="G455" i="2" s="1"/>
  <c r="F456" i="2"/>
  <c r="G456" i="2" s="1"/>
  <c r="F457" i="2"/>
  <c r="G457" i="2" s="1"/>
  <c r="F458" i="2"/>
  <c r="G458" i="2" s="1"/>
  <c r="F459" i="2"/>
  <c r="G459" i="2" s="1"/>
  <c r="F460" i="2"/>
  <c r="G460" i="2" s="1"/>
  <c r="F461" i="2"/>
  <c r="G461" i="2" s="1"/>
  <c r="F462" i="2"/>
  <c r="G462" i="2" s="1"/>
  <c r="F463" i="2"/>
  <c r="G463" i="2" s="1"/>
  <c r="F464" i="2"/>
  <c r="G464" i="2" s="1"/>
  <c r="F465" i="2"/>
  <c r="G465" i="2" s="1"/>
  <c r="F466" i="2"/>
  <c r="G466" i="2" s="1"/>
  <c r="F467" i="2"/>
  <c r="G467" i="2" s="1"/>
  <c r="F468" i="2"/>
  <c r="G468" i="2" s="1"/>
  <c r="F469" i="2"/>
  <c r="G469" i="2" s="1"/>
  <c r="F470" i="2"/>
  <c r="G470" i="2" s="1"/>
  <c r="F471" i="2"/>
  <c r="G471" i="2" s="1"/>
  <c r="F472" i="2"/>
  <c r="G472" i="2" s="1"/>
  <c r="F473" i="2"/>
  <c r="G473" i="2" s="1"/>
  <c r="F474" i="2"/>
  <c r="G474" i="2" s="1"/>
  <c r="F475" i="2"/>
  <c r="G475" i="2" s="1"/>
  <c r="F476" i="2"/>
  <c r="G476" i="2" s="1"/>
  <c r="F477" i="2"/>
  <c r="G477" i="2" s="1"/>
  <c r="F478" i="2"/>
  <c r="G478" i="2" s="1"/>
  <c r="F479" i="2"/>
  <c r="G479" i="2" s="1"/>
  <c r="F480" i="2"/>
  <c r="G480" i="2" s="1"/>
  <c r="F481" i="2"/>
  <c r="G481" i="2" s="1"/>
  <c r="F482" i="2"/>
  <c r="G482" i="2" s="1"/>
  <c r="F483" i="2"/>
  <c r="G483" i="2" s="1"/>
  <c r="F484" i="2"/>
  <c r="G484" i="2" s="1"/>
  <c r="F485" i="2"/>
  <c r="G485" i="2" s="1"/>
  <c r="F486" i="2"/>
  <c r="G486" i="2" s="1"/>
  <c r="F487" i="2"/>
  <c r="G487" i="2" s="1"/>
  <c r="F488" i="2"/>
  <c r="G488" i="2" s="1"/>
  <c r="F489" i="2"/>
  <c r="G489" i="2" s="1"/>
  <c r="F490" i="2"/>
  <c r="G490" i="2" s="1"/>
  <c r="F491" i="2"/>
  <c r="G491" i="2" s="1"/>
  <c r="F492" i="2"/>
  <c r="G492" i="2" s="1"/>
  <c r="F493" i="2"/>
  <c r="G493" i="2" s="1"/>
  <c r="F494" i="2"/>
  <c r="G494" i="2" s="1"/>
  <c r="F495" i="2"/>
  <c r="G495" i="2" s="1"/>
  <c r="F496" i="2"/>
  <c r="G496" i="2" s="1"/>
  <c r="F497" i="2"/>
  <c r="G497" i="2" s="1"/>
  <c r="F498" i="2"/>
  <c r="G498" i="2" s="1"/>
  <c r="F499" i="2"/>
  <c r="G499" i="2" s="1"/>
  <c r="F500" i="2"/>
  <c r="G500" i="2" s="1"/>
  <c r="F501" i="2"/>
  <c r="G501" i="2" s="1"/>
  <c r="F502" i="2"/>
  <c r="G502" i="2" s="1"/>
  <c r="F503" i="2"/>
  <c r="G503" i="2" s="1"/>
  <c r="F504" i="2"/>
  <c r="G504" i="2" s="1"/>
  <c r="F505" i="2"/>
  <c r="G505" i="2" s="1"/>
  <c r="F506" i="2"/>
  <c r="G506" i="2" s="1"/>
  <c r="F507" i="2"/>
  <c r="G507" i="2" s="1"/>
  <c r="F508" i="2"/>
  <c r="G508" i="2" s="1"/>
  <c r="F509" i="2"/>
  <c r="G509" i="2" s="1"/>
  <c r="F510" i="2"/>
  <c r="G510" i="2" s="1"/>
  <c r="F511" i="2"/>
  <c r="G511" i="2" s="1"/>
  <c r="F512" i="2"/>
  <c r="G512" i="2" s="1"/>
  <c r="F513" i="2"/>
  <c r="G513" i="2" s="1"/>
  <c r="F514" i="2"/>
  <c r="G514" i="2" s="1"/>
  <c r="F515" i="2"/>
  <c r="G515" i="2" s="1"/>
  <c r="F516" i="2"/>
  <c r="G516" i="2" s="1"/>
  <c r="F517" i="2"/>
  <c r="G517" i="2" s="1"/>
  <c r="F518" i="2"/>
  <c r="G518" i="2" s="1"/>
  <c r="F519" i="2"/>
  <c r="G519" i="2" s="1"/>
  <c r="F520" i="2"/>
  <c r="G520" i="2" s="1"/>
  <c r="F521" i="2"/>
  <c r="G521" i="2" s="1"/>
  <c r="F522" i="2"/>
  <c r="G522" i="2" s="1"/>
  <c r="F523" i="2"/>
  <c r="G523" i="2" s="1"/>
  <c r="F524" i="2"/>
  <c r="G524" i="2" s="1"/>
  <c r="F525" i="2"/>
  <c r="G525" i="2" s="1"/>
  <c r="F526" i="2"/>
  <c r="G526" i="2" s="1"/>
  <c r="F527" i="2"/>
  <c r="G527" i="2" s="1"/>
  <c r="F528" i="2"/>
  <c r="G528" i="2" s="1"/>
  <c r="F529" i="2"/>
  <c r="G529" i="2" s="1"/>
  <c r="F530" i="2"/>
  <c r="G530" i="2" s="1"/>
  <c r="F531" i="2"/>
  <c r="G531" i="2" s="1"/>
  <c r="F532" i="2"/>
  <c r="G532" i="2" s="1"/>
  <c r="F533" i="2"/>
  <c r="G533" i="2" s="1"/>
  <c r="F534" i="2"/>
  <c r="G534" i="2" s="1"/>
  <c r="F535" i="2"/>
  <c r="G535" i="2" s="1"/>
  <c r="F536" i="2"/>
  <c r="G536" i="2" s="1"/>
  <c r="F537" i="2"/>
  <c r="G537" i="2" s="1"/>
  <c r="F538" i="2"/>
  <c r="G538" i="2" s="1"/>
  <c r="F539" i="2"/>
  <c r="G539" i="2" s="1"/>
  <c r="F540" i="2"/>
  <c r="G540" i="2" s="1"/>
  <c r="F541" i="2"/>
  <c r="G541" i="2" s="1"/>
  <c r="F542" i="2"/>
  <c r="G542" i="2" s="1"/>
  <c r="F543" i="2"/>
  <c r="G543" i="2" s="1"/>
  <c r="F544" i="2"/>
  <c r="G544" i="2" s="1"/>
  <c r="F545" i="2"/>
  <c r="G545" i="2" s="1"/>
  <c r="F546" i="2"/>
  <c r="G546" i="2" s="1"/>
  <c r="F547" i="2"/>
  <c r="G547" i="2" s="1"/>
  <c r="F548" i="2"/>
  <c r="G548" i="2" s="1"/>
  <c r="F549" i="2"/>
  <c r="G549" i="2" s="1"/>
  <c r="F550" i="2"/>
  <c r="G550" i="2" s="1"/>
  <c r="F551" i="2"/>
  <c r="G551" i="2" s="1"/>
  <c r="F552" i="2"/>
  <c r="G552" i="2" s="1"/>
  <c r="F553" i="2"/>
  <c r="G553" i="2" s="1"/>
  <c r="F554" i="2"/>
  <c r="G554" i="2" s="1"/>
  <c r="F555" i="2"/>
  <c r="G555" i="2" s="1"/>
  <c r="F556" i="2"/>
  <c r="G556" i="2" s="1"/>
  <c r="F557" i="2"/>
  <c r="G557" i="2" s="1"/>
  <c r="F558" i="2"/>
  <c r="G558" i="2" s="1"/>
  <c r="F559" i="2"/>
  <c r="G559" i="2" s="1"/>
  <c r="F560" i="2"/>
  <c r="G560" i="2" s="1"/>
  <c r="F561" i="2"/>
  <c r="G561" i="2" s="1"/>
  <c r="F562" i="2"/>
  <c r="G562" i="2" s="1"/>
  <c r="F563" i="2"/>
  <c r="G563" i="2" s="1"/>
  <c r="F564" i="2"/>
  <c r="G564" i="2" s="1"/>
  <c r="F565" i="2"/>
  <c r="G565" i="2" s="1"/>
  <c r="F566" i="2"/>
  <c r="G566" i="2" s="1"/>
  <c r="F567" i="2"/>
  <c r="G567" i="2" s="1"/>
  <c r="F568" i="2"/>
  <c r="G568" i="2" s="1"/>
  <c r="F569" i="2"/>
  <c r="G569" i="2" s="1"/>
  <c r="F570" i="2"/>
  <c r="G570" i="2" s="1"/>
  <c r="F571" i="2"/>
  <c r="G571" i="2" s="1"/>
  <c r="F572" i="2"/>
  <c r="G572" i="2" s="1"/>
  <c r="F573" i="2"/>
  <c r="G573" i="2" s="1"/>
  <c r="F574" i="2"/>
  <c r="G574" i="2" s="1"/>
  <c r="F575" i="2"/>
  <c r="G575" i="2" s="1"/>
  <c r="F576" i="2"/>
  <c r="G576" i="2" s="1"/>
  <c r="F577" i="2"/>
  <c r="G577" i="2" s="1"/>
  <c r="F578" i="2"/>
  <c r="G578" i="2" s="1"/>
  <c r="F579" i="2"/>
  <c r="G579" i="2" s="1"/>
  <c r="F580" i="2"/>
  <c r="G580" i="2" s="1"/>
  <c r="F581" i="2"/>
  <c r="G581" i="2" s="1"/>
  <c r="F582" i="2"/>
  <c r="G582" i="2" s="1"/>
  <c r="F583" i="2"/>
  <c r="G583" i="2" s="1"/>
  <c r="F584" i="2"/>
  <c r="G584" i="2" s="1"/>
  <c r="F585" i="2"/>
  <c r="G585" i="2" s="1"/>
  <c r="F586" i="2"/>
  <c r="G586" i="2" s="1"/>
  <c r="F587" i="2"/>
  <c r="G587" i="2" s="1"/>
  <c r="F588" i="2"/>
  <c r="G588" i="2" s="1"/>
  <c r="F589" i="2"/>
  <c r="G589" i="2" s="1"/>
  <c r="F590" i="2"/>
  <c r="G590" i="2" s="1"/>
  <c r="F591" i="2"/>
  <c r="G591" i="2" s="1"/>
  <c r="F592" i="2"/>
  <c r="G592" i="2" s="1"/>
  <c r="F593" i="2"/>
  <c r="G593" i="2" s="1"/>
  <c r="F594" i="2"/>
  <c r="G594" i="2" s="1"/>
  <c r="F595" i="2"/>
  <c r="G595" i="2" s="1"/>
  <c r="F596" i="2"/>
  <c r="G596" i="2" s="1"/>
  <c r="F597" i="2"/>
  <c r="G597" i="2" s="1"/>
  <c r="F598" i="2"/>
  <c r="G598" i="2" s="1"/>
  <c r="F599" i="2"/>
  <c r="G599" i="2" s="1"/>
  <c r="F600" i="2"/>
  <c r="G600" i="2" s="1"/>
  <c r="F601" i="2"/>
  <c r="G601" i="2" s="1"/>
  <c r="F602" i="2"/>
  <c r="G602" i="2" s="1"/>
  <c r="F603" i="2"/>
  <c r="G603" i="2" s="1"/>
  <c r="F604" i="2"/>
  <c r="G604" i="2" s="1"/>
  <c r="F605" i="2"/>
  <c r="G605" i="2" s="1"/>
  <c r="F606" i="2"/>
  <c r="G606" i="2" s="1"/>
  <c r="F607" i="2"/>
  <c r="G607" i="2" s="1"/>
  <c r="F608" i="2"/>
  <c r="G608" i="2" s="1"/>
  <c r="F609" i="2"/>
  <c r="G609" i="2" s="1"/>
  <c r="F610" i="2"/>
  <c r="G610" i="2" s="1"/>
  <c r="F611" i="2"/>
  <c r="G611" i="2" s="1"/>
  <c r="F612" i="2"/>
  <c r="G612" i="2" s="1"/>
  <c r="F613" i="2"/>
  <c r="G613" i="2" s="1"/>
  <c r="F614" i="2"/>
  <c r="G614" i="2" s="1"/>
  <c r="F615" i="2"/>
  <c r="G615" i="2" s="1"/>
  <c r="F616" i="2"/>
  <c r="G616" i="2" s="1"/>
  <c r="F617" i="2"/>
  <c r="G617" i="2" s="1"/>
  <c r="F618" i="2"/>
  <c r="G618" i="2" s="1"/>
  <c r="F619" i="2"/>
  <c r="G619" i="2" s="1"/>
  <c r="F620" i="2"/>
  <c r="G620" i="2" s="1"/>
  <c r="F621" i="2"/>
  <c r="G621" i="2" s="1"/>
  <c r="F622" i="2"/>
  <c r="G622" i="2" s="1"/>
  <c r="F623" i="2"/>
  <c r="G623" i="2" s="1"/>
  <c r="F624" i="2"/>
  <c r="G624" i="2" s="1"/>
  <c r="F625" i="2"/>
  <c r="G625" i="2" s="1"/>
  <c r="F626" i="2"/>
  <c r="G626" i="2" s="1"/>
  <c r="F627" i="2"/>
  <c r="G627" i="2" s="1"/>
  <c r="F628" i="2"/>
  <c r="G628" i="2" s="1"/>
  <c r="F629" i="2"/>
  <c r="G629" i="2" s="1"/>
  <c r="F630" i="2"/>
  <c r="G630" i="2" s="1"/>
  <c r="F631" i="2"/>
  <c r="G631" i="2" s="1"/>
  <c r="F632" i="2"/>
  <c r="G632" i="2" s="1"/>
  <c r="F633" i="2"/>
  <c r="G633" i="2" s="1"/>
  <c r="F634" i="2"/>
  <c r="G634" i="2" s="1"/>
  <c r="F635" i="2"/>
  <c r="G635" i="2" s="1"/>
  <c r="F636" i="2"/>
  <c r="G636" i="2" s="1"/>
  <c r="F637" i="2"/>
  <c r="G637" i="2" s="1"/>
  <c r="F638" i="2"/>
  <c r="G638" i="2" s="1"/>
  <c r="F639" i="2"/>
  <c r="G639" i="2" s="1"/>
  <c r="F640" i="2"/>
  <c r="G640" i="2" s="1"/>
  <c r="F641" i="2"/>
  <c r="G641" i="2" s="1"/>
  <c r="F642" i="2"/>
  <c r="G642" i="2" s="1"/>
  <c r="F643" i="2"/>
  <c r="G643" i="2" s="1"/>
  <c r="F644" i="2"/>
  <c r="G644" i="2" s="1"/>
  <c r="F645" i="2"/>
  <c r="G645" i="2" s="1"/>
  <c r="F646" i="2"/>
  <c r="G646" i="2" s="1"/>
  <c r="F647" i="2"/>
  <c r="G647" i="2" s="1"/>
  <c r="F648" i="2"/>
  <c r="G648" i="2" s="1"/>
  <c r="F649" i="2"/>
  <c r="G649" i="2" s="1"/>
  <c r="F650" i="2"/>
  <c r="G650" i="2" s="1"/>
  <c r="F651" i="2"/>
  <c r="G651" i="2" s="1"/>
  <c r="F652" i="2"/>
  <c r="G652" i="2" s="1"/>
  <c r="F653" i="2"/>
  <c r="G653" i="2" s="1"/>
  <c r="F654" i="2"/>
  <c r="G654" i="2" s="1"/>
  <c r="F655" i="2"/>
  <c r="G655" i="2" s="1"/>
  <c r="F656" i="2"/>
  <c r="G656" i="2" s="1"/>
  <c r="F657" i="2"/>
  <c r="G657" i="2" s="1"/>
  <c r="F658" i="2"/>
  <c r="G658" i="2" s="1"/>
  <c r="F659" i="2"/>
  <c r="G659" i="2" s="1"/>
  <c r="F660" i="2"/>
  <c r="G660" i="2" s="1"/>
  <c r="F661" i="2"/>
  <c r="G661" i="2" s="1"/>
  <c r="F662" i="2"/>
  <c r="G662" i="2" s="1"/>
  <c r="F663" i="2"/>
  <c r="G663" i="2" s="1"/>
  <c r="F664" i="2"/>
  <c r="G664" i="2" s="1"/>
  <c r="F665" i="2"/>
  <c r="G665" i="2" s="1"/>
  <c r="F666" i="2"/>
  <c r="G666" i="2" s="1"/>
  <c r="F667" i="2"/>
  <c r="G667" i="2" s="1"/>
  <c r="F668" i="2"/>
  <c r="G668" i="2" s="1"/>
  <c r="F669" i="2"/>
  <c r="G669" i="2" s="1"/>
  <c r="F670" i="2"/>
  <c r="G670" i="2" s="1"/>
  <c r="F671" i="2"/>
  <c r="G671" i="2" s="1"/>
  <c r="F672" i="2"/>
  <c r="G672" i="2" s="1"/>
  <c r="F673" i="2"/>
  <c r="G673" i="2" s="1"/>
  <c r="F674" i="2"/>
  <c r="G674" i="2" s="1"/>
  <c r="F675" i="2"/>
  <c r="G675" i="2" s="1"/>
  <c r="F676" i="2"/>
  <c r="G676" i="2" s="1"/>
  <c r="F677" i="2"/>
  <c r="G677" i="2" s="1"/>
  <c r="F678" i="2"/>
  <c r="G678" i="2" s="1"/>
  <c r="F679" i="2"/>
  <c r="G679" i="2" s="1"/>
  <c r="F680" i="2"/>
  <c r="G680" i="2" s="1"/>
  <c r="F681" i="2"/>
  <c r="G681" i="2" s="1"/>
  <c r="F682" i="2"/>
  <c r="G682" i="2" s="1"/>
  <c r="F683" i="2"/>
  <c r="G683" i="2" s="1"/>
  <c r="F684" i="2"/>
  <c r="G684" i="2" s="1"/>
  <c r="F685" i="2"/>
  <c r="G685" i="2" s="1"/>
  <c r="F686" i="2"/>
  <c r="G686" i="2" s="1"/>
  <c r="F687" i="2"/>
  <c r="G687" i="2" s="1"/>
  <c r="F688" i="2"/>
  <c r="G688" i="2" s="1"/>
  <c r="F689" i="2"/>
  <c r="G689" i="2" s="1"/>
  <c r="F690" i="2"/>
  <c r="G690" i="2" s="1"/>
  <c r="F691" i="2"/>
  <c r="G691" i="2" s="1"/>
  <c r="F692" i="2"/>
  <c r="G692" i="2" s="1"/>
  <c r="F693" i="2"/>
  <c r="G693" i="2" s="1"/>
  <c r="F694" i="2"/>
  <c r="G694" i="2" s="1"/>
  <c r="F695" i="2"/>
  <c r="G695" i="2" s="1"/>
  <c r="F696" i="2"/>
  <c r="G696" i="2" s="1"/>
  <c r="F697" i="2"/>
  <c r="G697" i="2" s="1"/>
  <c r="F698" i="2"/>
  <c r="G698" i="2" s="1"/>
  <c r="F699" i="2"/>
  <c r="G699" i="2" s="1"/>
  <c r="F700" i="2"/>
  <c r="G700" i="2" s="1"/>
  <c r="F701" i="2"/>
  <c r="G701" i="2" s="1"/>
  <c r="F702" i="2"/>
  <c r="G702" i="2" s="1"/>
  <c r="F703" i="2"/>
  <c r="G703" i="2" s="1"/>
  <c r="F704" i="2"/>
  <c r="G704" i="2" s="1"/>
  <c r="F705" i="2"/>
  <c r="G705" i="2" s="1"/>
  <c r="F706" i="2"/>
  <c r="G706" i="2" s="1"/>
  <c r="F707" i="2"/>
  <c r="G707" i="2" s="1"/>
  <c r="F708" i="2"/>
  <c r="G708" i="2" s="1"/>
  <c r="F709" i="2"/>
  <c r="G709" i="2" s="1"/>
  <c r="F710" i="2"/>
  <c r="G710" i="2" s="1"/>
  <c r="F711" i="2"/>
  <c r="G711" i="2" s="1"/>
  <c r="F712" i="2"/>
  <c r="G712" i="2" s="1"/>
  <c r="F713" i="2"/>
  <c r="G713" i="2" s="1"/>
  <c r="F714" i="2"/>
  <c r="G714" i="2" s="1"/>
  <c r="F715" i="2"/>
  <c r="G715" i="2" s="1"/>
  <c r="F716" i="2"/>
  <c r="G716" i="2" s="1"/>
  <c r="F717" i="2"/>
  <c r="G717" i="2" s="1"/>
  <c r="F718" i="2"/>
  <c r="G718" i="2" s="1"/>
  <c r="F719" i="2"/>
  <c r="G719" i="2" s="1"/>
  <c r="F720" i="2"/>
  <c r="G720" i="2" s="1"/>
  <c r="F721" i="2"/>
  <c r="G721" i="2" s="1"/>
  <c r="F722" i="2"/>
  <c r="G722" i="2" s="1"/>
  <c r="F723" i="2"/>
  <c r="G723" i="2" s="1"/>
  <c r="F724" i="2"/>
  <c r="G724" i="2" s="1"/>
  <c r="F725" i="2"/>
  <c r="G725" i="2" s="1"/>
  <c r="F726" i="2"/>
  <c r="G726" i="2" s="1"/>
  <c r="F727" i="2"/>
  <c r="G727" i="2" s="1"/>
  <c r="F728" i="2"/>
  <c r="G728" i="2" s="1"/>
  <c r="F729" i="2"/>
  <c r="G729" i="2" s="1"/>
  <c r="F730" i="2"/>
  <c r="G730" i="2" s="1"/>
  <c r="F731" i="2"/>
  <c r="G731" i="2" s="1"/>
  <c r="F732" i="2"/>
  <c r="G732" i="2" s="1"/>
  <c r="F733" i="2"/>
  <c r="G733" i="2" s="1"/>
  <c r="F734" i="2"/>
  <c r="G734" i="2" s="1"/>
  <c r="F735" i="2"/>
  <c r="G735" i="2" s="1"/>
  <c r="F736" i="2"/>
  <c r="G736" i="2" s="1"/>
  <c r="F737" i="2"/>
  <c r="G737" i="2" s="1"/>
  <c r="F738" i="2"/>
  <c r="G738" i="2" s="1"/>
  <c r="F739" i="2"/>
  <c r="G739" i="2" s="1"/>
  <c r="F740" i="2"/>
  <c r="G740" i="2" s="1"/>
  <c r="F741" i="2"/>
  <c r="G741" i="2" s="1"/>
  <c r="F742" i="2"/>
  <c r="G742" i="2" s="1"/>
  <c r="F743" i="2"/>
  <c r="G743" i="2" s="1"/>
  <c r="F744" i="2"/>
  <c r="G744" i="2" s="1"/>
  <c r="F745" i="2"/>
  <c r="G745" i="2" s="1"/>
  <c r="F746" i="2"/>
  <c r="G746" i="2" s="1"/>
  <c r="F747" i="2"/>
  <c r="G747" i="2" s="1"/>
  <c r="F748" i="2"/>
  <c r="G748" i="2" s="1"/>
  <c r="F749" i="2"/>
  <c r="G749" i="2" s="1"/>
  <c r="F750" i="2"/>
  <c r="G750" i="2" s="1"/>
  <c r="F751" i="2"/>
  <c r="G751" i="2" s="1"/>
  <c r="F752" i="2"/>
  <c r="G752" i="2" s="1"/>
  <c r="F753" i="2"/>
  <c r="G753" i="2" s="1"/>
  <c r="F754" i="2"/>
  <c r="G754" i="2" s="1"/>
  <c r="F755" i="2"/>
  <c r="G755" i="2" s="1"/>
  <c r="F756" i="2"/>
  <c r="G756" i="2" s="1"/>
  <c r="F757" i="2"/>
  <c r="G757" i="2" s="1"/>
  <c r="F758" i="2"/>
  <c r="G758" i="2" s="1"/>
  <c r="F759" i="2"/>
  <c r="G759" i="2" s="1"/>
  <c r="F760" i="2"/>
  <c r="G760" i="2" s="1"/>
  <c r="F761" i="2"/>
  <c r="G761" i="2" s="1"/>
  <c r="F762" i="2"/>
  <c r="G762" i="2" s="1"/>
  <c r="F763" i="2"/>
  <c r="G763" i="2" s="1"/>
  <c r="F764" i="2"/>
  <c r="G764" i="2" s="1"/>
  <c r="F765" i="2"/>
  <c r="G765" i="2" s="1"/>
  <c r="F766" i="2"/>
  <c r="G766" i="2" s="1"/>
  <c r="F767" i="2"/>
  <c r="G767" i="2" s="1"/>
  <c r="F768" i="2"/>
  <c r="G768" i="2" s="1"/>
  <c r="F769" i="2"/>
  <c r="G769" i="2" s="1"/>
  <c r="F770" i="2"/>
  <c r="G770" i="2" s="1"/>
  <c r="F771" i="2"/>
  <c r="G771" i="2" s="1"/>
  <c r="F772" i="2"/>
  <c r="G772" i="2" s="1"/>
  <c r="F773" i="2"/>
  <c r="G773" i="2" s="1"/>
  <c r="F774" i="2"/>
  <c r="G774" i="2" s="1"/>
  <c r="F775" i="2"/>
  <c r="G775" i="2" s="1"/>
  <c r="F776" i="2"/>
  <c r="G776" i="2" s="1"/>
  <c r="F777" i="2"/>
  <c r="G777" i="2" s="1"/>
  <c r="F778" i="2"/>
  <c r="G778" i="2" s="1"/>
  <c r="F779" i="2"/>
  <c r="G779" i="2" s="1"/>
  <c r="F780" i="2"/>
  <c r="G780" i="2" s="1"/>
  <c r="F781" i="2"/>
  <c r="G781" i="2" s="1"/>
  <c r="F782" i="2"/>
  <c r="G782" i="2" s="1"/>
  <c r="F783" i="2"/>
  <c r="G783" i="2" s="1"/>
  <c r="F784" i="2"/>
  <c r="G784" i="2" s="1"/>
  <c r="F785" i="2"/>
  <c r="G785" i="2" s="1"/>
  <c r="F786" i="2"/>
  <c r="G786" i="2" s="1"/>
  <c r="F787" i="2"/>
  <c r="G787" i="2" s="1"/>
  <c r="F788" i="2"/>
  <c r="G788" i="2" s="1"/>
  <c r="F789" i="2"/>
  <c r="G789" i="2" s="1"/>
  <c r="F790" i="2"/>
  <c r="G790" i="2" s="1"/>
  <c r="F791" i="2"/>
  <c r="G791" i="2" s="1"/>
  <c r="F792" i="2"/>
  <c r="G792" i="2" s="1"/>
  <c r="F793" i="2"/>
  <c r="G793" i="2" s="1"/>
  <c r="F794" i="2"/>
  <c r="G794" i="2" s="1"/>
  <c r="F795" i="2"/>
  <c r="G795" i="2" s="1"/>
  <c r="F796" i="2"/>
  <c r="G796" i="2" s="1"/>
  <c r="F797" i="2"/>
  <c r="G797" i="2" s="1"/>
  <c r="F798" i="2"/>
  <c r="G798" i="2" s="1"/>
  <c r="F799" i="2"/>
  <c r="G799" i="2" s="1"/>
  <c r="F800" i="2"/>
  <c r="G800" i="2" s="1"/>
  <c r="F801" i="2"/>
  <c r="G801" i="2" s="1"/>
  <c r="F802" i="2"/>
  <c r="G802" i="2" s="1"/>
  <c r="F803" i="2"/>
  <c r="G803" i="2" s="1"/>
  <c r="F804" i="2"/>
  <c r="G804" i="2" s="1"/>
  <c r="F805" i="2"/>
  <c r="G805" i="2" s="1"/>
  <c r="F806" i="2"/>
  <c r="G806" i="2" s="1"/>
  <c r="F807" i="2"/>
  <c r="G807" i="2" s="1"/>
  <c r="F808" i="2"/>
  <c r="G808" i="2" s="1"/>
  <c r="F809" i="2"/>
  <c r="G809" i="2" s="1"/>
  <c r="F810" i="2"/>
  <c r="G810" i="2" s="1"/>
  <c r="F811" i="2"/>
  <c r="G811" i="2" s="1"/>
  <c r="F812" i="2"/>
  <c r="G812" i="2" s="1"/>
  <c r="F813" i="2"/>
  <c r="G813" i="2" s="1"/>
  <c r="F814" i="2"/>
  <c r="G814" i="2" s="1"/>
  <c r="F815" i="2"/>
  <c r="G815" i="2" s="1"/>
  <c r="F816" i="2"/>
  <c r="G816" i="2" s="1"/>
  <c r="F817" i="2"/>
  <c r="G817" i="2" s="1"/>
  <c r="F818" i="2"/>
  <c r="G818" i="2" s="1"/>
  <c r="F819" i="2"/>
  <c r="G819" i="2" s="1"/>
  <c r="F820" i="2"/>
  <c r="G820" i="2" s="1"/>
  <c r="F821" i="2"/>
  <c r="G821" i="2" s="1"/>
  <c r="F822" i="2"/>
  <c r="G822" i="2" s="1"/>
  <c r="F823" i="2"/>
  <c r="G823" i="2" s="1"/>
  <c r="F824" i="2"/>
  <c r="G824" i="2" s="1"/>
  <c r="F825" i="2"/>
  <c r="G825" i="2" s="1"/>
  <c r="F826" i="2"/>
  <c r="G826" i="2" s="1"/>
  <c r="F827" i="2"/>
  <c r="G827" i="2" s="1"/>
  <c r="F828" i="2"/>
  <c r="G828" i="2" s="1"/>
  <c r="F829" i="2"/>
  <c r="G829" i="2" s="1"/>
  <c r="F830" i="2"/>
  <c r="G830" i="2" s="1"/>
  <c r="F831" i="2"/>
  <c r="G831" i="2" s="1"/>
  <c r="F832" i="2"/>
  <c r="G832" i="2" s="1"/>
  <c r="F833" i="2"/>
  <c r="G833" i="2" s="1"/>
  <c r="F834" i="2"/>
  <c r="G834" i="2" s="1"/>
  <c r="F835" i="2"/>
  <c r="G835" i="2" s="1"/>
  <c r="F836" i="2"/>
  <c r="G836" i="2" s="1"/>
  <c r="F837" i="2"/>
  <c r="G837" i="2" s="1"/>
  <c r="F838" i="2"/>
  <c r="G838" i="2" s="1"/>
  <c r="F839" i="2"/>
  <c r="G839" i="2" s="1"/>
  <c r="F840" i="2"/>
  <c r="G840" i="2" s="1"/>
  <c r="F841" i="2"/>
  <c r="G841" i="2" s="1"/>
  <c r="F842" i="2"/>
  <c r="G842" i="2" s="1"/>
  <c r="F843" i="2"/>
  <c r="G843" i="2" s="1"/>
  <c r="F844" i="2"/>
  <c r="G844" i="2" s="1"/>
  <c r="F845" i="2"/>
  <c r="G845" i="2" s="1"/>
  <c r="F846" i="2"/>
  <c r="G846" i="2" s="1"/>
  <c r="F847" i="2"/>
  <c r="G847" i="2" s="1"/>
  <c r="F848" i="2"/>
  <c r="G848" i="2" s="1"/>
  <c r="F849" i="2"/>
  <c r="G849" i="2" s="1"/>
  <c r="F850" i="2"/>
  <c r="G850" i="2" s="1"/>
  <c r="F851" i="2"/>
  <c r="G851" i="2" s="1"/>
  <c r="F852" i="2"/>
  <c r="G852" i="2" s="1"/>
  <c r="F853" i="2"/>
  <c r="G853" i="2" s="1"/>
  <c r="F854" i="2"/>
  <c r="G854" i="2" s="1"/>
  <c r="F855" i="2"/>
  <c r="G855" i="2" s="1"/>
  <c r="F856" i="2"/>
  <c r="G856" i="2" s="1"/>
  <c r="F857" i="2"/>
  <c r="G857" i="2" s="1"/>
  <c r="F858" i="2"/>
  <c r="G858" i="2" s="1"/>
  <c r="F859" i="2"/>
  <c r="G859" i="2" s="1"/>
  <c r="F860" i="2"/>
  <c r="G860" i="2" s="1"/>
  <c r="F861" i="2"/>
  <c r="G861" i="2" s="1"/>
  <c r="F862" i="2"/>
  <c r="G862" i="2" s="1"/>
  <c r="F863" i="2"/>
  <c r="G863" i="2" s="1"/>
  <c r="F864" i="2"/>
  <c r="G864" i="2" s="1"/>
  <c r="F865" i="2"/>
  <c r="G865" i="2" s="1"/>
  <c r="F866" i="2"/>
  <c r="G866" i="2" s="1"/>
  <c r="F867" i="2"/>
  <c r="G867" i="2" s="1"/>
  <c r="F868" i="2"/>
  <c r="G868" i="2" s="1"/>
  <c r="F869" i="2"/>
  <c r="G869" i="2" s="1"/>
  <c r="F870" i="2"/>
  <c r="G870" i="2" s="1"/>
  <c r="F871" i="2"/>
  <c r="G871" i="2" s="1"/>
  <c r="F872" i="2"/>
  <c r="G872" i="2" s="1"/>
  <c r="F873" i="2"/>
  <c r="G873" i="2" s="1"/>
  <c r="F874" i="2"/>
  <c r="G874" i="2" s="1"/>
  <c r="F875" i="2"/>
  <c r="G875" i="2" s="1"/>
  <c r="F876" i="2"/>
  <c r="G876" i="2" s="1"/>
  <c r="F877" i="2"/>
  <c r="G877" i="2" s="1"/>
  <c r="F878" i="2"/>
  <c r="G878" i="2" s="1"/>
  <c r="F879" i="2"/>
  <c r="G879" i="2" s="1"/>
  <c r="F880" i="2"/>
  <c r="G880" i="2" s="1"/>
  <c r="F881" i="2"/>
  <c r="G881" i="2" s="1"/>
  <c r="F882" i="2"/>
  <c r="G882" i="2" s="1"/>
  <c r="F883" i="2"/>
  <c r="G883" i="2" s="1"/>
  <c r="F884" i="2"/>
  <c r="G884" i="2" s="1"/>
  <c r="F885" i="2"/>
  <c r="G885" i="2" s="1"/>
  <c r="F886" i="2"/>
  <c r="G886" i="2" s="1"/>
  <c r="F887" i="2"/>
  <c r="G887" i="2" s="1"/>
  <c r="F888" i="2"/>
  <c r="G888" i="2" s="1"/>
  <c r="F889" i="2"/>
  <c r="G889" i="2" s="1"/>
  <c r="F890" i="2"/>
  <c r="G890" i="2" s="1"/>
  <c r="F891" i="2"/>
  <c r="G891" i="2" s="1"/>
  <c r="F892" i="2"/>
  <c r="G892" i="2" s="1"/>
  <c r="F893" i="2"/>
  <c r="G893" i="2" s="1"/>
  <c r="F894" i="2"/>
  <c r="G894" i="2" s="1"/>
  <c r="F895" i="2"/>
  <c r="G895" i="2" s="1"/>
  <c r="F896" i="2"/>
  <c r="G896" i="2" s="1"/>
  <c r="F897" i="2"/>
  <c r="G897" i="2" s="1"/>
  <c r="F898" i="2"/>
  <c r="G898" i="2" s="1"/>
  <c r="F899" i="2"/>
  <c r="G899" i="2" s="1"/>
  <c r="F900" i="2"/>
  <c r="G900" i="2" s="1"/>
  <c r="F901" i="2"/>
  <c r="G901" i="2" s="1"/>
  <c r="F902" i="2"/>
  <c r="G902" i="2" s="1"/>
  <c r="F903" i="2"/>
  <c r="G903" i="2" s="1"/>
  <c r="F904" i="2"/>
  <c r="G904" i="2" s="1"/>
  <c r="F905" i="2"/>
  <c r="G905" i="2" s="1"/>
  <c r="F906" i="2"/>
  <c r="G906" i="2" s="1"/>
  <c r="F907" i="2"/>
  <c r="G907" i="2" s="1"/>
  <c r="F908" i="2"/>
  <c r="G908" i="2" s="1"/>
  <c r="F909" i="2"/>
  <c r="G909" i="2" s="1"/>
  <c r="F910" i="2"/>
  <c r="G910" i="2" s="1"/>
  <c r="F911" i="2"/>
  <c r="G911" i="2" s="1"/>
  <c r="F912" i="2"/>
  <c r="G912" i="2" s="1"/>
  <c r="J5" i="2"/>
  <c r="J4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G65" i="6" l="1"/>
  <c r="G70" i="6"/>
  <c r="G69" i="6"/>
  <c r="G63" i="6"/>
  <c r="G54" i="6"/>
  <c r="G55" i="6"/>
  <c r="G94" i="6"/>
  <c r="G101" i="6"/>
  <c r="G95" i="6"/>
  <c r="G299" i="6"/>
  <c r="G298" i="6"/>
  <c r="G164" i="6"/>
  <c r="G177" i="6"/>
  <c r="G179" i="6"/>
  <c r="G279" i="6"/>
  <c r="G290" i="6"/>
  <c r="G277" i="6"/>
  <c r="G256" i="6"/>
  <c r="G254" i="6"/>
  <c r="G255" i="6"/>
  <c r="G27" i="6"/>
  <c r="G29" i="6"/>
  <c r="G28" i="6"/>
  <c r="G81" i="6"/>
  <c r="G82" i="6"/>
  <c r="G79" i="6"/>
  <c r="G103" i="6"/>
  <c r="G100" i="6"/>
  <c r="G102" i="6"/>
  <c r="G96" i="6"/>
  <c r="G97" i="6"/>
  <c r="G98" i="6"/>
  <c r="G99" i="6"/>
  <c r="G184" i="6"/>
  <c r="G197" i="6"/>
  <c r="G188" i="6"/>
  <c r="G191" i="6"/>
  <c r="G185" i="6"/>
  <c r="G187" i="6"/>
  <c r="G190" i="6"/>
  <c r="G149" i="6"/>
  <c r="G144" i="6"/>
  <c r="G135" i="6"/>
  <c r="G136" i="6"/>
  <c r="G139" i="6"/>
  <c r="G138" i="6"/>
  <c r="G141" i="6"/>
  <c r="G282" i="6"/>
  <c r="G278" i="6"/>
  <c r="G276" i="6"/>
  <c r="G275" i="6"/>
  <c r="G280" i="6"/>
  <c r="G274" i="6"/>
  <c r="G281" i="6"/>
  <c r="G234" i="6"/>
  <c r="G7" i="6"/>
  <c r="G73" i="6"/>
  <c r="G9" i="6"/>
  <c r="G12" i="6"/>
  <c r="G13" i="6"/>
  <c r="G111" i="6"/>
  <c r="G140" i="6"/>
  <c r="G160" i="6"/>
  <c r="G80" i="6"/>
  <c r="G38" i="6"/>
  <c r="G231" i="6"/>
  <c r="G228" i="6"/>
  <c r="G230" i="6"/>
  <c r="G122" i="6"/>
  <c r="G131" i="6"/>
  <c r="G129" i="6"/>
  <c r="G74" i="6"/>
  <c r="G75" i="6"/>
  <c r="G76" i="6"/>
  <c r="G51" i="6"/>
  <c r="G46" i="6"/>
  <c r="G50" i="6"/>
  <c r="G56" i="6"/>
  <c r="G57" i="6"/>
  <c r="G53" i="6"/>
  <c r="G91" i="6"/>
  <c r="G88" i="6"/>
  <c r="G89" i="6"/>
  <c r="G195" i="6"/>
  <c r="G193" i="6"/>
  <c r="G194" i="6"/>
  <c r="G196" i="6"/>
  <c r="G236" i="6"/>
  <c r="G238" i="6"/>
  <c r="G237" i="6"/>
  <c r="G239" i="6"/>
  <c r="G284" i="6"/>
  <c r="G283" i="6"/>
  <c r="G285" i="6"/>
  <c r="G286" i="6"/>
  <c r="G245" i="6"/>
  <c r="G241" i="6"/>
  <c r="G242" i="6"/>
  <c r="G244" i="6"/>
  <c r="G216" i="6"/>
  <c r="G219" i="6"/>
  <c r="G218" i="6"/>
  <c r="G215" i="6"/>
  <c r="G217" i="6"/>
  <c r="G182" i="6"/>
  <c r="G221" i="6"/>
  <c r="G83" i="6"/>
  <c r="G112" i="6"/>
  <c r="G208" i="6"/>
  <c r="G209" i="6"/>
  <c r="G205" i="6"/>
  <c r="G200" i="6"/>
  <c r="G201" i="6"/>
  <c r="G207" i="6"/>
  <c r="G204" i="6"/>
  <c r="G212" i="6"/>
  <c r="G202" i="6"/>
  <c r="G206" i="6"/>
  <c r="G203" i="6"/>
  <c r="G148" i="6"/>
  <c r="G150" i="6"/>
  <c r="G151" i="6"/>
  <c r="G11" i="6"/>
  <c r="G10" i="6"/>
  <c r="G8" i="6"/>
  <c r="G92" i="6"/>
  <c r="G93" i="6"/>
  <c r="G90" i="6"/>
  <c r="G183" i="6"/>
  <c r="G192" i="6"/>
  <c r="G186" i="6"/>
  <c r="G137" i="6"/>
  <c r="G142" i="6"/>
  <c r="G134" i="6"/>
  <c r="G300" i="6"/>
  <c r="G292" i="6"/>
  <c r="G291" i="6"/>
  <c r="G297" i="6"/>
  <c r="G229" i="6"/>
  <c r="G226" i="6"/>
  <c r="G233" i="6"/>
  <c r="G232" i="6"/>
  <c r="G15" i="6"/>
  <c r="G14" i="6"/>
  <c r="G43" i="6"/>
  <c r="G40" i="6"/>
  <c r="G68" i="6"/>
  <c r="G71" i="6"/>
  <c r="G72" i="6"/>
  <c r="G66" i="6"/>
  <c r="G86" i="6"/>
  <c r="G84" i="6"/>
  <c r="G85" i="6"/>
  <c r="G87" i="6"/>
  <c r="G222" i="6"/>
  <c r="G220" i="6"/>
  <c r="G223" i="6"/>
  <c r="G224" i="6"/>
  <c r="G247" i="6"/>
  <c r="G246" i="6"/>
  <c r="G243" i="6"/>
  <c r="G240" i="6"/>
  <c r="G176" i="6"/>
  <c r="G173" i="6"/>
  <c r="G174" i="6"/>
  <c r="G178" i="6"/>
  <c r="G214" i="6"/>
  <c r="G213" i="6"/>
  <c r="G210" i="6"/>
  <c r="G211" i="6"/>
  <c r="G143" i="6"/>
  <c r="G146" i="6"/>
  <c r="G145" i="6"/>
  <c r="G147" i="6"/>
  <c r="G198" i="6"/>
  <c r="G199" i="6"/>
  <c r="G5" i="6"/>
  <c r="G6" i="6"/>
  <c r="G3" i="6"/>
  <c r="G4" i="6"/>
  <c r="G296" i="6"/>
  <c r="G295" i="6"/>
  <c r="G302" i="6"/>
  <c r="G301" i="6"/>
  <c r="G294" i="6"/>
  <c r="G293" i="6"/>
  <c r="G258" i="6"/>
  <c r="G251" i="6"/>
  <c r="G257" i="6"/>
  <c r="G261" i="6"/>
  <c r="G252" i="6"/>
  <c r="G260" i="6"/>
  <c r="G262" i="6"/>
  <c r="G253" i="6"/>
  <c r="G259" i="6"/>
  <c r="G267" i="6"/>
  <c r="G265" i="6"/>
  <c r="G266" i="6"/>
  <c r="G270" i="6"/>
  <c r="G273" i="6"/>
  <c r="G268" i="6"/>
  <c r="G271" i="6"/>
  <c r="G269" i="6"/>
  <c r="G272" i="6"/>
  <c r="G250" i="6"/>
  <c r="G248" i="6"/>
  <c r="G249" i="6"/>
  <c r="G288" i="6"/>
  <c r="G287" i="6"/>
  <c r="G289" i="6"/>
  <c r="G189" i="6"/>
  <c r="G235" i="6"/>
  <c r="G37" i="6"/>
  <c r="G116" i="6"/>
  <c r="G124" i="6"/>
  <c r="G127" i="6"/>
  <c r="G132" i="6"/>
  <c r="G117" i="6"/>
  <c r="G133" i="6"/>
  <c r="G114" i="6"/>
  <c r="G113" i="6"/>
  <c r="G115" i="6"/>
  <c r="G153" i="6"/>
  <c r="G154" i="6"/>
  <c r="G155" i="6"/>
  <c r="G157" i="6"/>
  <c r="G156" i="6"/>
  <c r="G152" i="6"/>
  <c r="G158" i="6"/>
  <c r="G159" i="6"/>
  <c r="G161" i="6"/>
  <c r="G126" i="6"/>
  <c r="G121" i="6"/>
  <c r="G120" i="6"/>
  <c r="G125" i="6"/>
  <c r="G118" i="6"/>
  <c r="G119" i="6"/>
  <c r="G130" i="6"/>
  <c r="G123" i="6"/>
  <c r="G128" i="6"/>
  <c r="G165" i="6"/>
  <c r="G169" i="6"/>
  <c r="G166" i="6"/>
  <c r="G172" i="6"/>
  <c r="G163" i="6"/>
  <c r="G168" i="6"/>
  <c r="G167" i="6"/>
  <c r="G170" i="6"/>
  <c r="G171" i="6"/>
  <c r="G22" i="6"/>
  <c r="G16" i="6"/>
  <c r="G175" i="6"/>
  <c r="G162" i="6"/>
  <c r="G264" i="6"/>
  <c r="G263" i="6"/>
  <c r="G180" i="6"/>
  <c r="G181" i="6"/>
  <c r="G227" i="6"/>
  <c r="G225" i="6"/>
  <c r="G23" i="6"/>
  <c r="G18" i="6"/>
  <c r="G17" i="6"/>
  <c r="G26" i="6"/>
  <c r="G25" i="6"/>
  <c r="G19" i="6"/>
  <c r="G24" i="6"/>
  <c r="G42" i="6"/>
  <c r="G41" i="6"/>
  <c r="G21" i="6"/>
  <c r="G20" i="6"/>
  <c r="G78" i="6"/>
  <c r="G77" i="6"/>
  <c r="G108" i="6"/>
  <c r="G104" i="6"/>
  <c r="G105" i="6"/>
  <c r="G107" i="6"/>
  <c r="G110" i="6"/>
  <c r="G109" i="6"/>
  <c r="G106" i="6"/>
  <c r="G32" i="6"/>
  <c r="G34" i="6"/>
  <c r="G33" i="6"/>
  <c r="G36" i="6"/>
  <c r="G30" i="6"/>
  <c r="G35" i="6"/>
  <c r="G31" i="6"/>
  <c r="G52" i="6"/>
  <c r="G61" i="6"/>
  <c r="G59" i="6"/>
  <c r="G67" i="6"/>
  <c r="G48" i="6"/>
  <c r="G58" i="6"/>
  <c r="G64" i="6"/>
  <c r="G62" i="6"/>
  <c r="G47" i="6"/>
  <c r="G60" i="6"/>
  <c r="G49" i="6"/>
  <c r="G39" i="6"/>
  <c r="G44" i="6"/>
  <c r="G45" i="6"/>
  <c r="H263" i="5" l="1"/>
  <c r="H295" i="5"/>
  <c r="H291" i="5"/>
  <c r="H253" i="5"/>
  <c r="H222" i="5"/>
  <c r="H226" i="5"/>
  <c r="H73" i="5"/>
  <c r="H216" i="5"/>
  <c r="H95" i="5"/>
  <c r="H179" i="5"/>
  <c r="H79" i="5"/>
  <c r="H66" i="5"/>
  <c r="H212" i="5"/>
  <c r="H303" i="5"/>
  <c r="H41" i="5"/>
  <c r="H300" i="5"/>
  <c r="H24" i="5"/>
  <c r="H74" i="5"/>
  <c r="H62" i="5"/>
  <c r="H68" i="5"/>
  <c r="H31" i="5"/>
  <c r="H38" i="5"/>
  <c r="H36" i="5"/>
  <c r="H133" i="5"/>
  <c r="H142" i="5"/>
  <c r="H118" i="5"/>
  <c r="H277" i="5"/>
  <c r="H177" i="5"/>
  <c r="H273" i="5"/>
  <c r="H98" i="5"/>
  <c r="H110" i="5"/>
  <c r="H112" i="5"/>
  <c r="H115" i="5"/>
  <c r="H21" i="5"/>
  <c r="H287" i="5"/>
  <c r="H61" i="5"/>
  <c r="H116" i="5"/>
  <c r="H22" i="5"/>
  <c r="H25" i="5"/>
  <c r="H92" i="5"/>
  <c r="H241" i="5"/>
  <c r="H183" i="5"/>
  <c r="H44" i="5"/>
  <c r="H71" i="5"/>
  <c r="H85" i="5"/>
  <c r="H75" i="5"/>
  <c r="H109" i="5"/>
  <c r="H82" i="5"/>
  <c r="H28" i="5"/>
  <c r="H17" i="5"/>
  <c r="H14" i="5"/>
  <c r="H60" i="5"/>
  <c r="H12" i="5"/>
  <c r="H63" i="5"/>
  <c r="H275" i="5"/>
  <c r="H265" i="5"/>
  <c r="H146" i="5"/>
  <c r="H153" i="5"/>
  <c r="H269" i="5"/>
  <c r="H276" i="5"/>
  <c r="H180" i="5"/>
  <c r="H102" i="5"/>
  <c r="H55" i="5"/>
  <c r="H125" i="5"/>
  <c r="H147" i="5"/>
  <c r="H202" i="5"/>
  <c r="H166" i="5"/>
  <c r="H178" i="5"/>
  <c r="H106" i="5"/>
  <c r="H156" i="5"/>
  <c r="H151" i="5"/>
  <c r="H170" i="5"/>
  <c r="H172" i="5"/>
  <c r="H181" i="5"/>
  <c r="H211" i="5"/>
  <c r="H191" i="5"/>
  <c r="H201" i="5"/>
  <c r="H232" i="5"/>
  <c r="H233" i="5"/>
  <c r="H219" i="5"/>
  <c r="H32" i="5"/>
  <c r="H13" i="5"/>
  <c r="H26" i="5"/>
  <c r="H215" i="5"/>
  <c r="H141" i="5"/>
  <c r="H200" i="5"/>
  <c r="H217" i="5"/>
  <c r="H129" i="5"/>
  <c r="H158" i="5"/>
  <c r="H157" i="5"/>
  <c r="H164" i="5"/>
  <c r="H250" i="5"/>
  <c r="H184" i="5"/>
  <c r="H262" i="5"/>
  <c r="H267" i="5"/>
  <c r="H240" i="5"/>
  <c r="H187" i="5"/>
  <c r="H223" i="5"/>
  <c r="H236" i="5"/>
  <c r="H257" i="5"/>
  <c r="H279" i="5"/>
  <c r="H272" i="5"/>
  <c r="H252" i="5"/>
  <c r="H264" i="5"/>
  <c r="H286" i="5"/>
  <c r="H282" i="5"/>
  <c r="H259" i="5"/>
  <c r="H256" i="5"/>
  <c r="H134" i="5"/>
  <c r="H137" i="5"/>
  <c r="H114" i="5"/>
  <c r="H67" i="5"/>
  <c r="H70" i="5"/>
  <c r="H132" i="5"/>
  <c r="H113" i="5"/>
  <c r="H186" i="5"/>
  <c r="H83" i="5"/>
  <c r="H117" i="5"/>
  <c r="H108" i="5"/>
  <c r="H220" i="5"/>
  <c r="H266" i="5"/>
  <c r="H274" i="5"/>
  <c r="H176" i="5"/>
  <c r="H174" i="5"/>
  <c r="H107" i="5"/>
  <c r="H33" i="5"/>
  <c r="H48" i="5"/>
  <c r="H30" i="5"/>
  <c r="H20" i="5"/>
  <c r="H138" i="5"/>
  <c r="H23" i="5"/>
  <c r="H72" i="5"/>
  <c r="H120" i="5"/>
  <c r="H18" i="5"/>
  <c r="H99" i="5"/>
  <c r="H124" i="5"/>
  <c r="H91" i="5"/>
  <c r="H11" i="5"/>
  <c r="H168" i="5"/>
  <c r="H121" i="5"/>
  <c r="H254" i="5"/>
  <c r="H207" i="5"/>
  <c r="H150" i="5"/>
  <c r="H145" i="5"/>
  <c r="H175" i="5"/>
  <c r="H162" i="5"/>
  <c r="H288" i="5"/>
  <c r="H296" i="5"/>
  <c r="H302" i="5"/>
  <c r="H284" i="5"/>
  <c r="H297" i="5"/>
  <c r="H289" i="5"/>
  <c r="H292" i="5"/>
  <c r="H301" i="5"/>
  <c r="H293" i="5"/>
  <c r="H281" i="5"/>
  <c r="H298" i="5"/>
  <c r="H299" i="5"/>
  <c r="H290" i="5"/>
  <c r="H268" i="5"/>
  <c r="H230" i="5"/>
  <c r="H81" i="5"/>
  <c r="H208" i="5"/>
  <c r="H192" i="5"/>
  <c r="H198" i="5"/>
  <c r="H234" i="5"/>
  <c r="H203" i="5"/>
  <c r="H189" i="5"/>
  <c r="H169" i="5"/>
  <c r="H182" i="5"/>
  <c r="H144" i="5"/>
  <c r="H195" i="5"/>
  <c r="H194" i="5"/>
  <c r="H209" i="5"/>
  <c r="H34" i="5"/>
  <c r="H88" i="5"/>
  <c r="H167" i="5"/>
  <c r="H50" i="5"/>
  <c r="H148" i="5"/>
  <c r="H8" i="5"/>
  <c r="H4" i="5"/>
  <c r="H9" i="5"/>
  <c r="H5" i="5"/>
  <c r="H35" i="5"/>
  <c r="H7" i="5"/>
  <c r="H96" i="5"/>
  <c r="H29" i="5"/>
  <c r="H76" i="5"/>
  <c r="H128" i="5"/>
  <c r="H45" i="5"/>
  <c r="H101" i="5"/>
  <c r="H143" i="5"/>
  <c r="H58" i="5"/>
  <c r="H97" i="5"/>
  <c r="H204" i="5"/>
  <c r="H93" i="5"/>
  <c r="H104" i="5"/>
  <c r="H231" i="5"/>
  <c r="H283" i="5"/>
  <c r="H210" i="5"/>
  <c r="H243" i="5"/>
  <c r="H229" i="5"/>
  <c r="H244" i="5"/>
  <c r="H294" i="5"/>
  <c r="H261" i="5"/>
  <c r="H271" i="5"/>
  <c r="H278" i="5"/>
  <c r="H270" i="5"/>
  <c r="H280" i="5"/>
  <c r="H77" i="5"/>
  <c r="H69" i="5"/>
  <c r="H43" i="5"/>
  <c r="H52" i="5"/>
  <c r="H126" i="5"/>
  <c r="H131" i="5"/>
  <c r="H199" i="5"/>
  <c r="H57" i="5"/>
  <c r="H206" i="5"/>
  <c r="H46" i="5"/>
  <c r="H10" i="5"/>
  <c r="H47" i="5"/>
  <c r="H37" i="5"/>
  <c r="H39" i="5"/>
  <c r="H40" i="5"/>
  <c r="H49" i="5"/>
  <c r="H42" i="5"/>
  <c r="H27" i="5"/>
  <c r="H51" i="5"/>
  <c r="H54" i="5"/>
  <c r="H56" i="5"/>
  <c r="H130" i="5"/>
  <c r="H103" i="5"/>
  <c r="H86" i="5"/>
  <c r="H127" i="5"/>
  <c r="H59" i="5"/>
  <c r="H78" i="5"/>
  <c r="H154" i="5"/>
  <c r="H122" i="5"/>
  <c r="H135" i="5"/>
  <c r="H94" i="5"/>
  <c r="H123" i="5"/>
  <c r="H105" i="5"/>
  <c r="H159" i="5"/>
  <c r="H65" i="5"/>
  <c r="H119" i="5"/>
  <c r="H111" i="5"/>
  <c r="H139" i="5"/>
  <c r="H149" i="5"/>
  <c r="H214" i="5"/>
  <c r="H140" i="5"/>
  <c r="H205" i="5"/>
  <c r="H64" i="5"/>
  <c r="H19" i="5"/>
  <c r="H15" i="5"/>
  <c r="H80" i="5"/>
  <c r="H218" i="5"/>
  <c r="H152" i="5"/>
  <c r="H100" i="5"/>
  <c r="H224" i="5"/>
  <c r="H161" i="5"/>
  <c r="H160" i="5"/>
  <c r="H260" i="5"/>
  <c r="H246" i="5"/>
  <c r="H171" i="5"/>
  <c r="H225" i="5"/>
  <c r="H165" i="5"/>
  <c r="H163" i="5"/>
  <c r="H188" i="5"/>
  <c r="H173" i="5"/>
  <c r="H238" i="5"/>
  <c r="H235" i="5"/>
  <c r="H89" i="5"/>
  <c r="H16" i="5"/>
  <c r="H53" i="5"/>
  <c r="H87" i="5"/>
  <c r="H136" i="5"/>
  <c r="H90" i="5"/>
  <c r="H84" i="5"/>
  <c r="H228" i="5"/>
  <c r="H249" i="5"/>
  <c r="H237" i="5"/>
  <c r="H255" i="5"/>
  <c r="H221" i="5"/>
  <c r="H251" i="5"/>
  <c r="H227" i="5"/>
  <c r="H213" i="5"/>
  <c r="H247" i="5"/>
  <c r="H242" i="5"/>
  <c r="H285" i="5"/>
  <c r="H196" i="5"/>
  <c r="H239" i="5"/>
  <c r="H258" i="5"/>
  <c r="H248" i="5"/>
  <c r="H193" i="5"/>
  <c r="H245" i="5"/>
  <c r="H197" i="5"/>
  <c r="H155" i="5"/>
  <c r="H185" i="5"/>
  <c r="H190" i="5"/>
  <c r="D773" i="3" l="1"/>
  <c r="F773" i="3" s="1"/>
  <c r="D695" i="3"/>
  <c r="F695" i="3" s="1"/>
  <c r="D228" i="3"/>
  <c r="F228" i="3" s="1"/>
  <c r="D884" i="3"/>
  <c r="F884" i="3" s="1"/>
  <c r="D429" i="3"/>
  <c r="F429" i="3" s="1"/>
  <c r="D41" i="3"/>
  <c r="F41" i="3" s="1"/>
  <c r="D896" i="3"/>
  <c r="F896" i="3" s="1"/>
  <c r="D691" i="3"/>
  <c r="F691" i="3" s="1"/>
  <c r="D341" i="3"/>
  <c r="F341" i="3" s="1"/>
  <c r="D525" i="3"/>
  <c r="F525" i="3" s="1"/>
  <c r="D581" i="3"/>
  <c r="F581" i="3" s="1"/>
  <c r="D417" i="3"/>
  <c r="F417" i="3" s="1"/>
  <c r="D404" i="3"/>
  <c r="F404" i="3" s="1"/>
  <c r="D169" i="3"/>
  <c r="F169" i="3" s="1"/>
  <c r="D48" i="3"/>
  <c r="F48" i="3" s="1"/>
  <c r="D298" i="3"/>
  <c r="F298" i="3" s="1"/>
  <c r="D720" i="3"/>
  <c r="F720" i="3" s="1"/>
  <c r="D253" i="3"/>
  <c r="F253" i="3" s="1"/>
  <c r="D408" i="3"/>
  <c r="F408" i="3" s="1"/>
  <c r="D427" i="3"/>
  <c r="F427" i="3" s="1"/>
  <c r="D107" i="3"/>
  <c r="F107" i="3" s="1"/>
  <c r="D828" i="3"/>
  <c r="F828" i="3" s="1"/>
  <c r="D702" i="3"/>
  <c r="F702" i="3" s="1"/>
  <c r="D98" i="3"/>
  <c r="F98" i="3" s="1"/>
  <c r="D770" i="3"/>
  <c r="F770" i="3" s="1"/>
  <c r="D639" i="3"/>
  <c r="F639" i="3" s="1"/>
  <c r="D640" i="3"/>
  <c r="F640" i="3" s="1"/>
  <c r="D450" i="3"/>
  <c r="F450" i="3" s="1"/>
  <c r="D871" i="3"/>
  <c r="F871" i="3" s="1"/>
  <c r="D748" i="3"/>
  <c r="F748" i="3" s="1"/>
  <c r="D591" i="3"/>
  <c r="F591" i="3" s="1"/>
  <c r="D252" i="3"/>
  <c r="F252" i="3" s="1"/>
  <c r="D603" i="3"/>
  <c r="F603" i="3" s="1"/>
  <c r="D543" i="3"/>
  <c r="F543" i="3" s="1"/>
  <c r="D842" i="3"/>
  <c r="F842" i="3" s="1"/>
  <c r="D555" i="3"/>
  <c r="F555" i="3" s="1"/>
  <c r="D541" i="3"/>
  <c r="F541" i="3" s="1"/>
  <c r="D633" i="3"/>
  <c r="F633" i="3" s="1"/>
  <c r="D624" i="3"/>
  <c r="F624" i="3" s="1"/>
  <c r="D181" i="3"/>
  <c r="F181" i="3" s="1"/>
  <c r="D134" i="3"/>
  <c r="F134" i="3" s="1"/>
  <c r="D829" i="3"/>
  <c r="F829" i="3" s="1"/>
  <c r="D788" i="3"/>
  <c r="F788" i="3" s="1"/>
  <c r="D879" i="3"/>
  <c r="F879" i="3" s="1"/>
  <c r="D889" i="3"/>
  <c r="F889" i="3" s="1"/>
  <c r="D62" i="3"/>
  <c r="F62" i="3" s="1"/>
  <c r="D835" i="3"/>
  <c r="F835" i="3" s="1"/>
  <c r="D707" i="3"/>
  <c r="F707" i="3" s="1"/>
  <c r="D296" i="3"/>
  <c r="F296" i="3" s="1"/>
  <c r="D68" i="3"/>
  <c r="F68" i="3" s="1"/>
  <c r="D792" i="3"/>
  <c r="F792" i="3" s="1"/>
  <c r="D820" i="3"/>
  <c r="F820" i="3" s="1"/>
  <c r="D464" i="3"/>
  <c r="F464" i="3" s="1"/>
  <c r="D76" i="3"/>
  <c r="F76" i="3" s="1"/>
  <c r="D498" i="3"/>
  <c r="F498" i="3" s="1"/>
  <c r="D577" i="3"/>
  <c r="F577" i="3" s="1"/>
  <c r="D848" i="3"/>
  <c r="F848" i="3" s="1"/>
  <c r="D435" i="3"/>
  <c r="F435" i="3" s="1"/>
  <c r="D504" i="3"/>
  <c r="F504" i="3" s="1"/>
  <c r="D696" i="3"/>
  <c r="F696" i="3" s="1"/>
  <c r="D380" i="3"/>
  <c r="F380" i="3" s="1"/>
  <c r="D406" i="3"/>
  <c r="F406" i="3" s="1"/>
  <c r="D600" i="3"/>
  <c r="F600" i="3" s="1"/>
  <c r="D837" i="3"/>
  <c r="F837" i="3" s="1"/>
  <c r="D878" i="3"/>
  <c r="F878" i="3" s="1"/>
  <c r="D517" i="3"/>
  <c r="F517" i="3" s="1"/>
  <c r="D221" i="3"/>
  <c r="F221" i="3" s="1"/>
  <c r="D444" i="3"/>
  <c r="F444" i="3" s="1"/>
  <c r="D690" i="3"/>
  <c r="F690" i="3" s="1"/>
  <c r="D802" i="3"/>
  <c r="F802" i="3" s="1"/>
  <c r="D526" i="3"/>
  <c r="F526" i="3" s="1"/>
  <c r="D527" i="3"/>
  <c r="F527" i="3" s="1"/>
  <c r="D611" i="3"/>
  <c r="F611" i="3" s="1"/>
  <c r="D73" i="3"/>
  <c r="F73" i="3" s="1"/>
  <c r="D822" i="3"/>
  <c r="F822" i="3" s="1"/>
  <c r="D6" i="3"/>
  <c r="F6" i="3" s="1"/>
  <c r="D355" i="3"/>
  <c r="F355" i="3" s="1"/>
  <c r="D705" i="3"/>
  <c r="F705" i="3" s="1"/>
  <c r="D825" i="3"/>
  <c r="F825" i="3" s="1"/>
  <c r="D79" i="3"/>
  <c r="F79" i="3" s="1"/>
  <c r="D239" i="3"/>
  <c r="F239" i="3" s="1"/>
  <c r="D722" i="3"/>
  <c r="F722" i="3" s="1"/>
  <c r="D654" i="3"/>
  <c r="F654" i="3" s="1"/>
  <c r="D510" i="3"/>
  <c r="F510" i="3" s="1"/>
  <c r="D233" i="3"/>
  <c r="F233" i="3" s="1"/>
  <c r="D425" i="3"/>
  <c r="F425" i="3" s="1"/>
  <c r="D121" i="3"/>
  <c r="F121" i="3" s="1"/>
  <c r="D892" i="3"/>
  <c r="F892" i="3" s="1"/>
  <c r="D344" i="3"/>
  <c r="F344" i="3" s="1"/>
  <c r="D872" i="3"/>
  <c r="F872" i="3" s="1"/>
  <c r="D410" i="3"/>
  <c r="F410" i="3" s="1"/>
  <c r="D763" i="3"/>
  <c r="F763" i="3" s="1"/>
  <c r="D260" i="3"/>
  <c r="F260" i="3" s="1"/>
  <c r="D224" i="3"/>
  <c r="F224" i="3" s="1"/>
  <c r="D826" i="3"/>
  <c r="F826" i="3" s="1"/>
  <c r="D776" i="3"/>
  <c r="F776" i="3" s="1"/>
  <c r="D816" i="3"/>
  <c r="F816" i="3" s="1"/>
  <c r="D751" i="3"/>
  <c r="F751" i="3" s="1"/>
  <c r="D496" i="3"/>
  <c r="F496" i="3" s="1"/>
  <c r="D45" i="3"/>
  <c r="F45" i="3" s="1"/>
  <c r="D809" i="3"/>
  <c r="F809" i="3" s="1"/>
  <c r="D725" i="3"/>
  <c r="F725" i="3" s="1"/>
  <c r="D533" i="3"/>
  <c r="F533" i="3" s="1"/>
  <c r="D785" i="3"/>
  <c r="F785" i="3" s="1"/>
  <c r="D675" i="3"/>
  <c r="F675" i="3" s="1"/>
  <c r="D96" i="3"/>
  <c r="F96" i="3" s="1"/>
  <c r="D812" i="3"/>
  <c r="F812" i="3" s="1"/>
  <c r="D569" i="3"/>
  <c r="F569" i="3" s="1"/>
  <c r="D431" i="3"/>
  <c r="F431" i="3" s="1"/>
  <c r="D163" i="3"/>
  <c r="F163" i="3" s="1"/>
  <c r="D395" i="3"/>
  <c r="F395" i="3" s="1"/>
  <c r="D414" i="3"/>
  <c r="F414" i="3" s="1"/>
  <c r="D612" i="3"/>
  <c r="F612" i="3" s="1"/>
  <c r="D229" i="3"/>
  <c r="F229" i="3" s="1"/>
  <c r="D31" i="3"/>
  <c r="F31" i="3" s="1"/>
  <c r="D337" i="3"/>
  <c r="F337" i="3" s="1"/>
  <c r="D86" i="3"/>
  <c r="F86" i="3" s="1"/>
  <c r="D753" i="3"/>
  <c r="F753" i="3" s="1"/>
  <c r="D294" i="3"/>
  <c r="F294" i="3" s="1"/>
  <c r="D412" i="3"/>
  <c r="F412" i="3" s="1"/>
  <c r="D629" i="3"/>
  <c r="F629" i="3" s="1"/>
  <c r="D865" i="3"/>
  <c r="F865" i="3" s="1"/>
  <c r="D115" i="3"/>
  <c r="F115" i="3" s="1"/>
  <c r="D102" i="3"/>
  <c r="F102" i="3" s="1"/>
  <c r="D234" i="3"/>
  <c r="F234" i="3" s="1"/>
  <c r="D166" i="3"/>
  <c r="F166" i="3" s="1"/>
  <c r="D328" i="3"/>
  <c r="F328" i="3" s="1"/>
  <c r="D597" i="3"/>
  <c r="F597" i="3" s="1"/>
  <c r="D164" i="3"/>
  <c r="F164" i="3" s="1"/>
  <c r="D864" i="3"/>
  <c r="F864" i="3" s="1"/>
  <c r="D307" i="3"/>
  <c r="F307" i="3" s="1"/>
  <c r="D505" i="3"/>
  <c r="F505" i="3" s="1"/>
  <c r="D668" i="3"/>
  <c r="F668" i="3" s="1"/>
  <c r="D329" i="3"/>
  <c r="F329" i="3" s="1"/>
  <c r="D14" i="3"/>
  <c r="F14" i="3" s="1"/>
  <c r="D405" i="3"/>
  <c r="F405" i="3" s="1"/>
  <c r="D25" i="3"/>
  <c r="F25" i="3" s="1"/>
  <c r="D37" i="3"/>
  <c r="F37" i="3" s="1"/>
  <c r="D845" i="3"/>
  <c r="F845" i="3" s="1"/>
  <c r="D262" i="3"/>
  <c r="F262" i="3" s="1"/>
  <c r="D443" i="3"/>
  <c r="F443" i="3" s="1"/>
  <c r="D850" i="3"/>
  <c r="F850" i="3" s="1"/>
  <c r="D217" i="3"/>
  <c r="F217" i="3" s="1"/>
  <c r="D630" i="3"/>
  <c r="F630" i="3" s="1"/>
  <c r="D512" i="3"/>
  <c r="F512" i="3" s="1"/>
  <c r="D289" i="3"/>
  <c r="F289" i="3" s="1"/>
  <c r="D583" i="3"/>
  <c r="F583" i="3" s="1"/>
  <c r="D733" i="3"/>
  <c r="F733" i="3" s="1"/>
  <c r="D117" i="3"/>
  <c r="F117" i="3" s="1"/>
  <c r="D364" i="3"/>
  <c r="F364" i="3" s="1"/>
  <c r="D232" i="3"/>
  <c r="F232" i="3" s="1"/>
  <c r="D292" i="3"/>
  <c r="F292" i="3" s="1"/>
  <c r="D342" i="3"/>
  <c r="F342" i="3" s="1"/>
  <c r="D757" i="3"/>
  <c r="F757" i="3" s="1"/>
  <c r="D158" i="3"/>
  <c r="F158" i="3" s="1"/>
  <c r="D74" i="3"/>
  <c r="F74" i="3" s="1"/>
  <c r="D888" i="3"/>
  <c r="F888" i="3" s="1"/>
  <c r="D52" i="3"/>
  <c r="F52" i="3" s="1"/>
  <c r="D598" i="3"/>
  <c r="F598" i="3" s="1"/>
  <c r="D411" i="3"/>
  <c r="F411" i="3" s="1"/>
  <c r="D804" i="3"/>
  <c r="F804" i="3" s="1"/>
  <c r="D588" i="3"/>
  <c r="F588" i="3" s="1"/>
  <c r="D909" i="3"/>
  <c r="F909" i="3" s="1"/>
  <c r="D819" i="3"/>
  <c r="F819" i="3" s="1"/>
  <c r="D671" i="3"/>
  <c r="F671" i="3" s="1"/>
  <c r="D518" i="3"/>
  <c r="F518" i="3" s="1"/>
  <c r="D5" i="3"/>
  <c r="F5" i="3" s="1"/>
  <c r="D423" i="3"/>
  <c r="F423" i="3" s="1"/>
  <c r="D497" i="3"/>
  <c r="F497" i="3" s="1"/>
  <c r="D641" i="3"/>
  <c r="F641" i="3" s="1"/>
  <c r="D636" i="3"/>
  <c r="F636" i="3" s="1"/>
  <c r="D137" i="3"/>
  <c r="F137" i="3" s="1"/>
  <c r="D662" i="3"/>
  <c r="F662" i="3" s="1"/>
  <c r="D578" i="3"/>
  <c r="F578" i="3" s="1"/>
  <c r="D401" i="3"/>
  <c r="F401" i="3" s="1"/>
  <c r="D393" i="3"/>
  <c r="F393" i="3" s="1"/>
  <c r="D251" i="3"/>
  <c r="F251" i="3" s="1"/>
  <c r="D501" i="3"/>
  <c r="F501" i="3" s="1"/>
  <c r="D426" i="3"/>
  <c r="F426" i="3" s="1"/>
  <c r="D815" i="3"/>
  <c r="F815" i="3" s="1"/>
  <c r="D451" i="3"/>
  <c r="F451" i="3" s="1"/>
  <c r="D247" i="3"/>
  <c r="F247" i="3" s="1"/>
  <c r="D381" i="3"/>
  <c r="F381" i="3" s="1"/>
  <c r="D460" i="3"/>
  <c r="F460" i="3" s="1"/>
  <c r="D620" i="3"/>
  <c r="F620" i="3" s="1"/>
  <c r="D831" i="3"/>
  <c r="F831" i="3" s="1"/>
  <c r="D259" i="3"/>
  <c r="F259" i="3" s="1"/>
  <c r="D368" i="3"/>
  <c r="F368" i="3" s="1"/>
  <c r="D175" i="3"/>
  <c r="F175" i="3" s="1"/>
  <c r="D187" i="3"/>
  <c r="F187" i="3" s="1"/>
  <c r="D185" i="3"/>
  <c r="F185" i="3" s="1"/>
  <c r="D548" i="3"/>
  <c r="F548" i="3" s="1"/>
  <c r="D97" i="3"/>
  <c r="F97" i="3" s="1"/>
  <c r="D352" i="3"/>
  <c r="F352" i="3" s="1"/>
  <c r="D378" i="3"/>
  <c r="F378" i="3" s="1"/>
  <c r="D351" i="3"/>
  <c r="F351" i="3" s="1"/>
  <c r="D430" i="3"/>
  <c r="F430" i="3" s="1"/>
  <c r="D258" i="3"/>
  <c r="F258" i="3" s="1"/>
  <c r="D128" i="3"/>
  <c r="F128" i="3" s="1"/>
  <c r="D686" i="3"/>
  <c r="F686" i="3" s="1"/>
  <c r="D594" i="3"/>
  <c r="F594" i="3" s="1"/>
  <c r="D706" i="3"/>
  <c r="F706" i="3" s="1"/>
  <c r="D606" i="3"/>
  <c r="F606" i="3" s="1"/>
  <c r="D203" i="3"/>
  <c r="F203" i="3" s="1"/>
  <c r="D279" i="3"/>
  <c r="F279" i="3" s="1"/>
  <c r="D794" i="3"/>
  <c r="F794" i="3" s="1"/>
  <c r="D227" i="3"/>
  <c r="F227" i="3" s="1"/>
  <c r="D72" i="3"/>
  <c r="F72" i="3" s="1"/>
  <c r="D728" i="3"/>
  <c r="F728" i="3" s="1"/>
  <c r="D335" i="3"/>
  <c r="F335" i="3" s="1"/>
  <c r="D174" i="3"/>
  <c r="F174" i="3" s="1"/>
  <c r="D904" i="3"/>
  <c r="F904" i="3" s="1"/>
  <c r="D710" i="3"/>
  <c r="F710" i="3" s="1"/>
  <c r="D421" i="3"/>
  <c r="F421" i="3" s="1"/>
  <c r="D447" i="3"/>
  <c r="F447" i="3" s="1"/>
  <c r="D131" i="3"/>
  <c r="F131" i="3" s="1"/>
  <c r="D202" i="3"/>
  <c r="F202" i="3" s="1"/>
  <c r="D743" i="3"/>
  <c r="F743" i="3" s="1"/>
  <c r="D155" i="3"/>
  <c r="F155" i="3" s="1"/>
  <c r="D261" i="3"/>
  <c r="F261" i="3" s="1"/>
  <c r="D482" i="3"/>
  <c r="F482" i="3" s="1"/>
  <c r="D129" i="3"/>
  <c r="F129" i="3" s="1"/>
  <c r="D615" i="3"/>
  <c r="F615" i="3" s="1"/>
  <c r="D521" i="3"/>
  <c r="F521" i="3" s="1"/>
  <c r="D486" i="3"/>
  <c r="F486" i="3" s="1"/>
  <c r="D530" i="3"/>
  <c r="F530" i="3" s="1"/>
  <c r="D855" i="3"/>
  <c r="F855" i="3" s="1"/>
  <c r="D813" i="3"/>
  <c r="F813" i="3" s="1"/>
  <c r="D605" i="3"/>
  <c r="F605" i="3" s="1"/>
  <c r="D216" i="3"/>
  <c r="F216" i="3" s="1"/>
  <c r="D607" i="3"/>
  <c r="F607" i="3" s="1"/>
  <c r="D716" i="3"/>
  <c r="F716" i="3" s="1"/>
  <c r="D575" i="3"/>
  <c r="F575" i="3" s="1"/>
  <c r="D9" i="3"/>
  <c r="F9" i="3" s="1"/>
  <c r="D547" i="3"/>
  <c r="F547" i="3" s="1"/>
  <c r="D489" i="3"/>
  <c r="F489" i="3" s="1"/>
  <c r="D210" i="3"/>
  <c r="F210" i="3" s="1"/>
  <c r="D94" i="3"/>
  <c r="F94" i="3" s="1"/>
  <c r="D59" i="3"/>
  <c r="F59" i="3" s="1"/>
  <c r="D827" i="3"/>
  <c r="F827" i="3" s="1"/>
  <c r="D887" i="3"/>
  <c r="F887" i="3" s="1"/>
  <c r="D738" i="3"/>
  <c r="F738" i="3" s="1"/>
  <c r="D700" i="3"/>
  <c r="F700" i="3" s="1"/>
  <c r="D752" i="3"/>
  <c r="F752" i="3" s="1"/>
  <c r="D366" i="3"/>
  <c r="F366" i="3" s="1"/>
  <c r="D61" i="3"/>
  <c r="F61" i="3" s="1"/>
  <c r="D786" i="3"/>
  <c r="F786" i="3" s="1"/>
  <c r="D724" i="3"/>
  <c r="F724" i="3" s="1"/>
  <c r="D212" i="3"/>
  <c r="F212" i="3" s="1"/>
  <c r="D207" i="3"/>
  <c r="F207" i="3" s="1"/>
  <c r="D903" i="3"/>
  <c r="F903" i="3" s="1"/>
  <c r="D653" i="3"/>
  <c r="F653" i="3" s="1"/>
  <c r="D867" i="3"/>
  <c r="F867" i="3" s="1"/>
  <c r="D627" i="3"/>
  <c r="F627" i="3" s="1"/>
  <c r="D198" i="3"/>
  <c r="F198" i="3" s="1"/>
  <c r="D840" i="3"/>
  <c r="F840" i="3" s="1"/>
  <c r="D665" i="3"/>
  <c r="F665" i="3" s="1"/>
  <c r="D473" i="3"/>
  <c r="F473" i="3" s="1"/>
  <c r="D642" i="3"/>
  <c r="F642" i="3" s="1"/>
  <c r="D901" i="3"/>
  <c r="F901" i="3" s="1"/>
  <c r="D160" i="3"/>
  <c r="F160" i="3" s="1"/>
  <c r="D746" i="3"/>
  <c r="F746" i="3" s="1"/>
  <c r="D67" i="3"/>
  <c r="F67" i="3" s="1"/>
  <c r="D490" i="3"/>
  <c r="F490" i="3" s="1"/>
  <c r="D609" i="3"/>
  <c r="F609" i="3" s="1"/>
  <c r="D568" i="3"/>
  <c r="F568" i="3" s="1"/>
  <c r="D693" i="3"/>
  <c r="F693" i="3" s="1"/>
  <c r="D263" i="3"/>
  <c r="F263" i="3" s="1"/>
  <c r="D271" i="3"/>
  <c r="F271" i="3" s="1"/>
  <c r="D524" i="3"/>
  <c r="F524" i="3" s="1"/>
  <c r="D370" i="3"/>
  <c r="F370" i="3" s="1"/>
  <c r="D571" i="3"/>
  <c r="F571" i="3" s="1"/>
  <c r="D703" i="3"/>
  <c r="F703" i="3" s="1"/>
  <c r="D719" i="3"/>
  <c r="F719" i="3" s="1"/>
  <c r="D466" i="3"/>
  <c r="F466" i="3" s="1"/>
  <c r="D807" i="3"/>
  <c r="F807" i="3" s="1"/>
  <c r="D634" i="3"/>
  <c r="F634" i="3" s="1"/>
  <c r="D318" i="3"/>
  <c r="F318" i="3" s="1"/>
  <c r="D858" i="3"/>
  <c r="F858" i="3" s="1"/>
  <c r="D534" i="3"/>
  <c r="F534" i="3" s="1"/>
  <c r="D772" i="3"/>
  <c r="F772" i="3" s="1"/>
  <c r="D316" i="3"/>
  <c r="F316" i="3" s="1"/>
  <c r="D745" i="3"/>
  <c r="F745" i="3" s="1"/>
  <c r="D495" i="3"/>
  <c r="F495" i="3" s="1"/>
  <c r="D275" i="3"/>
  <c r="F275" i="3" s="1"/>
  <c r="D372" i="3"/>
  <c r="F372" i="3" s="1"/>
  <c r="D551" i="3"/>
  <c r="F551" i="3" s="1"/>
  <c r="D23" i="3"/>
  <c r="F23" i="3" s="1"/>
  <c r="D284" i="3"/>
  <c r="F284" i="3" s="1"/>
  <c r="D178" i="3"/>
  <c r="F178" i="3" s="1"/>
  <c r="D906" i="3"/>
  <c r="F906" i="3" s="1"/>
  <c r="D747" i="3"/>
  <c r="F747" i="3" s="1"/>
  <c r="D278" i="3"/>
  <c r="F278" i="3" s="1"/>
  <c r="D162" i="3"/>
  <c r="F162" i="3" s="1"/>
  <c r="D365" i="3"/>
  <c r="F365" i="3" s="1"/>
  <c r="D223" i="3"/>
  <c r="F223" i="3" s="1"/>
  <c r="D333" i="3"/>
  <c r="F333" i="3" s="1"/>
  <c r="D88" i="3"/>
  <c r="F88" i="3" s="1"/>
  <c r="D350" i="3"/>
  <c r="F350" i="3" s="1"/>
  <c r="D392" i="3"/>
  <c r="F392" i="3" s="1"/>
  <c r="D209" i="3"/>
  <c r="F209" i="3" s="1"/>
  <c r="D713" i="3"/>
  <c r="F713" i="3" s="1"/>
  <c r="D422" i="3"/>
  <c r="F422" i="3" s="1"/>
  <c r="D188" i="3"/>
  <c r="F188" i="3" s="1"/>
  <c r="D133" i="3"/>
  <c r="F133" i="3" s="1"/>
  <c r="D313" i="3"/>
  <c r="F313" i="3" s="1"/>
  <c r="D114" i="3"/>
  <c r="F114" i="3" s="1"/>
  <c r="D130" i="3"/>
  <c r="F130" i="3" s="1"/>
  <c r="D516" i="3"/>
  <c r="F516" i="3" s="1"/>
  <c r="D277" i="3"/>
  <c r="F277" i="3" s="1"/>
  <c r="D436" i="3"/>
  <c r="F436" i="3" s="1"/>
  <c r="D306" i="3"/>
  <c r="F306" i="3" s="1"/>
  <c r="D283" i="3"/>
  <c r="F283" i="3" s="1"/>
  <c r="D649" i="3"/>
  <c r="F649" i="3" s="1"/>
  <c r="D80" i="3"/>
  <c r="F80" i="3" s="1"/>
  <c r="D282" i="3"/>
  <c r="F282" i="3" s="1"/>
  <c r="D564" i="3"/>
  <c r="F564" i="3" s="1"/>
  <c r="D66" i="3"/>
  <c r="F66" i="3" s="1"/>
  <c r="D767" i="3"/>
  <c r="F767" i="3" s="1"/>
  <c r="D248" i="3"/>
  <c r="F248" i="3" s="1"/>
  <c r="D876" i="3"/>
  <c r="F876" i="3" s="1"/>
  <c r="D186" i="3"/>
  <c r="F186" i="3" s="1"/>
  <c r="D483" i="3"/>
  <c r="F483" i="3" s="1"/>
  <c r="D817" i="3"/>
  <c r="F817" i="3" s="1"/>
  <c r="D384" i="3"/>
  <c r="F384" i="3" s="1"/>
  <c r="D610" i="3"/>
  <c r="F610" i="3" s="1"/>
  <c r="D853" i="3"/>
  <c r="F853" i="3" s="1"/>
  <c r="D492" i="3"/>
  <c r="F492" i="3" s="1"/>
  <c r="D869" i="3"/>
  <c r="F869" i="3" s="1"/>
  <c r="D268" i="3"/>
  <c r="F268" i="3" s="1"/>
  <c r="D69" i="3"/>
  <c r="F69" i="3" s="1"/>
  <c r="D513" i="3"/>
  <c r="F513" i="3" s="1"/>
  <c r="D47" i="3"/>
  <c r="F47" i="3" s="1"/>
  <c r="D56" i="3"/>
  <c r="F56" i="3" s="1"/>
  <c r="D82" i="3"/>
  <c r="F82" i="3" s="1"/>
  <c r="D565" i="3"/>
  <c r="F565" i="3" s="1"/>
  <c r="D403" i="3"/>
  <c r="F403" i="3" s="1"/>
  <c r="D149" i="3"/>
  <c r="F149" i="3" s="1"/>
  <c r="D345" i="3"/>
  <c r="F345" i="3" s="1"/>
  <c r="D863" i="3"/>
  <c r="F863" i="3" s="1"/>
  <c r="D678" i="3"/>
  <c r="F678" i="3" s="1"/>
  <c r="D768" i="3"/>
  <c r="F768" i="3" s="1"/>
  <c r="D362" i="3"/>
  <c r="F362" i="3" s="1"/>
  <c r="D647" i="3"/>
  <c r="F647" i="3" s="1"/>
  <c r="D651" i="3"/>
  <c r="F651" i="3" s="1"/>
  <c r="D679" i="3"/>
  <c r="F679" i="3" s="1"/>
  <c r="D377" i="3"/>
  <c r="F377" i="3" s="1"/>
  <c r="D775" i="3"/>
  <c r="F775" i="3" s="1"/>
  <c r="D177" i="3"/>
  <c r="F177" i="3" s="1"/>
  <c r="D144" i="3"/>
  <c r="F144" i="3" s="1"/>
  <c r="D471" i="3"/>
  <c r="F471" i="3" s="1"/>
  <c r="D274" i="3"/>
  <c r="F274" i="3" s="1"/>
  <c r="D599" i="3"/>
  <c r="F599" i="3" s="1"/>
  <c r="D219" i="3"/>
  <c r="F219" i="3" s="1"/>
  <c r="D208" i="3"/>
  <c r="F208" i="3" s="1"/>
  <c r="D400" i="3"/>
  <c r="F400" i="3" s="1"/>
  <c r="D334" i="3"/>
  <c r="F334" i="3" s="1"/>
  <c r="D399" i="3"/>
  <c r="F399" i="3" s="1"/>
  <c r="D861" i="3"/>
  <c r="F861" i="3" s="1"/>
  <c r="D637" i="3"/>
  <c r="F637" i="3" s="1"/>
  <c r="D43" i="3"/>
  <c r="F43" i="3" s="1"/>
  <c r="D269" i="3"/>
  <c r="F269" i="3" s="1"/>
  <c r="D736" i="3"/>
  <c r="F736" i="3" s="1"/>
  <c r="D250" i="3"/>
  <c r="F250" i="3" s="1"/>
  <c r="D701" i="3"/>
  <c r="F701" i="3" s="1"/>
  <c r="D325" i="3"/>
  <c r="F325" i="3" s="1"/>
  <c r="D184" i="3"/>
  <c r="F184" i="3" s="1"/>
  <c r="D438" i="3"/>
  <c r="F438" i="3" s="1"/>
  <c r="D361" i="3"/>
  <c r="F361" i="3" s="1"/>
  <c r="D343" i="3"/>
  <c r="F343" i="3" s="1"/>
  <c r="D704" i="3"/>
  <c r="F704" i="3" s="1"/>
  <c r="D371" i="3"/>
  <c r="F371" i="3" s="1"/>
  <c r="D619" i="3"/>
  <c r="F619" i="3" s="1"/>
  <c r="D84" i="3"/>
  <c r="F84" i="3" s="1"/>
  <c r="D391" i="3"/>
  <c r="F391" i="3" s="1"/>
  <c r="D672" i="3"/>
  <c r="F672" i="3" s="1"/>
  <c r="D529" i="3"/>
  <c r="F529" i="3" s="1"/>
  <c r="D172" i="3"/>
  <c r="F172" i="3" s="1"/>
  <c r="D493" i="3"/>
  <c r="F493" i="3" s="1"/>
  <c r="D256" i="3"/>
  <c r="F256" i="3" s="1"/>
  <c r="D290" i="3"/>
  <c r="F290" i="3" s="1"/>
  <c r="D193" i="3"/>
  <c r="F193" i="3" s="1"/>
  <c r="D54" i="3"/>
  <c r="F54" i="3" s="1"/>
  <c r="D376" i="3"/>
  <c r="F376" i="3" s="1"/>
  <c r="D905" i="3"/>
  <c r="F905" i="3" s="1"/>
  <c r="D461" i="3"/>
  <c r="F461" i="3" s="1"/>
  <c r="D11" i="3"/>
  <c r="F11" i="3" s="1"/>
  <c r="D715" i="3"/>
  <c r="F715" i="3" s="1"/>
  <c r="D359" i="3"/>
  <c r="F359" i="3" s="1"/>
  <c r="D657" i="3"/>
  <c r="F657" i="3" s="1"/>
  <c r="D479" i="3"/>
  <c r="F479" i="3" s="1"/>
  <c r="D297" i="3"/>
  <c r="F297" i="3" s="1"/>
  <c r="D192" i="3"/>
  <c r="F192" i="3" s="1"/>
  <c r="D127" i="3"/>
  <c r="F127" i="3" s="1"/>
  <c r="D101" i="3"/>
  <c r="F101" i="3" s="1"/>
  <c r="D20" i="3"/>
  <c r="F20" i="3" s="1"/>
  <c r="D75" i="3"/>
  <c r="F75" i="3" s="1"/>
  <c r="D336" i="3"/>
  <c r="F336" i="3" s="1"/>
  <c r="D682" i="3"/>
  <c r="F682" i="3" s="1"/>
  <c r="D303" i="3"/>
  <c r="F303" i="3" s="1"/>
  <c r="D613" i="3"/>
  <c r="F613" i="3" s="1"/>
  <c r="D382" i="3"/>
  <c r="F382" i="3" s="1"/>
  <c r="D832" i="3"/>
  <c r="F832" i="3" s="1"/>
  <c r="D220" i="3"/>
  <c r="F220" i="3" s="1"/>
  <c r="D758" i="3"/>
  <c r="F758" i="3" s="1"/>
  <c r="D176" i="3"/>
  <c r="F176" i="3" s="1"/>
  <c r="D754" i="3"/>
  <c r="F754" i="3" s="1"/>
  <c r="D339" i="3"/>
  <c r="F339" i="3" s="1"/>
  <c r="D215" i="3"/>
  <c r="F215" i="3" s="1"/>
  <c r="D856" i="3"/>
  <c r="F856" i="3" s="1"/>
  <c r="D340" i="3"/>
  <c r="F340" i="3" s="1"/>
  <c r="D769" i="3"/>
  <c r="F769" i="3" s="1"/>
  <c r="D622" i="3"/>
  <c r="F622" i="3" s="1"/>
  <c r="D327" i="3"/>
  <c r="F327" i="3" s="1"/>
  <c r="D87" i="3"/>
  <c r="F87" i="3" s="1"/>
  <c r="D697" i="3"/>
  <c r="F697" i="3" s="1"/>
  <c r="D823" i="3"/>
  <c r="F823" i="3" s="1"/>
  <c r="D644" i="3"/>
  <c r="F644" i="3" s="1"/>
  <c r="D528" i="3"/>
  <c r="F528" i="3" s="1"/>
  <c r="D28" i="3"/>
  <c r="F28" i="3" s="1"/>
  <c r="D407" i="3"/>
  <c r="F407" i="3" s="1"/>
  <c r="D806" i="3"/>
  <c r="F806" i="3" s="1"/>
  <c r="D29" i="3"/>
  <c r="F29" i="3" s="1"/>
  <c r="D694" i="3"/>
  <c r="F694" i="3" s="1"/>
  <c r="D32" i="3"/>
  <c r="F32" i="3" s="1"/>
  <c r="D553" i="3"/>
  <c r="F553" i="3" s="1"/>
  <c r="D635" i="3"/>
  <c r="F635" i="3" s="1"/>
  <c r="D797" i="3"/>
  <c r="F797" i="3" s="1"/>
  <c r="D122" i="3"/>
  <c r="F122" i="3" s="1"/>
  <c r="D272" i="3"/>
  <c r="F272" i="3" s="1"/>
  <c r="D291" i="3"/>
  <c r="F291" i="3" s="1"/>
  <c r="D658" i="3"/>
  <c r="F658" i="3" s="1"/>
  <c r="D445" i="3"/>
  <c r="F445" i="3" s="1"/>
  <c r="D561" i="3"/>
  <c r="F561" i="3" s="1"/>
  <c r="D608" i="3"/>
  <c r="F608" i="3" s="1"/>
  <c r="D241" i="3"/>
  <c r="F241" i="3" s="1"/>
  <c r="D781" i="3"/>
  <c r="F781" i="3" s="1"/>
  <c r="D143" i="3"/>
  <c r="F143" i="3" s="1"/>
  <c r="D168" i="3"/>
  <c r="F168" i="3" s="1"/>
  <c r="D730" i="3"/>
  <c r="F730" i="3" s="1"/>
  <c r="D311" i="3"/>
  <c r="F311" i="3" s="1"/>
  <c r="D795" i="3"/>
  <c r="F795" i="3" s="1"/>
  <c r="D573" i="3"/>
  <c r="F573" i="3" s="1"/>
  <c r="D237" i="3"/>
  <c r="F237" i="3" s="1"/>
  <c r="D183" i="3"/>
  <c r="F183" i="3" s="1"/>
  <c r="D545" i="3"/>
  <c r="F545" i="3" s="1"/>
  <c r="D520" i="3"/>
  <c r="F520" i="3" s="1"/>
  <c r="D574" i="3"/>
  <c r="F574" i="3" s="1"/>
  <c r="D136" i="3"/>
  <c r="F136" i="3" s="1"/>
  <c r="D485" i="3"/>
  <c r="F485" i="3" s="1"/>
  <c r="D818" i="3"/>
  <c r="F818" i="3" s="1"/>
  <c r="D83" i="3"/>
  <c r="F83" i="3" s="1"/>
  <c r="D463" i="3"/>
  <c r="F463" i="3" s="1"/>
  <c r="D150" i="3"/>
  <c r="F150" i="3" s="1"/>
  <c r="D511" i="3"/>
  <c r="F511" i="3" s="1"/>
  <c r="D676" i="3"/>
  <c r="F676" i="3" s="1"/>
  <c r="D108" i="3"/>
  <c r="F108" i="3" s="1"/>
  <c r="D562" i="3"/>
  <c r="F562" i="3" s="1"/>
  <c r="D38" i="3"/>
  <c r="F38" i="3" s="1"/>
  <c r="D287" i="3"/>
  <c r="F287" i="3" s="1"/>
  <c r="D367" i="3"/>
  <c r="F367" i="3" s="1"/>
  <c r="D138" i="3"/>
  <c r="F138" i="3" s="1"/>
  <c r="D7" i="3"/>
  <c r="F7" i="3" s="1"/>
  <c r="D789" i="3"/>
  <c r="F789" i="3" s="1"/>
  <c r="D834" i="3"/>
  <c r="F834" i="3" s="1"/>
  <c r="D398" i="3"/>
  <c r="F398" i="3" s="1"/>
  <c r="D882" i="3"/>
  <c r="F882" i="3" s="1"/>
  <c r="D737" i="3"/>
  <c r="F737" i="3" s="1"/>
  <c r="D506" i="3"/>
  <c r="F506" i="3" s="1"/>
  <c r="D844" i="3"/>
  <c r="F844" i="3" s="1"/>
  <c r="D273" i="3"/>
  <c r="F273" i="3" s="1"/>
  <c r="D112" i="3"/>
  <c r="F112" i="3" s="1"/>
  <c r="D680" i="3"/>
  <c r="F680" i="3" s="1"/>
  <c r="D95" i="3"/>
  <c r="F95" i="3" s="1"/>
  <c r="D542" i="3"/>
  <c r="F542" i="3" s="1"/>
  <c r="D494" i="3"/>
  <c r="F494" i="3" s="1"/>
  <c r="D791" i="3"/>
  <c r="F791" i="3" s="1"/>
  <c r="D266" i="3"/>
  <c r="F266" i="3" s="1"/>
  <c r="D139" i="3"/>
  <c r="F139" i="3" s="1"/>
  <c r="D257" i="3"/>
  <c r="F257" i="3" s="1"/>
  <c r="D428" i="3"/>
  <c r="F428" i="3" s="1"/>
  <c r="D242" i="3"/>
  <c r="F242" i="3" s="1"/>
  <c r="D590" i="3"/>
  <c r="F590" i="3" s="1"/>
  <c r="D824" i="3"/>
  <c r="F824" i="3" s="1"/>
  <c r="D714" i="3"/>
  <c r="F714" i="3" s="1"/>
  <c r="D85" i="3"/>
  <c r="F85" i="3" s="1"/>
  <c r="D885" i="3"/>
  <c r="F885" i="3" s="1"/>
  <c r="D214" i="3"/>
  <c r="F214" i="3" s="1"/>
  <c r="D394" i="3"/>
  <c r="F394" i="3" s="1"/>
  <c r="D681" i="3"/>
  <c r="F681" i="3" s="1"/>
  <c r="D179" i="3"/>
  <c r="F179" i="3" s="1"/>
  <c r="D331" i="3"/>
  <c r="F331" i="3" s="1"/>
  <c r="D540" i="3"/>
  <c r="F540" i="3" s="1"/>
  <c r="D457" i="3"/>
  <c r="F457" i="3" s="1"/>
  <c r="D301" i="3"/>
  <c r="F301" i="3" s="1"/>
  <c r="D270" i="3"/>
  <c r="F270" i="3" s="1"/>
  <c r="D383" i="3"/>
  <c r="F383" i="3" s="1"/>
  <c r="D692" i="3"/>
  <c r="F692" i="3" s="1"/>
  <c r="D648" i="3"/>
  <c r="F648" i="3" s="1"/>
  <c r="D475" i="3"/>
  <c r="F475" i="3" s="1"/>
  <c r="D602" i="3"/>
  <c r="F602" i="3" s="1"/>
  <c r="D360" i="3"/>
  <c r="F360" i="3" s="1"/>
  <c r="D874" i="3"/>
  <c r="F874" i="3" s="1"/>
  <c r="D470" i="3"/>
  <c r="F470" i="3" s="1"/>
  <c r="D348" i="3"/>
  <c r="F348" i="3" s="1"/>
  <c r="D123" i="3"/>
  <c r="F123" i="3" s="1"/>
  <c r="D354" i="3"/>
  <c r="F354" i="3" s="1"/>
  <c r="D211" i="3"/>
  <c r="F211" i="3" s="1"/>
  <c r="D409" i="3"/>
  <c r="F409" i="3" s="1"/>
  <c r="D810" i="3"/>
  <c r="F810" i="3" s="1"/>
  <c r="D664" i="3"/>
  <c r="F664" i="3" s="1"/>
  <c r="D617" i="3"/>
  <c r="F617" i="3" s="1"/>
  <c r="D645" i="3"/>
  <c r="F645" i="3" s="1"/>
  <c r="D614" i="3"/>
  <c r="F614" i="3" s="1"/>
  <c r="D735" i="3"/>
  <c r="F735" i="3" s="1"/>
  <c r="D357" i="3"/>
  <c r="F357" i="3" s="1"/>
  <c r="D586" i="3"/>
  <c r="F586" i="3" s="1"/>
  <c r="D255" i="3"/>
  <c r="F255" i="3" s="1"/>
  <c r="D349" i="3"/>
  <c r="F349" i="3" s="1"/>
  <c r="D225" i="3"/>
  <c r="F225" i="3" s="1"/>
  <c r="D601" i="3"/>
  <c r="F601" i="3" s="1"/>
  <c r="D698" i="3"/>
  <c r="F698" i="3" s="1"/>
  <c r="D480" i="3"/>
  <c r="F480" i="3" s="1"/>
  <c r="D324" i="3"/>
  <c r="F324" i="3" s="1"/>
  <c r="D157" i="3"/>
  <c r="F157" i="3" s="1"/>
  <c r="D254" i="3"/>
  <c r="F254" i="3" s="1"/>
  <c r="D213" i="3"/>
  <c r="F213" i="3" s="1"/>
  <c r="D19" i="3"/>
  <c r="F19" i="3" s="1"/>
  <c r="D830" i="3"/>
  <c r="F830" i="3" s="1"/>
  <c r="D663" i="3"/>
  <c r="F663" i="3" s="1"/>
  <c r="D293" i="3"/>
  <c r="F293" i="3" s="1"/>
  <c r="D15" i="3"/>
  <c r="F15" i="3" s="1"/>
  <c r="D39" i="3"/>
  <c r="F39" i="3" s="1"/>
  <c r="D125" i="3"/>
  <c r="F125" i="3" s="1"/>
  <c r="D433" i="3"/>
  <c r="F433" i="3" s="1"/>
  <c r="D49" i="3"/>
  <c r="F49" i="3" s="1"/>
  <c r="D308" i="3"/>
  <c r="F308" i="3" s="1"/>
  <c r="D539" i="3"/>
  <c r="F539" i="3" s="1"/>
  <c r="D416" i="3"/>
  <c r="F416" i="3" s="1"/>
  <c r="D154" i="3"/>
  <c r="F154" i="3" s="1"/>
  <c r="D800" i="3"/>
  <c r="F800" i="3" s="1"/>
  <c r="D673" i="3"/>
  <c r="F673" i="3" s="1"/>
  <c r="D141" i="3"/>
  <c r="F141" i="3" s="1"/>
  <c r="D514" i="3"/>
  <c r="F514" i="3" s="1"/>
  <c r="D338" i="3"/>
  <c r="F338" i="3" s="1"/>
  <c r="D142" i="3"/>
  <c r="F142" i="3" s="1"/>
  <c r="D507" i="3"/>
  <c r="F507" i="3" s="1"/>
  <c r="D4" i="3"/>
  <c r="F4" i="3" s="1"/>
  <c r="D742" i="3"/>
  <c r="F742" i="3" s="1"/>
  <c r="D146" i="3"/>
  <c r="F146" i="3" s="1"/>
  <c r="D231" i="3"/>
  <c r="F231" i="3" s="1"/>
  <c r="D388" i="3"/>
  <c r="F388" i="3" s="1"/>
  <c r="D135" i="3"/>
  <c r="F135" i="3" s="1"/>
  <c r="D385" i="3"/>
  <c r="F385" i="3" s="1"/>
  <c r="D727" i="3"/>
  <c r="F727" i="3" s="1"/>
  <c r="D687" i="3"/>
  <c r="F687" i="3" s="1"/>
  <c r="D805" i="3"/>
  <c r="F805" i="3" s="1"/>
  <c r="D893" i="3"/>
  <c r="F893" i="3" s="1"/>
  <c r="D235" i="3"/>
  <c r="F235" i="3" s="1"/>
  <c r="D890" i="3"/>
  <c r="F890" i="3" s="1"/>
  <c r="D468" i="3"/>
  <c r="F468" i="3" s="1"/>
  <c r="D895" i="3"/>
  <c r="F895" i="3" s="1"/>
  <c r="D584" i="3"/>
  <c r="F584" i="3" s="1"/>
  <c r="D721" i="3"/>
  <c r="F721" i="3" s="1"/>
  <c r="D487" i="3"/>
  <c r="F487" i="3" s="1"/>
  <c r="D469" i="3"/>
  <c r="F469" i="3" s="1"/>
  <c r="D474" i="3"/>
  <c r="F474" i="3" s="1"/>
  <c r="D900" i="3"/>
  <c r="F900" i="3" s="1"/>
  <c r="D60" i="3"/>
  <c r="F60" i="3" s="1"/>
  <c r="D315" i="3"/>
  <c r="F315" i="3" s="1"/>
  <c r="D778" i="3"/>
  <c r="F778" i="3" s="1"/>
  <c r="D537" i="3"/>
  <c r="F537" i="3" s="1"/>
  <c r="D100" i="3"/>
  <c r="F100" i="3" s="1"/>
  <c r="D36" i="3"/>
  <c r="F36" i="3" s="1"/>
  <c r="D852" i="3"/>
  <c r="F852" i="3" s="1"/>
  <c r="D8" i="3"/>
  <c r="F8" i="3" s="1"/>
  <c r="D744" i="3"/>
  <c r="F744" i="3" s="1"/>
  <c r="D570" i="3"/>
  <c r="F570" i="3" s="1"/>
  <c r="D424" i="3"/>
  <c r="F424" i="3" s="1"/>
  <c r="D106" i="3"/>
  <c r="F106" i="3" s="1"/>
  <c r="D749" i="3"/>
  <c r="F749" i="3" s="1"/>
  <c r="D387" i="3"/>
  <c r="F387" i="3" s="1"/>
  <c r="D650" i="3"/>
  <c r="F650" i="3" s="1"/>
  <c r="D558" i="3"/>
  <c r="F558" i="3" s="1"/>
  <c r="D92" i="3"/>
  <c r="F92" i="3" s="1"/>
  <c r="D798" i="3"/>
  <c r="F798" i="3" s="1"/>
  <c r="D814" i="3"/>
  <c r="F814" i="3" s="1"/>
  <c r="D90" i="3"/>
  <c r="F90" i="3" s="1"/>
  <c r="D302" i="3"/>
  <c r="F302" i="3" s="1"/>
  <c r="D894" i="3"/>
  <c r="F894" i="3" s="1"/>
  <c r="D625" i="3"/>
  <c r="F625" i="3" s="1"/>
  <c r="D790" i="3"/>
  <c r="F790" i="3" s="1"/>
  <c r="D40" i="3"/>
  <c r="F40" i="3" s="1"/>
  <c r="D898" i="3"/>
  <c r="F898" i="3" s="1"/>
  <c r="D897" i="3"/>
  <c r="F897" i="3" s="1"/>
  <c r="D439" i="3"/>
  <c r="F439" i="3" s="1"/>
  <c r="D58" i="3"/>
  <c r="F58" i="3" s="1"/>
  <c r="D729" i="3"/>
  <c r="F729" i="3" s="1"/>
  <c r="D356" i="3"/>
  <c r="F356" i="3" s="1"/>
  <c r="D21" i="3"/>
  <c r="F21" i="3" s="1"/>
  <c r="D27" i="3"/>
  <c r="F27" i="3" s="1"/>
  <c r="D685" i="3"/>
  <c r="F685" i="3" s="1"/>
  <c r="D111" i="3"/>
  <c r="F111" i="3" s="1"/>
  <c r="D300" i="3"/>
  <c r="F300" i="3" s="1"/>
  <c r="D589" i="3"/>
  <c r="F589" i="3" s="1"/>
  <c r="D415" i="3"/>
  <c r="F415" i="3" s="1"/>
  <c r="D851" i="3"/>
  <c r="F851" i="3" s="1"/>
  <c r="D491" i="3"/>
  <c r="F491" i="3" s="1"/>
  <c r="D448" i="3"/>
  <c r="F448" i="3" s="1"/>
  <c r="D119" i="3"/>
  <c r="F119" i="3" s="1"/>
  <c r="D413" i="3"/>
  <c r="F413" i="3" s="1"/>
  <c r="D236" i="3"/>
  <c r="F236" i="3" s="1"/>
  <c r="D116" i="3"/>
  <c r="F116" i="3" s="1"/>
  <c r="D522" i="3"/>
  <c r="F522" i="3" s="1"/>
  <c r="D437" i="3"/>
  <c r="F437" i="3" s="1"/>
  <c r="D330" i="3"/>
  <c r="F330" i="3" s="1"/>
  <c r="D556" i="3"/>
  <c r="F556" i="3" s="1"/>
  <c r="D726" i="3"/>
  <c r="F726" i="3" s="1"/>
  <c r="D103" i="3"/>
  <c r="F103" i="3" s="1"/>
  <c r="D312" i="3"/>
  <c r="F312" i="3" s="1"/>
  <c r="D587" i="3"/>
  <c r="F587" i="3" s="1"/>
  <c r="D618" i="3"/>
  <c r="F618" i="3" s="1"/>
  <c r="D677" i="3"/>
  <c r="F677" i="3" s="1"/>
  <c r="D462" i="3"/>
  <c r="F462" i="3" s="1"/>
  <c r="D386" i="3"/>
  <c r="F386" i="3" s="1"/>
  <c r="D766" i="3"/>
  <c r="F766" i="3" s="1"/>
  <c r="D503" i="3"/>
  <c r="F503" i="3" s="1"/>
  <c r="D295" i="3"/>
  <c r="F295" i="3" s="1"/>
  <c r="D782" i="3"/>
  <c r="F782" i="3" s="1"/>
  <c r="D628" i="3"/>
  <c r="F628" i="3" s="1"/>
  <c r="D419" i="3"/>
  <c r="F419" i="3" s="1"/>
  <c r="D70" i="3"/>
  <c r="F70" i="3" s="1"/>
  <c r="D580" i="3"/>
  <c r="F580" i="3" s="1"/>
  <c r="D538" i="3"/>
  <c r="F538" i="3" s="1"/>
  <c r="D420" i="3"/>
  <c r="F420" i="3" s="1"/>
  <c r="D389" i="3"/>
  <c r="F389" i="3" s="1"/>
  <c r="D784" i="3"/>
  <c r="F784" i="3" s="1"/>
  <c r="D780" i="3"/>
  <c r="F780" i="3" s="1"/>
  <c r="D566" i="3"/>
  <c r="F566" i="3" s="1"/>
  <c r="D560" i="3"/>
  <c r="F560" i="3" s="1"/>
  <c r="D363" i="3"/>
  <c r="F363" i="3" s="1"/>
  <c r="D310" i="3"/>
  <c r="F310" i="3" s="1"/>
  <c r="D523" i="3"/>
  <c r="F523" i="3" s="1"/>
  <c r="D478" i="3"/>
  <c r="F478" i="3" s="1"/>
  <c r="D147" i="3"/>
  <c r="F147" i="3" s="1"/>
  <c r="D126" i="3"/>
  <c r="F126" i="3" s="1"/>
  <c r="D332" i="3"/>
  <c r="F332" i="3" s="1"/>
  <c r="D50" i="3"/>
  <c r="F50" i="3" s="1"/>
  <c r="D374" i="3"/>
  <c r="F374" i="3" s="1"/>
  <c r="D873" i="3"/>
  <c r="F873" i="3" s="1"/>
  <c r="D883" i="3"/>
  <c r="F883" i="3" s="1"/>
  <c r="D434" i="3"/>
  <c r="F434" i="3" s="1"/>
  <c r="D631" i="3"/>
  <c r="F631" i="3" s="1"/>
  <c r="D321" i="3"/>
  <c r="F321" i="3" s="1"/>
  <c r="D557" i="3"/>
  <c r="F557" i="3" s="1"/>
  <c r="D886" i="3"/>
  <c r="F886" i="3" s="1"/>
  <c r="D109" i="3"/>
  <c r="F109" i="3" s="1"/>
  <c r="D165" i="3"/>
  <c r="F165" i="3" s="1"/>
  <c r="D57" i="3"/>
  <c r="F57" i="3" s="1"/>
  <c r="D452" i="3"/>
  <c r="F452" i="3" s="1"/>
  <c r="D196" i="3"/>
  <c r="F196" i="3" s="1"/>
  <c r="D488" i="3"/>
  <c r="F488" i="3" s="1"/>
  <c r="D454" i="3"/>
  <c r="F454" i="3" s="1"/>
  <c r="D868" i="3"/>
  <c r="F868" i="3" s="1"/>
  <c r="D683" i="3"/>
  <c r="F683" i="3" s="1"/>
  <c r="D626" i="3"/>
  <c r="F626" i="3" s="1"/>
  <c r="D870" i="3"/>
  <c r="F870" i="3" s="1"/>
  <c r="D132" i="3"/>
  <c r="F132" i="3" s="1"/>
  <c r="D881" i="3"/>
  <c r="F881" i="3" s="1"/>
  <c r="D465" i="3"/>
  <c r="F465" i="3" s="1"/>
  <c r="D632" i="3"/>
  <c r="F632" i="3" s="1"/>
  <c r="D519" i="3"/>
  <c r="F519" i="3" s="1"/>
  <c r="D151" i="3"/>
  <c r="F151" i="3" s="1"/>
  <c r="D531" i="3"/>
  <c r="F531" i="3" s="1"/>
  <c r="D841" i="3"/>
  <c r="F841" i="3" s="1"/>
  <c r="D669" i="3"/>
  <c r="F669" i="3" s="1"/>
  <c r="D762" i="3"/>
  <c r="F762" i="3" s="1"/>
  <c r="D666" i="3"/>
  <c r="F666" i="3" s="1"/>
  <c r="D265" i="3"/>
  <c r="F265" i="3" s="1"/>
  <c r="D245" i="3"/>
  <c r="F245" i="3" s="1"/>
  <c r="D280" i="3"/>
  <c r="F280" i="3" s="1"/>
  <c r="D145" i="3"/>
  <c r="F145" i="3" s="1"/>
  <c r="D16" i="3"/>
  <c r="F16" i="3" s="1"/>
  <c r="D34" i="3"/>
  <c r="F34" i="3" s="1"/>
  <c r="D801" i="3"/>
  <c r="F801" i="3" s="1"/>
  <c r="D299" i="3"/>
  <c r="F299" i="3" s="1"/>
  <c r="D276" i="3"/>
  <c r="F276" i="3" s="1"/>
  <c r="D346" i="3"/>
  <c r="F346" i="3" s="1"/>
  <c r="D839" i="3"/>
  <c r="F839" i="3" s="1"/>
  <c r="D458" i="3"/>
  <c r="F458" i="3" s="1"/>
  <c r="D877" i="3"/>
  <c r="F877" i="3" s="1"/>
  <c r="D891" i="3"/>
  <c r="F891" i="3" s="1"/>
  <c r="D621" i="3"/>
  <c r="F621" i="3" s="1"/>
  <c r="D148" i="3"/>
  <c r="F148" i="3" s="1"/>
  <c r="D684" i="3"/>
  <c r="F684" i="3" s="1"/>
  <c r="D440" i="3"/>
  <c r="F440" i="3" s="1"/>
  <c r="D592" i="3"/>
  <c r="F592" i="3" s="1"/>
  <c r="D323" i="3"/>
  <c r="F323" i="3" s="1"/>
  <c r="D17" i="3"/>
  <c r="F17" i="3" s="1"/>
  <c r="D55" i="3"/>
  <c r="F55" i="3" s="1"/>
  <c r="D347" i="3"/>
  <c r="F347" i="3" s="1"/>
  <c r="D33" i="3"/>
  <c r="F33" i="3" s="1"/>
  <c r="D499" i="3"/>
  <c r="F499" i="3" s="1"/>
  <c r="D731" i="3"/>
  <c r="F731" i="3" s="1"/>
  <c r="D317" i="3"/>
  <c r="F317" i="3" s="1"/>
  <c r="D156" i="3"/>
  <c r="F156" i="3" s="1"/>
  <c r="D161" i="3"/>
  <c r="F161" i="3" s="1"/>
  <c r="D64" i="3"/>
  <c r="F64" i="3" s="1"/>
  <c r="D764" i="3"/>
  <c r="F764" i="3" s="1"/>
  <c r="D907" i="3"/>
  <c r="F907" i="3" s="1"/>
  <c r="D656" i="3"/>
  <c r="F656" i="3" s="1"/>
  <c r="D646" i="3"/>
  <c r="F646" i="3" s="1"/>
  <c r="D152" i="3"/>
  <c r="F152" i="3" s="1"/>
  <c r="D267" i="3"/>
  <c r="F267" i="3" s="1"/>
  <c r="D585" i="3"/>
  <c r="F585" i="3" s="1"/>
  <c r="D397" i="3"/>
  <c r="F397" i="3" s="1"/>
  <c r="D22" i="3"/>
  <c r="F22" i="3" s="1"/>
  <c r="D661" i="3"/>
  <c r="F661" i="3" s="1"/>
  <c r="D153" i="3"/>
  <c r="F153" i="3" s="1"/>
  <c r="D808" i="3"/>
  <c r="F808" i="3" s="1"/>
  <c r="D449" i="3"/>
  <c r="F449" i="3" s="1"/>
  <c r="D854" i="3"/>
  <c r="F854" i="3" s="1"/>
  <c r="D756" i="3"/>
  <c r="F756" i="3" s="1"/>
  <c r="D803" i="3"/>
  <c r="F803" i="3" s="1"/>
  <c r="D180" i="3"/>
  <c r="F180" i="3" s="1"/>
  <c r="D652" i="3"/>
  <c r="F652" i="3" s="1"/>
  <c r="D536" i="3"/>
  <c r="F536" i="3" s="1"/>
  <c r="D712" i="3"/>
  <c r="F712" i="3" s="1"/>
  <c r="D846" i="3"/>
  <c r="F846" i="3" s="1"/>
  <c r="D3" i="3"/>
  <c r="F3" i="3" s="1"/>
  <c r="D91" i="3"/>
  <c r="F91" i="3" s="1"/>
  <c r="D320" i="3"/>
  <c r="F320" i="3" s="1"/>
  <c r="D860" i="3"/>
  <c r="F860" i="3" s="1"/>
  <c r="D843" i="3"/>
  <c r="F843" i="3" s="1"/>
  <c r="D402" i="3"/>
  <c r="F402" i="3" s="1"/>
  <c r="D761" i="3"/>
  <c r="F761" i="3" s="1"/>
  <c r="D535" i="3"/>
  <c r="F535" i="3" s="1"/>
  <c r="D857" i="3"/>
  <c r="F857" i="3" s="1"/>
  <c r="D113" i="3"/>
  <c r="F113" i="3" s="1"/>
  <c r="D593" i="3"/>
  <c r="F593" i="3" s="1"/>
  <c r="D604" i="3"/>
  <c r="F604" i="3" s="1"/>
  <c r="D899" i="3"/>
  <c r="F899" i="3" s="1"/>
  <c r="D779" i="3"/>
  <c r="F779" i="3" s="1"/>
  <c r="D567" i="3"/>
  <c r="F567" i="3" s="1"/>
  <c r="D441" i="3"/>
  <c r="F441" i="3" s="1"/>
  <c r="D432" i="3"/>
  <c r="F432" i="3" s="1"/>
  <c r="D508" i="3"/>
  <c r="F508" i="3" s="1"/>
  <c r="D902" i="3"/>
  <c r="F902" i="3" s="1"/>
  <c r="D582" i="3"/>
  <c r="F582" i="3" s="1"/>
  <c r="D532" i="3"/>
  <c r="F532" i="3" s="1"/>
  <c r="D760" i="3"/>
  <c r="F760" i="3" s="1"/>
  <c r="D910" i="3"/>
  <c r="F910" i="3" s="1"/>
  <c r="D739" i="3"/>
  <c r="F739" i="3" s="1"/>
  <c r="D201" i="3"/>
  <c r="F201" i="3" s="1"/>
  <c r="D286" i="3"/>
  <c r="F286" i="3" s="1"/>
  <c r="D821" i="3"/>
  <c r="F821" i="3" s="1"/>
  <c r="D81" i="3"/>
  <c r="F81" i="3" s="1"/>
  <c r="D718" i="3"/>
  <c r="F718" i="3" s="1"/>
  <c r="D194" i="3"/>
  <c r="F194" i="3" s="1"/>
  <c r="D373" i="3"/>
  <c r="F373" i="3" s="1"/>
  <c r="D35" i="3"/>
  <c r="F35" i="3" s="1"/>
  <c r="D476" i="3"/>
  <c r="F476" i="3" s="1"/>
  <c r="D643" i="3"/>
  <c r="F643" i="3" s="1"/>
  <c r="D120" i="3"/>
  <c r="F120" i="3" s="1"/>
  <c r="D322" i="3"/>
  <c r="F322" i="3" s="1"/>
  <c r="D171" i="3"/>
  <c r="F171" i="3" s="1"/>
  <c r="D759" i="3"/>
  <c r="F759" i="3" s="1"/>
  <c r="D195" i="3"/>
  <c r="F195" i="3" s="1"/>
  <c r="D554" i="3"/>
  <c r="F554" i="3" s="1"/>
  <c r="D314" i="3"/>
  <c r="F314" i="3" s="1"/>
  <c r="D285" i="3"/>
  <c r="F285" i="3" s="1"/>
  <c r="D750" i="3"/>
  <c r="F750" i="3" s="1"/>
  <c r="D546" i="3"/>
  <c r="F546" i="3" s="1"/>
  <c r="D500" i="3"/>
  <c r="F500" i="3" s="1"/>
  <c r="D18" i="3"/>
  <c r="F18" i="3" s="1"/>
  <c r="D353" i="3"/>
  <c r="F353" i="3" s="1"/>
  <c r="D866" i="3"/>
  <c r="F866" i="3" s="1"/>
  <c r="D170" i="3"/>
  <c r="F170" i="3" s="1"/>
  <c r="D484" i="3"/>
  <c r="F484" i="3" s="1"/>
  <c r="D740" i="3"/>
  <c r="F740" i="3" s="1"/>
  <c r="D159" i="3"/>
  <c r="F159" i="3" s="1"/>
  <c r="D453" i="3"/>
  <c r="F453" i="3" s="1"/>
  <c r="D222" i="3"/>
  <c r="F222" i="3" s="1"/>
  <c r="D660" i="3"/>
  <c r="F660" i="3" s="1"/>
  <c r="D110" i="3"/>
  <c r="F110" i="3" s="1"/>
  <c r="D880" i="3"/>
  <c r="F880" i="3" s="1"/>
  <c r="D455" i="3"/>
  <c r="F455" i="3" s="1"/>
  <c r="D741" i="3"/>
  <c r="F741" i="3" s="1"/>
  <c r="D862" i="3"/>
  <c r="F862" i="3" s="1"/>
  <c r="D515" i="3"/>
  <c r="F515" i="3" s="1"/>
  <c r="D777" i="3"/>
  <c r="F777" i="3" s="1"/>
  <c r="D717" i="3"/>
  <c r="F717" i="3" s="1"/>
  <c r="D734" i="3"/>
  <c r="F734" i="3" s="1"/>
  <c r="D472" i="3"/>
  <c r="F472" i="3" s="1"/>
  <c r="D481" i="3"/>
  <c r="F481" i="3" s="1"/>
  <c r="D12" i="3"/>
  <c r="F12" i="3" s="1"/>
  <c r="D42" i="3"/>
  <c r="F42" i="3" s="1"/>
  <c r="D26" i="3"/>
  <c r="F26" i="3" s="1"/>
  <c r="D655" i="3"/>
  <c r="F655" i="3" s="1"/>
  <c r="D836" i="3"/>
  <c r="F836" i="3" s="1"/>
  <c r="D65" i="3"/>
  <c r="F65" i="3" s="1"/>
  <c r="D847" i="3"/>
  <c r="F847" i="3" s="1"/>
  <c r="D124" i="3"/>
  <c r="F124" i="3" s="1"/>
  <c r="D238" i="3"/>
  <c r="F238" i="3" s="1"/>
  <c r="D502" i="3"/>
  <c r="F502" i="3" s="1"/>
  <c r="D140" i="3"/>
  <c r="F140" i="3" s="1"/>
  <c r="D93" i="3"/>
  <c r="F93" i="3" s="1"/>
  <c r="D375" i="3"/>
  <c r="F375" i="3" s="1"/>
  <c r="D875" i="3"/>
  <c r="F875" i="3" s="1"/>
  <c r="D709" i="3"/>
  <c r="F709" i="3" s="1"/>
  <c r="D774" i="3"/>
  <c r="F774" i="3" s="1"/>
  <c r="D13" i="3"/>
  <c r="F13" i="3" s="1"/>
  <c r="D559" i="3"/>
  <c r="F559" i="3" s="1"/>
  <c r="D572" i="3"/>
  <c r="F572" i="3" s="1"/>
  <c r="D708" i="3"/>
  <c r="F708" i="3" s="1"/>
  <c r="D688" i="3"/>
  <c r="F688" i="3" s="1"/>
  <c r="D796" i="3"/>
  <c r="F796" i="3" s="1"/>
  <c r="D244" i="3"/>
  <c r="F244" i="3" s="1"/>
  <c r="D197" i="3"/>
  <c r="F197" i="3" s="1"/>
  <c r="D477" i="3"/>
  <c r="F477" i="3" s="1"/>
  <c r="D104" i="3"/>
  <c r="F104" i="3" s="1"/>
  <c r="D199" i="3"/>
  <c r="F199" i="3" s="1"/>
  <c r="D771" i="3"/>
  <c r="F771" i="3" s="1"/>
  <c r="D596" i="3"/>
  <c r="F596" i="3" s="1"/>
  <c r="D326" i="3"/>
  <c r="F326" i="3" s="1"/>
  <c r="D205" i="3"/>
  <c r="F205" i="3" s="1"/>
  <c r="D99" i="3"/>
  <c r="F99" i="3" s="1"/>
  <c r="D30" i="3"/>
  <c r="F30" i="3" s="1"/>
  <c r="D105" i="3"/>
  <c r="F105" i="3" s="1"/>
  <c r="D77" i="3"/>
  <c r="F77" i="3" s="1"/>
  <c r="D249" i="3"/>
  <c r="F249" i="3" s="1"/>
  <c r="D173" i="3"/>
  <c r="F173" i="3" s="1"/>
  <c r="D369" i="3"/>
  <c r="F369" i="3" s="1"/>
  <c r="D24" i="3"/>
  <c r="F24" i="3" s="1"/>
  <c r="D833" i="3"/>
  <c r="F833" i="3" s="1"/>
  <c r="D358" i="3"/>
  <c r="F358" i="3" s="1"/>
  <c r="D167" i="3"/>
  <c r="F167" i="3" s="1"/>
  <c r="D226" i="3"/>
  <c r="F226" i="3" s="1"/>
  <c r="D446" i="3"/>
  <c r="F446" i="3" s="1"/>
  <c r="D550" i="3"/>
  <c r="F550" i="3" s="1"/>
  <c r="D674" i="3"/>
  <c r="F674" i="3" s="1"/>
  <c r="D616" i="3"/>
  <c r="F616" i="3" s="1"/>
  <c r="D849" i="3"/>
  <c r="F849" i="3" s="1"/>
  <c r="D595" i="3"/>
  <c r="F595" i="3" s="1"/>
  <c r="D53" i="3"/>
  <c r="F53" i="3" s="1"/>
  <c r="D723" i="3"/>
  <c r="F723" i="3" s="1"/>
  <c r="D732" i="3"/>
  <c r="F732" i="3" s="1"/>
  <c r="D459" i="3"/>
  <c r="F459" i="3" s="1"/>
  <c r="D78" i="3"/>
  <c r="F78" i="3" s="1"/>
  <c r="D304" i="3"/>
  <c r="F304" i="3" s="1"/>
  <c r="D204" i="3"/>
  <c r="F204" i="3" s="1"/>
  <c r="D509" i="3"/>
  <c r="F509" i="3" s="1"/>
  <c r="D309" i="3"/>
  <c r="F309" i="3" s="1"/>
  <c r="D89" i="3"/>
  <c r="F89" i="3" s="1"/>
  <c r="D246" i="3"/>
  <c r="F246" i="3" s="1"/>
  <c r="D288" i="3"/>
  <c r="F288" i="3" s="1"/>
  <c r="D859" i="3"/>
  <c r="F859" i="3" s="1"/>
  <c r="D243" i="3"/>
  <c r="F243" i="3" s="1"/>
  <c r="D46" i="3"/>
  <c r="F46" i="3" s="1"/>
  <c r="D189" i="3"/>
  <c r="F189" i="3" s="1"/>
  <c r="D787" i="3"/>
  <c r="F787" i="3" s="1"/>
  <c r="D230" i="3"/>
  <c r="F230" i="3" s="1"/>
  <c r="D63" i="3"/>
  <c r="F63" i="3" s="1"/>
  <c r="D755" i="3"/>
  <c r="F755" i="3" s="1"/>
  <c r="D638" i="3"/>
  <c r="F638" i="3" s="1"/>
  <c r="D396" i="3"/>
  <c r="F396" i="3" s="1"/>
  <c r="D10" i="3"/>
  <c r="F10" i="3" s="1"/>
  <c r="D390" i="3"/>
  <c r="F390" i="3" s="1"/>
  <c r="D667" i="3"/>
  <c r="F667" i="3" s="1"/>
  <c r="D908" i="3"/>
  <c r="F908" i="3" s="1"/>
  <c r="D456" i="3"/>
  <c r="F456" i="3" s="1"/>
  <c r="D281" i="3"/>
  <c r="F281" i="3" s="1"/>
  <c r="D576" i="3"/>
  <c r="F576" i="3" s="1"/>
  <c r="D182" i="3"/>
  <c r="F182" i="3" s="1"/>
  <c r="D190" i="3"/>
  <c r="F190" i="3" s="1"/>
  <c r="D623" i="3"/>
  <c r="F623" i="3" s="1"/>
  <c r="D200" i="3"/>
  <c r="F200" i="3" s="1"/>
  <c r="D191" i="3"/>
  <c r="F191" i="3" s="1"/>
  <c r="D305" i="3"/>
  <c r="F305" i="3" s="1"/>
  <c r="D206" i="3"/>
  <c r="F206" i="3" s="1"/>
  <c r="D44" i="3"/>
  <c r="F44" i="3" s="1"/>
  <c r="D579" i="3"/>
  <c r="F579" i="3" s="1"/>
  <c r="D811" i="3"/>
  <c r="F811" i="3" s="1"/>
  <c r="D264" i="3"/>
  <c r="F264" i="3" s="1"/>
  <c r="D799" i="3"/>
  <c r="F799" i="3" s="1"/>
  <c r="D240" i="3"/>
  <c r="F240" i="3" s="1"/>
  <c r="D793" i="3"/>
  <c r="F793" i="3" s="1"/>
  <c r="D699" i="3"/>
  <c r="F699" i="3" s="1"/>
  <c r="D51" i="3"/>
  <c r="F51" i="3" s="1"/>
  <c r="D544" i="3"/>
  <c r="F544" i="3" s="1"/>
  <c r="D2" i="3"/>
  <c r="D563" i="3"/>
  <c r="F563" i="3" s="1"/>
  <c r="D442" i="3"/>
  <c r="F442" i="3" s="1"/>
  <c r="D379" i="3"/>
  <c r="F379" i="3" s="1"/>
  <c r="D783" i="3"/>
  <c r="F783" i="3" s="1"/>
  <c r="D549" i="3"/>
  <c r="F549" i="3" s="1"/>
  <c r="D659" i="3"/>
  <c r="F659" i="3" s="1"/>
  <c r="D711" i="3"/>
  <c r="F711" i="3" s="1"/>
  <c r="D71" i="3"/>
  <c r="F71" i="3" s="1"/>
  <c r="D467" i="3"/>
  <c r="F467" i="3" s="1"/>
  <c r="D218" i="3"/>
  <c r="F218" i="3" s="1"/>
  <c r="D765" i="3"/>
  <c r="F765" i="3" s="1"/>
  <c r="D319" i="3"/>
  <c r="F319" i="3" s="1"/>
  <c r="D670" i="3"/>
  <c r="F670" i="3" s="1"/>
  <c r="D838" i="3"/>
  <c r="F838" i="3" s="1"/>
  <c r="D118" i="3"/>
  <c r="F118" i="3" s="1"/>
  <c r="D418" i="3"/>
  <c r="F418" i="3" s="1"/>
  <c r="D689" i="3"/>
  <c r="F689" i="3" s="1"/>
  <c r="D552" i="3"/>
  <c r="F552" i="3" s="1"/>
  <c r="M912" i="2" l="1"/>
  <c r="O912" i="2" s="1"/>
  <c r="P912" i="2" s="1" a="1"/>
  <c r="P912" i="2" s="1"/>
  <c r="M911" i="2"/>
  <c r="O911" i="2" s="1"/>
  <c r="P911" i="2" s="1" a="1"/>
  <c r="P911" i="2" s="1"/>
  <c r="M910" i="2"/>
  <c r="O910" i="2" s="1"/>
  <c r="P910" i="2" s="1" a="1"/>
  <c r="P910" i="2" s="1"/>
  <c r="M909" i="2"/>
  <c r="O909" i="2" s="1"/>
  <c r="P909" i="2" s="1" a="1"/>
  <c r="P909" i="2" s="1"/>
  <c r="M908" i="2"/>
  <c r="O908" i="2" s="1"/>
  <c r="P908" i="2" s="1" a="1"/>
  <c r="P908" i="2" s="1"/>
  <c r="M907" i="2"/>
  <c r="O907" i="2" s="1"/>
  <c r="P907" i="2" s="1" a="1"/>
  <c r="P907" i="2" s="1"/>
  <c r="M906" i="2"/>
  <c r="O906" i="2" s="1"/>
  <c r="P906" i="2" s="1" a="1"/>
  <c r="P906" i="2" s="1"/>
  <c r="M904" i="2"/>
  <c r="O904" i="2" s="1"/>
  <c r="P904" i="2" s="1" a="1"/>
  <c r="P904" i="2" s="1"/>
  <c r="M905" i="2"/>
  <c r="O905" i="2" s="1"/>
  <c r="P905" i="2" s="1" a="1"/>
  <c r="P905" i="2" s="1"/>
  <c r="M903" i="2"/>
  <c r="O903" i="2" s="1"/>
  <c r="P903" i="2" s="1" a="1"/>
  <c r="P903" i="2" s="1"/>
  <c r="M902" i="2"/>
  <c r="O902" i="2" s="1"/>
  <c r="P902" i="2" s="1" a="1"/>
  <c r="P902" i="2" s="1"/>
  <c r="M900" i="2"/>
  <c r="O900" i="2" s="1"/>
  <c r="P900" i="2" s="1" a="1"/>
  <c r="P900" i="2" s="1"/>
  <c r="M901" i="2"/>
  <c r="O901" i="2" s="1"/>
  <c r="P901" i="2" s="1" a="1"/>
  <c r="P901" i="2" s="1"/>
  <c r="M899" i="2"/>
  <c r="O899" i="2" s="1"/>
  <c r="P899" i="2" s="1" a="1"/>
  <c r="P899" i="2" s="1"/>
  <c r="M898" i="2"/>
  <c r="O898" i="2" s="1"/>
  <c r="P898" i="2" s="1" a="1"/>
  <c r="P898" i="2" s="1"/>
  <c r="M895" i="2"/>
  <c r="O895" i="2" s="1"/>
  <c r="P895" i="2" s="1" a="1"/>
  <c r="P895" i="2" s="1"/>
  <c r="M897" i="2"/>
  <c r="O897" i="2" s="1"/>
  <c r="P897" i="2" s="1" a="1"/>
  <c r="P897" i="2" s="1"/>
  <c r="M894" i="2"/>
  <c r="O894" i="2" s="1"/>
  <c r="P894" i="2" s="1" a="1"/>
  <c r="P894" i="2" s="1"/>
  <c r="M896" i="2"/>
  <c r="O896" i="2" s="1"/>
  <c r="P896" i="2" s="1" a="1"/>
  <c r="P896" i="2" s="1"/>
  <c r="M893" i="2"/>
  <c r="O893" i="2" s="1"/>
  <c r="P893" i="2" s="1" a="1"/>
  <c r="P893" i="2" s="1"/>
  <c r="M891" i="2"/>
  <c r="O891" i="2" s="1"/>
  <c r="P891" i="2" s="1" a="1"/>
  <c r="P891" i="2" s="1"/>
  <c r="M892" i="2"/>
  <c r="O892" i="2" s="1"/>
  <c r="P892" i="2" s="1" a="1"/>
  <c r="P892" i="2" s="1"/>
  <c r="M890" i="2"/>
  <c r="O890" i="2" s="1"/>
  <c r="P890" i="2" s="1" a="1"/>
  <c r="P890" i="2" s="1"/>
  <c r="M888" i="2"/>
  <c r="O888" i="2" s="1"/>
  <c r="P888" i="2" s="1" a="1"/>
  <c r="P888" i="2" s="1"/>
  <c r="M889" i="2"/>
  <c r="O889" i="2" s="1"/>
  <c r="P889" i="2" s="1" a="1"/>
  <c r="P889" i="2" s="1"/>
  <c r="M887" i="2"/>
  <c r="O887" i="2" s="1"/>
  <c r="P887" i="2" s="1" a="1"/>
  <c r="P887" i="2" s="1"/>
  <c r="M886" i="2"/>
  <c r="O886" i="2" s="1"/>
  <c r="P886" i="2" s="1" a="1"/>
  <c r="P886" i="2" s="1"/>
  <c r="M884" i="2"/>
  <c r="O884" i="2" s="1"/>
  <c r="P884" i="2" s="1" a="1"/>
  <c r="P884" i="2" s="1"/>
  <c r="M885" i="2"/>
  <c r="O885" i="2" s="1"/>
  <c r="P885" i="2" s="1" a="1"/>
  <c r="P885" i="2" s="1"/>
  <c r="M883" i="2"/>
  <c r="O883" i="2" s="1"/>
  <c r="P883" i="2" s="1" a="1"/>
  <c r="P883" i="2" s="1"/>
  <c r="M882" i="2"/>
  <c r="O882" i="2" s="1"/>
  <c r="P882" i="2" s="1" a="1"/>
  <c r="P882" i="2" s="1"/>
  <c r="M880" i="2"/>
  <c r="O880" i="2" s="1"/>
  <c r="P880" i="2" s="1" a="1"/>
  <c r="P880" i="2" s="1"/>
  <c r="M881" i="2"/>
  <c r="O881" i="2" s="1"/>
  <c r="P881" i="2" s="1" a="1"/>
  <c r="P881" i="2" s="1"/>
  <c r="M879" i="2"/>
  <c r="O879" i="2" s="1"/>
  <c r="P879" i="2" s="1" a="1"/>
  <c r="P879" i="2" s="1"/>
  <c r="M876" i="2"/>
  <c r="O876" i="2" s="1"/>
  <c r="P876" i="2" s="1" a="1"/>
  <c r="P876" i="2" s="1"/>
  <c r="M878" i="2"/>
  <c r="O878" i="2" s="1"/>
  <c r="P878" i="2" s="1" a="1"/>
  <c r="P878" i="2" s="1"/>
  <c r="M877" i="2"/>
  <c r="O877" i="2" s="1"/>
  <c r="P877" i="2" s="1" a="1"/>
  <c r="P877" i="2" s="1"/>
  <c r="M874" i="2"/>
  <c r="O874" i="2" s="1"/>
  <c r="P874" i="2" s="1" a="1"/>
  <c r="P874" i="2" s="1"/>
  <c r="M875" i="2"/>
  <c r="O875" i="2" s="1"/>
  <c r="P875" i="2" s="1" a="1"/>
  <c r="P875" i="2" s="1"/>
  <c r="M873" i="2"/>
  <c r="O873" i="2" s="1"/>
  <c r="P873" i="2" s="1" a="1"/>
  <c r="P873" i="2" s="1"/>
  <c r="M872" i="2"/>
  <c r="O872" i="2" s="1"/>
  <c r="P872" i="2" s="1" a="1"/>
  <c r="P872" i="2" s="1"/>
  <c r="M870" i="2"/>
  <c r="O870" i="2" s="1"/>
  <c r="P870" i="2" s="1" a="1"/>
  <c r="P870" i="2" s="1"/>
  <c r="M871" i="2"/>
  <c r="O871" i="2" s="1"/>
  <c r="P871" i="2" s="1" a="1"/>
  <c r="P871" i="2" s="1"/>
  <c r="M869" i="2"/>
  <c r="O869" i="2" s="1"/>
  <c r="P869" i="2" s="1" a="1"/>
  <c r="P869" i="2" s="1"/>
  <c r="M867" i="2"/>
  <c r="O867" i="2" s="1"/>
  <c r="P867" i="2" s="1" a="1"/>
  <c r="P867" i="2" s="1"/>
  <c r="M868" i="2"/>
  <c r="O868" i="2" s="1"/>
  <c r="P868" i="2" s="1" a="1"/>
  <c r="P868" i="2" s="1"/>
  <c r="M866" i="2"/>
  <c r="O866" i="2" s="1"/>
  <c r="P866" i="2" s="1" a="1"/>
  <c r="P866" i="2" s="1"/>
  <c r="M865" i="2"/>
  <c r="O865" i="2" s="1"/>
  <c r="P865" i="2" s="1" a="1"/>
  <c r="P865" i="2" s="1"/>
  <c r="M864" i="2"/>
  <c r="O864" i="2" s="1"/>
  <c r="P864" i="2" s="1" a="1"/>
  <c r="P864" i="2" s="1"/>
  <c r="M863" i="2"/>
  <c r="O863" i="2" s="1"/>
  <c r="P863" i="2" s="1" a="1"/>
  <c r="P863" i="2" s="1"/>
  <c r="M862" i="2"/>
  <c r="O862" i="2" s="1"/>
  <c r="P862" i="2" s="1" a="1"/>
  <c r="P862" i="2" s="1"/>
  <c r="M861" i="2"/>
  <c r="O861" i="2" s="1"/>
  <c r="P861" i="2" s="1" a="1"/>
  <c r="P861" i="2" s="1"/>
  <c r="M860" i="2"/>
  <c r="O860" i="2" s="1"/>
  <c r="P860" i="2" s="1" a="1"/>
  <c r="P860" i="2" s="1"/>
  <c r="M858" i="2"/>
  <c r="O858" i="2" s="1"/>
  <c r="P858" i="2" s="1" a="1"/>
  <c r="P858" i="2" s="1"/>
  <c r="M859" i="2"/>
  <c r="O859" i="2" s="1"/>
  <c r="P859" i="2" s="1" a="1"/>
  <c r="P859" i="2" s="1"/>
  <c r="M856" i="2"/>
  <c r="O856" i="2" s="1"/>
  <c r="P856" i="2" s="1" a="1"/>
  <c r="P856" i="2" s="1"/>
  <c r="M857" i="2"/>
  <c r="O857" i="2" s="1"/>
  <c r="P857" i="2" s="1" a="1"/>
  <c r="P857" i="2" s="1"/>
  <c r="M854" i="2"/>
  <c r="O854" i="2" s="1"/>
  <c r="P854" i="2" s="1" a="1"/>
  <c r="P854" i="2" s="1"/>
  <c r="M855" i="2"/>
  <c r="O855" i="2" s="1"/>
  <c r="P855" i="2" s="1" a="1"/>
  <c r="P855" i="2" s="1"/>
  <c r="M852" i="2"/>
  <c r="O852" i="2" s="1"/>
  <c r="P852" i="2" s="1" a="1"/>
  <c r="P852" i="2" s="1"/>
  <c r="M853" i="2"/>
  <c r="O853" i="2" s="1"/>
  <c r="P853" i="2" s="1" a="1"/>
  <c r="P853" i="2" s="1"/>
  <c r="M851" i="2"/>
  <c r="O851" i="2" s="1"/>
  <c r="P851" i="2" s="1" a="1"/>
  <c r="P851" i="2" s="1"/>
  <c r="M850" i="2"/>
  <c r="O850" i="2" s="1"/>
  <c r="P850" i="2" s="1" a="1"/>
  <c r="P850" i="2" s="1"/>
  <c r="M847" i="2"/>
  <c r="O847" i="2" s="1"/>
  <c r="P847" i="2" s="1" a="1"/>
  <c r="P847" i="2" s="1"/>
  <c r="M848" i="2"/>
  <c r="O848" i="2" s="1"/>
  <c r="P848" i="2" s="1" a="1"/>
  <c r="P848" i="2" s="1"/>
  <c r="M849" i="2"/>
  <c r="O849" i="2" s="1"/>
  <c r="P849" i="2" s="1" a="1"/>
  <c r="P849" i="2" s="1"/>
  <c r="M846" i="2"/>
  <c r="O846" i="2" s="1"/>
  <c r="P846" i="2" s="1" a="1"/>
  <c r="P846" i="2" s="1"/>
  <c r="M845" i="2"/>
  <c r="O845" i="2" s="1"/>
  <c r="P845" i="2" s="1" a="1"/>
  <c r="P845" i="2" s="1"/>
  <c r="M844" i="2"/>
  <c r="O844" i="2" s="1"/>
  <c r="P844" i="2" s="1" a="1"/>
  <c r="P844" i="2" s="1"/>
  <c r="M841" i="2"/>
  <c r="O841" i="2" s="1"/>
  <c r="P841" i="2" s="1" a="1"/>
  <c r="P841" i="2" s="1"/>
  <c r="M842" i="2"/>
  <c r="O842" i="2" s="1"/>
  <c r="P842" i="2" s="1" a="1"/>
  <c r="P842" i="2" s="1"/>
  <c r="M843" i="2"/>
  <c r="O843" i="2" s="1"/>
  <c r="P843" i="2" s="1" a="1"/>
  <c r="P843" i="2" s="1"/>
  <c r="M840" i="2"/>
  <c r="O840" i="2" s="1"/>
  <c r="P840" i="2" s="1" a="1"/>
  <c r="P840" i="2" s="1"/>
  <c r="M838" i="2"/>
  <c r="O838" i="2" s="1"/>
  <c r="P838" i="2" s="1" a="1"/>
  <c r="P838" i="2" s="1"/>
  <c r="M839" i="2"/>
  <c r="O839" i="2" s="1"/>
  <c r="P839" i="2" s="1" a="1"/>
  <c r="P839" i="2" s="1"/>
  <c r="M837" i="2"/>
  <c r="O837" i="2" s="1"/>
  <c r="P837" i="2" s="1" a="1"/>
  <c r="P837" i="2" s="1"/>
  <c r="M835" i="2"/>
  <c r="O835" i="2" s="1"/>
  <c r="P835" i="2" s="1" a="1"/>
  <c r="P835" i="2" s="1"/>
  <c r="M836" i="2"/>
  <c r="O836" i="2" s="1"/>
  <c r="P836" i="2" s="1" a="1"/>
  <c r="P836" i="2" s="1"/>
  <c r="M834" i="2"/>
  <c r="O834" i="2" s="1"/>
  <c r="P834" i="2" s="1" a="1"/>
  <c r="P834" i="2" s="1"/>
  <c r="M833" i="2"/>
  <c r="O833" i="2" s="1"/>
  <c r="P833" i="2" s="1" a="1"/>
  <c r="P833" i="2" s="1"/>
  <c r="M832" i="2"/>
  <c r="O832" i="2" s="1"/>
  <c r="P832" i="2" s="1" a="1"/>
  <c r="P832" i="2" s="1"/>
  <c r="M831" i="2"/>
  <c r="O831" i="2" s="1"/>
  <c r="P831" i="2" s="1" a="1"/>
  <c r="P831" i="2" s="1"/>
  <c r="M830" i="2"/>
  <c r="O830" i="2" s="1"/>
  <c r="P830" i="2" s="1" a="1"/>
  <c r="P830" i="2" s="1"/>
  <c r="M829" i="2"/>
  <c r="O829" i="2" s="1"/>
  <c r="P829" i="2" s="1" a="1"/>
  <c r="P829" i="2" s="1"/>
  <c r="M828" i="2"/>
  <c r="O828" i="2" s="1"/>
  <c r="P828" i="2" s="1" a="1"/>
  <c r="P828" i="2" s="1"/>
  <c r="M827" i="2"/>
  <c r="O827" i="2" s="1"/>
  <c r="P827" i="2" s="1" a="1"/>
  <c r="P827" i="2" s="1"/>
  <c r="M825" i="2"/>
  <c r="O825" i="2" s="1"/>
  <c r="P825" i="2" s="1" a="1"/>
  <c r="P825" i="2" s="1"/>
  <c r="M826" i="2"/>
  <c r="O826" i="2" s="1"/>
  <c r="P826" i="2" s="1" a="1"/>
  <c r="P826" i="2" s="1"/>
  <c r="M823" i="2"/>
  <c r="O823" i="2" s="1"/>
  <c r="P823" i="2" s="1" a="1"/>
  <c r="P823" i="2" s="1"/>
  <c r="M824" i="2"/>
  <c r="O824" i="2" s="1"/>
  <c r="P824" i="2" s="1" a="1"/>
  <c r="P824" i="2" s="1"/>
  <c r="M822" i="2"/>
  <c r="O822" i="2" s="1"/>
  <c r="P822" i="2" s="1" a="1"/>
  <c r="P822" i="2" s="1"/>
  <c r="M821" i="2"/>
  <c r="O821" i="2" s="1"/>
  <c r="P821" i="2" s="1" a="1"/>
  <c r="P821" i="2" s="1"/>
  <c r="M820" i="2"/>
  <c r="O820" i="2" s="1"/>
  <c r="P820" i="2" s="1" a="1"/>
  <c r="P820" i="2" s="1"/>
  <c r="M819" i="2"/>
  <c r="O819" i="2" s="1"/>
  <c r="P819" i="2" s="1" a="1"/>
  <c r="P819" i="2" s="1"/>
  <c r="M818" i="2"/>
  <c r="O818" i="2" s="1"/>
  <c r="P818" i="2" s="1" a="1"/>
  <c r="P818" i="2" s="1"/>
  <c r="M817" i="2"/>
  <c r="O817" i="2" s="1"/>
  <c r="P817" i="2" s="1" a="1"/>
  <c r="P817" i="2" s="1"/>
  <c r="M816" i="2"/>
  <c r="O816" i="2" s="1"/>
  <c r="P816" i="2" s="1" a="1"/>
  <c r="P816" i="2" s="1"/>
  <c r="M815" i="2"/>
  <c r="O815" i="2" s="1"/>
  <c r="P815" i="2" s="1" a="1"/>
  <c r="P815" i="2" s="1"/>
  <c r="M814" i="2"/>
  <c r="O814" i="2" s="1"/>
  <c r="P814" i="2" s="1" a="1"/>
  <c r="P814" i="2" s="1"/>
  <c r="M812" i="2"/>
  <c r="O812" i="2" s="1"/>
  <c r="P812" i="2" s="1" a="1"/>
  <c r="P812" i="2" s="1"/>
  <c r="M813" i="2"/>
  <c r="O813" i="2" s="1"/>
  <c r="P813" i="2" s="1" a="1"/>
  <c r="P813" i="2" s="1"/>
  <c r="M811" i="2"/>
  <c r="O811" i="2" s="1"/>
  <c r="P811" i="2" s="1" a="1"/>
  <c r="P811" i="2" s="1"/>
  <c r="M809" i="2"/>
  <c r="O809" i="2" s="1"/>
  <c r="P809" i="2" s="1" a="1"/>
  <c r="P809" i="2" s="1"/>
  <c r="M810" i="2"/>
  <c r="O810" i="2" s="1"/>
  <c r="P810" i="2" s="1" a="1"/>
  <c r="P810" i="2" s="1"/>
  <c r="M808" i="2"/>
  <c r="O808" i="2" s="1"/>
  <c r="P808" i="2" s="1" a="1"/>
  <c r="P808" i="2" s="1"/>
  <c r="M807" i="2"/>
  <c r="O807" i="2" s="1"/>
  <c r="P807" i="2" s="1" a="1"/>
  <c r="P807" i="2" s="1"/>
  <c r="M806" i="2"/>
  <c r="O806" i="2" s="1"/>
  <c r="P806" i="2" s="1" a="1"/>
  <c r="P806" i="2" s="1"/>
  <c r="M804" i="2"/>
  <c r="O804" i="2" s="1"/>
  <c r="P804" i="2" s="1" a="1"/>
  <c r="P804" i="2" s="1"/>
  <c r="M805" i="2"/>
  <c r="O805" i="2" s="1"/>
  <c r="P805" i="2" s="1" a="1"/>
  <c r="P805" i="2" s="1"/>
  <c r="M803" i="2"/>
  <c r="O803" i="2" s="1"/>
  <c r="P803" i="2" s="1" a="1"/>
  <c r="P803" i="2" s="1"/>
  <c r="M800" i="2"/>
  <c r="O800" i="2" s="1"/>
  <c r="P800" i="2" s="1" a="1"/>
  <c r="P800" i="2" s="1"/>
  <c r="M802" i="2"/>
  <c r="O802" i="2" s="1"/>
  <c r="P802" i="2" s="1" a="1"/>
  <c r="P802" i="2" s="1"/>
  <c r="M801" i="2"/>
  <c r="O801" i="2" s="1"/>
  <c r="P801" i="2" s="1" a="1"/>
  <c r="P801" i="2" s="1"/>
  <c r="M797" i="2"/>
  <c r="O797" i="2" s="1"/>
  <c r="P797" i="2" s="1" a="1"/>
  <c r="P797" i="2" s="1"/>
  <c r="M798" i="2"/>
  <c r="O798" i="2" s="1"/>
  <c r="P798" i="2" s="1" a="1"/>
  <c r="P798" i="2" s="1"/>
  <c r="M799" i="2"/>
  <c r="O799" i="2" s="1"/>
  <c r="P799" i="2" s="1" a="1"/>
  <c r="P799" i="2" s="1"/>
  <c r="M795" i="2"/>
  <c r="O795" i="2" s="1"/>
  <c r="P795" i="2" s="1" a="1"/>
  <c r="P795" i="2" s="1"/>
  <c r="M796" i="2"/>
  <c r="O796" i="2" s="1"/>
  <c r="P796" i="2" s="1" a="1"/>
  <c r="P796" i="2" s="1"/>
  <c r="M794" i="2"/>
  <c r="O794" i="2" s="1"/>
  <c r="P794" i="2" s="1" a="1"/>
  <c r="P794" i="2" s="1"/>
  <c r="M793" i="2"/>
  <c r="O793" i="2" s="1"/>
  <c r="P793" i="2" s="1" a="1"/>
  <c r="P793" i="2" s="1"/>
  <c r="M792" i="2"/>
  <c r="O792" i="2" s="1"/>
  <c r="P792" i="2" s="1" a="1"/>
  <c r="P792" i="2" s="1"/>
  <c r="M791" i="2"/>
  <c r="O791" i="2" s="1"/>
  <c r="P791" i="2" s="1" a="1"/>
  <c r="P791" i="2" s="1"/>
  <c r="M787" i="2"/>
  <c r="O787" i="2" s="1"/>
  <c r="P787" i="2" s="1" a="1"/>
  <c r="P787" i="2" s="1"/>
  <c r="M790" i="2"/>
  <c r="O790" i="2" s="1"/>
  <c r="P790" i="2" s="1" a="1"/>
  <c r="P790" i="2" s="1"/>
  <c r="M789" i="2"/>
  <c r="O789" i="2" s="1"/>
  <c r="P789" i="2" s="1" a="1"/>
  <c r="P789" i="2" s="1"/>
  <c r="M786" i="2"/>
  <c r="O786" i="2" s="1"/>
  <c r="P786" i="2" s="1" a="1"/>
  <c r="P786" i="2" s="1"/>
  <c r="M788" i="2"/>
  <c r="O788" i="2" s="1"/>
  <c r="P788" i="2" s="1" a="1"/>
  <c r="P788" i="2" s="1"/>
  <c r="M784" i="2"/>
  <c r="O784" i="2" s="1"/>
  <c r="P784" i="2" s="1" a="1"/>
  <c r="P784" i="2" s="1"/>
  <c r="M785" i="2"/>
  <c r="O785" i="2" s="1"/>
  <c r="P785" i="2" s="1" a="1"/>
  <c r="P785" i="2" s="1"/>
  <c r="M783" i="2"/>
  <c r="O783" i="2" s="1"/>
  <c r="P783" i="2" s="1" a="1"/>
  <c r="P783" i="2" s="1"/>
  <c r="M782" i="2"/>
  <c r="O782" i="2" s="1"/>
  <c r="P782" i="2" s="1" a="1"/>
  <c r="P782" i="2" s="1"/>
  <c r="M780" i="2"/>
  <c r="O780" i="2" s="1"/>
  <c r="P780" i="2" s="1" a="1"/>
  <c r="P780" i="2" s="1"/>
  <c r="M781" i="2"/>
  <c r="O781" i="2" s="1"/>
  <c r="P781" i="2" s="1" a="1"/>
  <c r="P781" i="2" s="1"/>
  <c r="M779" i="2"/>
  <c r="O779" i="2" s="1"/>
  <c r="P779" i="2" s="1" a="1"/>
  <c r="P779" i="2" s="1"/>
  <c r="M778" i="2"/>
  <c r="O778" i="2" s="1"/>
  <c r="P778" i="2" s="1" a="1"/>
  <c r="P778" i="2" s="1"/>
  <c r="M774" i="2"/>
  <c r="O774" i="2" s="1"/>
  <c r="P774" i="2" s="1" a="1"/>
  <c r="P774" i="2" s="1"/>
  <c r="M773" i="2"/>
  <c r="O773" i="2" s="1"/>
  <c r="P773" i="2" s="1" a="1"/>
  <c r="P773" i="2" s="1"/>
  <c r="M777" i="2"/>
  <c r="O777" i="2" s="1"/>
  <c r="P777" i="2" s="1" a="1"/>
  <c r="P777" i="2" s="1"/>
  <c r="M772" i="2"/>
  <c r="O772" i="2" s="1"/>
  <c r="P772" i="2" s="1" a="1"/>
  <c r="P772" i="2" s="1"/>
  <c r="M775" i="2"/>
  <c r="O775" i="2" s="1"/>
  <c r="P775" i="2" s="1" a="1"/>
  <c r="P775" i="2" s="1"/>
  <c r="M776" i="2"/>
  <c r="O776" i="2" s="1"/>
  <c r="P776" i="2" s="1" a="1"/>
  <c r="P776" i="2" s="1"/>
  <c r="M771" i="2"/>
  <c r="O771" i="2" s="1"/>
  <c r="P771" i="2" s="1" a="1"/>
  <c r="P771" i="2" s="1"/>
  <c r="M770" i="2"/>
  <c r="O770" i="2" s="1"/>
  <c r="P770" i="2" s="1" a="1"/>
  <c r="P770" i="2" s="1"/>
  <c r="M769" i="2"/>
  <c r="O769" i="2" s="1"/>
  <c r="P769" i="2" s="1" a="1"/>
  <c r="P769" i="2" s="1"/>
  <c r="M768" i="2"/>
  <c r="O768" i="2" s="1"/>
  <c r="P768" i="2" s="1" a="1"/>
  <c r="P768" i="2" s="1"/>
  <c r="M767" i="2"/>
  <c r="O767" i="2" s="1"/>
  <c r="P767" i="2" s="1" a="1"/>
  <c r="P767" i="2" s="1"/>
  <c r="M766" i="2"/>
  <c r="O766" i="2" s="1"/>
  <c r="P766" i="2" s="1" a="1"/>
  <c r="P766" i="2" s="1"/>
  <c r="M765" i="2"/>
  <c r="O765" i="2" s="1"/>
  <c r="P765" i="2" s="1" a="1"/>
  <c r="P765" i="2" s="1"/>
  <c r="M764" i="2"/>
  <c r="O764" i="2" s="1"/>
  <c r="P764" i="2" s="1" a="1"/>
  <c r="P764" i="2" s="1"/>
  <c r="M763" i="2"/>
  <c r="O763" i="2" s="1"/>
  <c r="P763" i="2" s="1" a="1"/>
  <c r="P763" i="2" s="1"/>
  <c r="M762" i="2"/>
  <c r="O762" i="2" s="1"/>
  <c r="P762" i="2" s="1" a="1"/>
  <c r="P762" i="2" s="1"/>
  <c r="M761" i="2"/>
  <c r="O761" i="2" s="1"/>
  <c r="P761" i="2" s="1" a="1"/>
  <c r="P761" i="2" s="1"/>
  <c r="M760" i="2"/>
  <c r="O760" i="2" s="1"/>
  <c r="P760" i="2" s="1" a="1"/>
  <c r="P760" i="2" s="1"/>
  <c r="M759" i="2"/>
  <c r="O759" i="2" s="1"/>
  <c r="P759" i="2" s="1" a="1"/>
  <c r="P759" i="2" s="1"/>
  <c r="M758" i="2"/>
  <c r="O758" i="2" s="1"/>
  <c r="P758" i="2" s="1" a="1"/>
  <c r="P758" i="2" s="1"/>
  <c r="M757" i="2"/>
  <c r="O757" i="2" s="1"/>
  <c r="P757" i="2" s="1" a="1"/>
  <c r="P757" i="2" s="1"/>
  <c r="M755" i="2"/>
  <c r="O755" i="2" s="1"/>
  <c r="P755" i="2" s="1" a="1"/>
  <c r="P755" i="2" s="1"/>
  <c r="M756" i="2"/>
  <c r="O756" i="2" s="1"/>
  <c r="P756" i="2" s="1" a="1"/>
  <c r="P756" i="2" s="1"/>
  <c r="M754" i="2"/>
  <c r="O754" i="2" s="1"/>
  <c r="P754" i="2" s="1" a="1"/>
  <c r="P754" i="2" s="1"/>
  <c r="M752" i="2"/>
  <c r="O752" i="2" s="1"/>
  <c r="P752" i="2" s="1" a="1"/>
  <c r="P752" i="2" s="1"/>
  <c r="M753" i="2"/>
  <c r="O753" i="2" s="1"/>
  <c r="P753" i="2" s="1" a="1"/>
  <c r="P753" i="2" s="1"/>
  <c r="M751" i="2"/>
  <c r="O751" i="2" s="1"/>
  <c r="P751" i="2" s="1" a="1"/>
  <c r="P751" i="2" s="1"/>
  <c r="M748" i="2"/>
  <c r="O748" i="2" s="1"/>
  <c r="P748" i="2" s="1" a="1"/>
  <c r="P748" i="2" s="1"/>
  <c r="M750" i="2"/>
  <c r="O750" i="2" s="1"/>
  <c r="P750" i="2" s="1" a="1"/>
  <c r="P750" i="2" s="1"/>
  <c r="M749" i="2"/>
  <c r="O749" i="2" s="1"/>
  <c r="P749" i="2" s="1" a="1"/>
  <c r="P749" i="2" s="1"/>
  <c r="M746" i="2"/>
  <c r="O746" i="2" s="1"/>
  <c r="P746" i="2" s="1" a="1"/>
  <c r="P746" i="2" s="1"/>
  <c r="M745" i="2"/>
  <c r="O745" i="2" s="1"/>
  <c r="P745" i="2" s="1" a="1"/>
  <c r="P745" i="2" s="1"/>
  <c r="M747" i="2"/>
  <c r="O747" i="2" s="1"/>
  <c r="P747" i="2" s="1" a="1"/>
  <c r="P747" i="2" s="1"/>
  <c r="M744" i="2"/>
  <c r="O744" i="2" s="1"/>
  <c r="P744" i="2" s="1" a="1"/>
  <c r="P744" i="2" s="1"/>
  <c r="M743" i="2"/>
  <c r="O743" i="2" s="1"/>
  <c r="P743" i="2" s="1" a="1"/>
  <c r="P743" i="2" s="1"/>
  <c r="M739" i="2"/>
  <c r="O739" i="2" s="1"/>
  <c r="P739" i="2" s="1" a="1"/>
  <c r="P739" i="2" s="1"/>
  <c r="M741" i="2"/>
  <c r="O741" i="2" s="1"/>
  <c r="P741" i="2" s="1" a="1"/>
  <c r="P741" i="2" s="1"/>
  <c r="M740" i="2"/>
  <c r="O740" i="2" s="1"/>
  <c r="P740" i="2" s="1" a="1"/>
  <c r="P740" i="2" s="1"/>
  <c r="M738" i="2"/>
  <c r="O738" i="2" s="1"/>
  <c r="P738" i="2" s="1" a="1"/>
  <c r="P738" i="2" s="1"/>
  <c r="M742" i="2"/>
  <c r="O742" i="2" s="1"/>
  <c r="P742" i="2" s="1" a="1"/>
  <c r="P742" i="2" s="1"/>
  <c r="M737" i="2"/>
  <c r="O737" i="2" s="1"/>
  <c r="P737" i="2" s="1" a="1"/>
  <c r="P737" i="2" s="1"/>
  <c r="M736" i="2"/>
  <c r="O736" i="2" s="1"/>
  <c r="P736" i="2" s="1" a="1"/>
  <c r="P736" i="2" s="1"/>
  <c r="M735" i="2"/>
  <c r="O735" i="2" s="1"/>
  <c r="P735" i="2" s="1" a="1"/>
  <c r="P735" i="2" s="1"/>
  <c r="M733" i="2"/>
  <c r="O733" i="2" s="1"/>
  <c r="P733" i="2" s="1" a="1"/>
  <c r="P733" i="2" s="1"/>
  <c r="M734" i="2"/>
  <c r="O734" i="2" s="1"/>
  <c r="P734" i="2" s="1" a="1"/>
  <c r="P734" i="2" s="1"/>
  <c r="M731" i="2"/>
  <c r="O731" i="2" s="1"/>
  <c r="P731" i="2" s="1" a="1"/>
  <c r="P731" i="2" s="1"/>
  <c r="M732" i="2"/>
  <c r="O732" i="2" s="1"/>
  <c r="P732" i="2" s="1" a="1"/>
  <c r="P732" i="2" s="1"/>
  <c r="M730" i="2"/>
  <c r="O730" i="2" s="1"/>
  <c r="P730" i="2" s="1" a="1"/>
  <c r="P730" i="2" s="1"/>
  <c r="M729" i="2"/>
  <c r="O729" i="2" s="1"/>
  <c r="P729" i="2" s="1" a="1"/>
  <c r="P729" i="2" s="1"/>
  <c r="M728" i="2"/>
  <c r="O728" i="2" s="1"/>
  <c r="P728" i="2" s="1" a="1"/>
  <c r="P728" i="2" s="1"/>
  <c r="M727" i="2"/>
  <c r="O727" i="2" s="1"/>
  <c r="P727" i="2" s="1" a="1"/>
  <c r="P727" i="2" s="1"/>
  <c r="M726" i="2"/>
  <c r="O726" i="2" s="1"/>
  <c r="P726" i="2" s="1" a="1"/>
  <c r="P726" i="2" s="1"/>
  <c r="M724" i="2"/>
  <c r="O724" i="2" s="1"/>
  <c r="P724" i="2" s="1" a="1"/>
  <c r="P724" i="2" s="1"/>
  <c r="M725" i="2"/>
  <c r="O725" i="2" s="1"/>
  <c r="P725" i="2" s="1" a="1"/>
  <c r="P725" i="2" s="1"/>
  <c r="M723" i="2"/>
  <c r="O723" i="2" s="1"/>
  <c r="P723" i="2" s="1" a="1"/>
  <c r="P723" i="2" s="1"/>
  <c r="M722" i="2"/>
  <c r="O722" i="2" s="1"/>
  <c r="P722" i="2" s="1" a="1"/>
  <c r="P722" i="2" s="1"/>
  <c r="M721" i="2"/>
  <c r="O721" i="2" s="1"/>
  <c r="P721" i="2" s="1" a="1"/>
  <c r="P721" i="2" s="1"/>
  <c r="M720" i="2"/>
  <c r="O720" i="2" s="1"/>
  <c r="P720" i="2" s="1" a="1"/>
  <c r="P720" i="2" s="1"/>
  <c r="M719" i="2"/>
  <c r="O719" i="2" s="1"/>
  <c r="P719" i="2" s="1" a="1"/>
  <c r="P719" i="2" s="1"/>
  <c r="M718" i="2"/>
  <c r="O718" i="2" s="1"/>
  <c r="P718" i="2" s="1" a="1"/>
  <c r="P718" i="2" s="1"/>
  <c r="M717" i="2"/>
  <c r="O717" i="2" s="1"/>
  <c r="P717" i="2" s="1" a="1"/>
  <c r="P717" i="2" s="1"/>
  <c r="M716" i="2"/>
  <c r="O716" i="2" s="1"/>
  <c r="P716" i="2" s="1" a="1"/>
  <c r="P716" i="2" s="1"/>
  <c r="M715" i="2"/>
  <c r="O715" i="2" s="1"/>
  <c r="P715" i="2" s="1" a="1"/>
  <c r="P715" i="2" s="1"/>
  <c r="M714" i="2"/>
  <c r="O714" i="2" s="1"/>
  <c r="P714" i="2" s="1" a="1"/>
  <c r="P714" i="2" s="1"/>
  <c r="M713" i="2"/>
  <c r="O713" i="2" s="1"/>
  <c r="P713" i="2" s="1" a="1"/>
  <c r="P713" i="2" s="1"/>
  <c r="M712" i="2"/>
  <c r="O712" i="2" s="1"/>
  <c r="P712" i="2" s="1" a="1"/>
  <c r="P712" i="2" s="1"/>
  <c r="M710" i="2"/>
  <c r="O710" i="2" s="1"/>
  <c r="P710" i="2" s="1" a="1"/>
  <c r="P710" i="2" s="1"/>
  <c r="M711" i="2"/>
  <c r="O711" i="2" s="1"/>
  <c r="P711" i="2" s="1" a="1"/>
  <c r="P711" i="2" s="1"/>
  <c r="M709" i="2"/>
  <c r="O709" i="2" s="1"/>
  <c r="P709" i="2" s="1" a="1"/>
  <c r="P709" i="2" s="1"/>
  <c r="M708" i="2"/>
  <c r="O708" i="2" s="1"/>
  <c r="P708" i="2" s="1" a="1"/>
  <c r="P708" i="2" s="1"/>
  <c r="M707" i="2"/>
  <c r="O707" i="2" s="1"/>
  <c r="P707" i="2" s="1" a="1"/>
  <c r="P707" i="2" s="1"/>
  <c r="M706" i="2"/>
  <c r="O706" i="2" s="1"/>
  <c r="P706" i="2" s="1" a="1"/>
  <c r="P706" i="2" s="1"/>
  <c r="M704" i="2"/>
  <c r="O704" i="2" s="1"/>
  <c r="P704" i="2" s="1" a="1"/>
  <c r="P704" i="2" s="1"/>
  <c r="M705" i="2"/>
  <c r="O705" i="2" s="1"/>
  <c r="P705" i="2" s="1" a="1"/>
  <c r="P705" i="2" s="1"/>
  <c r="M703" i="2"/>
  <c r="O703" i="2" s="1"/>
  <c r="P703" i="2" s="1" a="1"/>
  <c r="P703" i="2" s="1"/>
  <c r="M702" i="2"/>
  <c r="O702" i="2" s="1"/>
  <c r="P702" i="2" s="1" a="1"/>
  <c r="P702" i="2" s="1"/>
  <c r="M701" i="2"/>
  <c r="O701" i="2" s="1"/>
  <c r="P701" i="2" s="1" a="1"/>
  <c r="P701" i="2" s="1"/>
  <c r="M700" i="2"/>
  <c r="O700" i="2" s="1"/>
  <c r="P700" i="2" s="1" a="1"/>
  <c r="P700" i="2" s="1"/>
  <c r="M699" i="2"/>
  <c r="O699" i="2" s="1"/>
  <c r="P699" i="2" s="1" a="1"/>
  <c r="P699" i="2" s="1"/>
  <c r="M697" i="2"/>
  <c r="O697" i="2" s="1"/>
  <c r="P697" i="2" s="1" a="1"/>
  <c r="P697" i="2" s="1"/>
  <c r="M698" i="2"/>
  <c r="O698" i="2" s="1"/>
  <c r="P698" i="2" s="1" a="1"/>
  <c r="P698" i="2" s="1"/>
  <c r="M693" i="2"/>
  <c r="O693" i="2" s="1"/>
  <c r="P693" i="2" s="1" a="1"/>
  <c r="P693" i="2" s="1"/>
  <c r="M695" i="2"/>
  <c r="O695" i="2" s="1"/>
  <c r="P695" i="2" s="1" a="1"/>
  <c r="P695" i="2" s="1"/>
  <c r="M696" i="2"/>
  <c r="O696" i="2" s="1"/>
  <c r="P696" i="2" s="1" a="1"/>
  <c r="P696" i="2" s="1"/>
  <c r="M694" i="2"/>
  <c r="O694" i="2" s="1"/>
  <c r="P694" i="2" s="1" a="1"/>
  <c r="P694" i="2" s="1"/>
  <c r="M692" i="2"/>
  <c r="O692" i="2" s="1"/>
  <c r="P692" i="2" s="1" a="1"/>
  <c r="P692" i="2" s="1"/>
  <c r="M691" i="2"/>
  <c r="O691" i="2" s="1"/>
  <c r="P691" i="2" s="1" a="1"/>
  <c r="P691" i="2" s="1"/>
  <c r="M690" i="2"/>
  <c r="O690" i="2" s="1"/>
  <c r="P690" i="2" s="1" a="1"/>
  <c r="P690" i="2" s="1"/>
  <c r="M689" i="2"/>
  <c r="O689" i="2" s="1"/>
  <c r="P689" i="2" s="1" a="1"/>
  <c r="P689" i="2" s="1"/>
  <c r="M687" i="2"/>
  <c r="O687" i="2" s="1"/>
  <c r="P687" i="2" s="1" a="1"/>
  <c r="P687" i="2" s="1"/>
  <c r="M688" i="2"/>
  <c r="O688" i="2" s="1"/>
  <c r="P688" i="2" s="1" a="1"/>
  <c r="P688" i="2" s="1"/>
  <c r="M686" i="2"/>
  <c r="O686" i="2" s="1"/>
  <c r="P686" i="2" s="1" a="1"/>
  <c r="P686" i="2" s="1"/>
  <c r="M684" i="2"/>
  <c r="O684" i="2" s="1"/>
  <c r="P684" i="2" s="1" a="1"/>
  <c r="P684" i="2" s="1"/>
  <c r="M685" i="2"/>
  <c r="O685" i="2" s="1"/>
  <c r="P685" i="2" s="1" a="1"/>
  <c r="P685" i="2" s="1"/>
  <c r="M683" i="2"/>
  <c r="O683" i="2" s="1"/>
  <c r="P683" i="2" s="1" a="1"/>
  <c r="P683" i="2" s="1"/>
  <c r="M682" i="2"/>
  <c r="O682" i="2" s="1"/>
  <c r="P682" i="2" s="1" a="1"/>
  <c r="P682" i="2" s="1"/>
  <c r="M681" i="2"/>
  <c r="O681" i="2" s="1"/>
  <c r="P681" i="2" s="1" a="1"/>
  <c r="P681" i="2" s="1"/>
  <c r="M680" i="2"/>
  <c r="O680" i="2" s="1"/>
  <c r="P680" i="2" s="1" a="1"/>
  <c r="P680" i="2" s="1"/>
  <c r="M679" i="2"/>
  <c r="O679" i="2" s="1"/>
  <c r="P679" i="2" s="1" a="1"/>
  <c r="P679" i="2" s="1"/>
  <c r="M675" i="2"/>
  <c r="O675" i="2" s="1"/>
  <c r="P675" i="2" s="1" a="1"/>
  <c r="P675" i="2" s="1"/>
  <c r="M678" i="2"/>
  <c r="O678" i="2" s="1"/>
  <c r="P678" i="2" s="1" a="1"/>
  <c r="P678" i="2" s="1"/>
  <c r="M677" i="2"/>
  <c r="O677" i="2" s="1"/>
  <c r="P677" i="2" s="1" a="1"/>
  <c r="P677" i="2" s="1"/>
  <c r="M676" i="2"/>
  <c r="O676" i="2" s="1"/>
  <c r="P676" i="2" s="1" a="1"/>
  <c r="P676" i="2" s="1"/>
  <c r="M674" i="2"/>
  <c r="O674" i="2" s="1"/>
  <c r="P674" i="2" s="1" a="1"/>
  <c r="P674" i="2" s="1"/>
  <c r="M673" i="2"/>
  <c r="O673" i="2" s="1"/>
  <c r="P673" i="2" s="1" a="1"/>
  <c r="P673" i="2" s="1"/>
  <c r="M672" i="2"/>
  <c r="O672" i="2" s="1"/>
  <c r="P672" i="2" s="1" a="1"/>
  <c r="P672" i="2" s="1"/>
  <c r="M669" i="2"/>
  <c r="O669" i="2" s="1"/>
  <c r="P669" i="2" s="1" a="1"/>
  <c r="P669" i="2" s="1"/>
  <c r="M670" i="2"/>
  <c r="O670" i="2" s="1"/>
  <c r="P670" i="2" s="1" a="1"/>
  <c r="P670" i="2" s="1"/>
  <c r="M671" i="2"/>
  <c r="O671" i="2" s="1"/>
  <c r="P671" i="2" s="1" a="1"/>
  <c r="P671" i="2" s="1"/>
  <c r="M667" i="2"/>
  <c r="O667" i="2" s="1"/>
  <c r="P667" i="2" s="1" a="1"/>
  <c r="P667" i="2" s="1"/>
  <c r="M666" i="2"/>
  <c r="O666" i="2" s="1"/>
  <c r="P666" i="2" s="1" a="1"/>
  <c r="P666" i="2" s="1"/>
  <c r="M668" i="2"/>
  <c r="O668" i="2" s="1"/>
  <c r="P668" i="2" s="1" a="1"/>
  <c r="P668" i="2" s="1"/>
  <c r="M665" i="2"/>
  <c r="O665" i="2" s="1"/>
  <c r="P665" i="2" s="1" a="1"/>
  <c r="P665" i="2" s="1"/>
  <c r="M664" i="2"/>
  <c r="O664" i="2" s="1"/>
  <c r="P664" i="2" s="1" a="1"/>
  <c r="P664" i="2" s="1"/>
  <c r="M663" i="2"/>
  <c r="O663" i="2" s="1"/>
  <c r="P663" i="2" s="1" a="1"/>
  <c r="P663" i="2" s="1"/>
  <c r="M662" i="2"/>
  <c r="O662" i="2" s="1"/>
  <c r="P662" i="2" s="1" a="1"/>
  <c r="P662" i="2" s="1"/>
  <c r="M661" i="2"/>
  <c r="O661" i="2" s="1"/>
  <c r="P661" i="2" s="1" a="1"/>
  <c r="P661" i="2" s="1"/>
  <c r="M660" i="2"/>
  <c r="O660" i="2" s="1"/>
  <c r="P660" i="2" s="1" a="1"/>
  <c r="P660" i="2" s="1"/>
  <c r="M658" i="2"/>
  <c r="O658" i="2" s="1"/>
  <c r="P658" i="2" s="1" a="1"/>
  <c r="P658" i="2" s="1"/>
  <c r="M659" i="2"/>
  <c r="O659" i="2" s="1"/>
  <c r="P659" i="2" s="1" a="1"/>
  <c r="P659" i="2" s="1"/>
  <c r="M656" i="2"/>
  <c r="O656" i="2" s="1"/>
  <c r="P656" i="2" s="1" a="1"/>
  <c r="P656" i="2" s="1"/>
  <c r="M657" i="2"/>
  <c r="O657" i="2" s="1"/>
  <c r="P657" i="2" s="1" a="1"/>
  <c r="P657" i="2" s="1"/>
  <c r="M655" i="2"/>
  <c r="O655" i="2" s="1"/>
  <c r="P655" i="2" s="1" a="1"/>
  <c r="P655" i="2" s="1"/>
  <c r="M654" i="2"/>
  <c r="O654" i="2" s="1"/>
  <c r="P654" i="2" s="1" a="1"/>
  <c r="P654" i="2" s="1"/>
  <c r="M650" i="2"/>
  <c r="O650" i="2" s="1"/>
  <c r="P650" i="2" s="1" a="1"/>
  <c r="P650" i="2" s="1"/>
  <c r="M652" i="2"/>
  <c r="O652" i="2" s="1"/>
  <c r="P652" i="2" s="1" a="1"/>
  <c r="P652" i="2" s="1"/>
  <c r="M653" i="2"/>
  <c r="O653" i="2" s="1"/>
  <c r="P653" i="2" s="1" a="1"/>
  <c r="P653" i="2" s="1"/>
  <c r="M651" i="2"/>
  <c r="O651" i="2" s="1"/>
  <c r="P651" i="2" s="1" a="1"/>
  <c r="P651" i="2" s="1"/>
  <c r="M649" i="2"/>
  <c r="O649" i="2" s="1"/>
  <c r="P649" i="2" s="1" a="1"/>
  <c r="P649" i="2" s="1"/>
  <c r="M648" i="2"/>
  <c r="O648" i="2" s="1"/>
  <c r="P648" i="2" s="1" a="1"/>
  <c r="P648" i="2" s="1"/>
  <c r="M647" i="2"/>
  <c r="O647" i="2" s="1"/>
  <c r="P647" i="2" s="1" a="1"/>
  <c r="P647" i="2" s="1"/>
  <c r="M642" i="2"/>
  <c r="O642" i="2" s="1"/>
  <c r="P642" i="2" s="1" a="1"/>
  <c r="P642" i="2" s="1"/>
  <c r="M646" i="2"/>
  <c r="O646" i="2" s="1"/>
  <c r="P646" i="2" s="1" a="1"/>
  <c r="P646" i="2" s="1"/>
  <c r="M645" i="2"/>
  <c r="O645" i="2" s="1"/>
  <c r="P645" i="2" s="1" a="1"/>
  <c r="P645" i="2" s="1"/>
  <c r="M643" i="2"/>
  <c r="O643" i="2" s="1"/>
  <c r="P643" i="2" s="1" a="1"/>
  <c r="P643" i="2" s="1"/>
  <c r="M644" i="2"/>
  <c r="O644" i="2" s="1"/>
  <c r="P644" i="2" s="1" a="1"/>
  <c r="P644" i="2" s="1"/>
  <c r="M641" i="2"/>
  <c r="O641" i="2" s="1"/>
  <c r="P641" i="2" s="1" a="1"/>
  <c r="P641" i="2" s="1"/>
  <c r="M640" i="2"/>
  <c r="O640" i="2" s="1"/>
  <c r="P640" i="2" s="1" a="1"/>
  <c r="P640" i="2" s="1"/>
  <c r="M639" i="2"/>
  <c r="O639" i="2" s="1"/>
  <c r="P639" i="2" s="1" a="1"/>
  <c r="P639" i="2" s="1"/>
  <c r="M638" i="2"/>
  <c r="O638" i="2" s="1"/>
  <c r="P638" i="2" s="1" a="1"/>
  <c r="P638" i="2" s="1"/>
  <c r="M637" i="2"/>
  <c r="O637" i="2" s="1"/>
  <c r="P637" i="2" s="1" a="1"/>
  <c r="P637" i="2" s="1"/>
  <c r="M635" i="2"/>
  <c r="O635" i="2" s="1"/>
  <c r="P635" i="2" s="1" a="1"/>
  <c r="P635" i="2" s="1"/>
  <c r="M636" i="2"/>
  <c r="O636" i="2" s="1"/>
  <c r="P636" i="2" s="1" a="1"/>
  <c r="P636" i="2" s="1"/>
  <c r="M634" i="2"/>
  <c r="O634" i="2" s="1"/>
  <c r="P634" i="2" s="1" a="1"/>
  <c r="P634" i="2" s="1"/>
  <c r="M631" i="2"/>
  <c r="O631" i="2" s="1"/>
  <c r="P631" i="2" s="1" a="1"/>
  <c r="P631" i="2" s="1"/>
  <c r="M632" i="2"/>
  <c r="O632" i="2" s="1"/>
  <c r="P632" i="2" s="1" a="1"/>
  <c r="P632" i="2" s="1"/>
  <c r="M633" i="2"/>
  <c r="O633" i="2" s="1"/>
  <c r="P633" i="2" s="1" a="1"/>
  <c r="P633" i="2" s="1"/>
  <c r="M630" i="2"/>
  <c r="O630" i="2" s="1"/>
  <c r="P630" i="2" s="1" a="1"/>
  <c r="P630" i="2" s="1"/>
  <c r="M629" i="2"/>
  <c r="O629" i="2" s="1"/>
  <c r="P629" i="2" s="1" a="1"/>
  <c r="P629" i="2" s="1"/>
  <c r="M628" i="2"/>
  <c r="O628" i="2" s="1"/>
  <c r="P628" i="2" s="1" a="1"/>
  <c r="P628" i="2" s="1"/>
  <c r="M627" i="2"/>
  <c r="O627" i="2" s="1"/>
  <c r="P627" i="2" s="1" a="1"/>
  <c r="P627" i="2" s="1"/>
  <c r="M626" i="2"/>
  <c r="O626" i="2" s="1"/>
  <c r="P626" i="2" s="1" a="1"/>
  <c r="P626" i="2" s="1"/>
  <c r="M625" i="2"/>
  <c r="O625" i="2" s="1"/>
  <c r="P625" i="2" s="1" a="1"/>
  <c r="P625" i="2" s="1"/>
  <c r="M624" i="2"/>
  <c r="O624" i="2" s="1"/>
  <c r="P624" i="2" s="1" a="1"/>
  <c r="P624" i="2" s="1"/>
  <c r="M623" i="2"/>
  <c r="O623" i="2" s="1"/>
  <c r="P623" i="2" s="1" a="1"/>
  <c r="P623" i="2" s="1"/>
  <c r="M622" i="2"/>
  <c r="O622" i="2" s="1"/>
  <c r="P622" i="2" s="1" a="1"/>
  <c r="P622" i="2" s="1"/>
  <c r="M621" i="2"/>
  <c r="O621" i="2" s="1"/>
  <c r="P621" i="2" s="1" a="1"/>
  <c r="P621" i="2" s="1"/>
  <c r="M620" i="2"/>
  <c r="O620" i="2" s="1"/>
  <c r="P620" i="2" s="1" a="1"/>
  <c r="P620" i="2" s="1"/>
  <c r="M619" i="2"/>
  <c r="O619" i="2" s="1"/>
  <c r="P619" i="2" s="1" a="1"/>
  <c r="P619" i="2" s="1"/>
  <c r="M617" i="2"/>
  <c r="O617" i="2" s="1"/>
  <c r="P617" i="2" s="1" a="1"/>
  <c r="P617" i="2" s="1"/>
  <c r="M618" i="2"/>
  <c r="O618" i="2" s="1"/>
  <c r="P618" i="2" s="1" a="1"/>
  <c r="P618" i="2" s="1"/>
  <c r="M616" i="2"/>
  <c r="O616" i="2" s="1"/>
  <c r="P616" i="2" s="1" a="1"/>
  <c r="P616" i="2" s="1"/>
  <c r="M614" i="2"/>
  <c r="O614" i="2" s="1"/>
  <c r="P614" i="2" s="1" a="1"/>
  <c r="P614" i="2" s="1"/>
  <c r="M615" i="2"/>
  <c r="O615" i="2" s="1"/>
  <c r="P615" i="2" s="1" a="1"/>
  <c r="P615" i="2" s="1"/>
  <c r="M613" i="2"/>
  <c r="O613" i="2" s="1"/>
  <c r="P613" i="2" s="1" a="1"/>
  <c r="P613" i="2" s="1"/>
  <c r="M612" i="2"/>
  <c r="O612" i="2" s="1"/>
  <c r="P612" i="2" s="1" a="1"/>
  <c r="P612" i="2" s="1"/>
  <c r="M611" i="2"/>
  <c r="O611" i="2" s="1"/>
  <c r="P611" i="2" s="1" a="1"/>
  <c r="P611" i="2" s="1"/>
  <c r="M610" i="2"/>
  <c r="O610" i="2" s="1"/>
  <c r="P610" i="2" s="1" a="1"/>
  <c r="P610" i="2" s="1"/>
  <c r="M608" i="2"/>
  <c r="O608" i="2" s="1"/>
  <c r="P608" i="2" s="1" a="1"/>
  <c r="P608" i="2" s="1"/>
  <c r="M609" i="2"/>
  <c r="O609" i="2" s="1"/>
  <c r="P609" i="2" s="1" a="1"/>
  <c r="P609" i="2" s="1"/>
  <c r="M607" i="2"/>
  <c r="O607" i="2" s="1"/>
  <c r="P607" i="2" s="1" a="1"/>
  <c r="P607" i="2" s="1"/>
  <c r="M606" i="2"/>
  <c r="O606" i="2" s="1"/>
  <c r="P606" i="2" s="1" a="1"/>
  <c r="P606" i="2" s="1"/>
  <c r="M604" i="2"/>
  <c r="O604" i="2" s="1"/>
  <c r="P604" i="2" s="1" a="1"/>
  <c r="P604" i="2" s="1"/>
  <c r="M605" i="2"/>
  <c r="O605" i="2" s="1"/>
  <c r="P605" i="2" s="1" a="1"/>
  <c r="P605" i="2" s="1"/>
  <c r="M603" i="2"/>
  <c r="O603" i="2" s="1"/>
  <c r="P603" i="2" s="1" a="1"/>
  <c r="P603" i="2" s="1"/>
  <c r="M602" i="2"/>
  <c r="O602" i="2" s="1"/>
  <c r="P602" i="2" s="1" a="1"/>
  <c r="P602" i="2" s="1"/>
  <c r="M601" i="2"/>
  <c r="O601" i="2" s="1"/>
  <c r="P601" i="2" s="1" a="1"/>
  <c r="P601" i="2" s="1"/>
  <c r="M600" i="2"/>
  <c r="O600" i="2" s="1"/>
  <c r="P600" i="2" s="1" a="1"/>
  <c r="P600" i="2" s="1"/>
  <c r="M599" i="2"/>
  <c r="O599" i="2" s="1"/>
  <c r="P599" i="2" s="1" a="1"/>
  <c r="P599" i="2" s="1"/>
  <c r="M598" i="2"/>
  <c r="O598" i="2" s="1"/>
  <c r="P598" i="2" s="1" a="1"/>
  <c r="P598" i="2" s="1"/>
  <c r="M597" i="2"/>
  <c r="O597" i="2" s="1"/>
  <c r="P597" i="2" s="1" a="1"/>
  <c r="P597" i="2" s="1"/>
  <c r="M596" i="2"/>
  <c r="O596" i="2" s="1"/>
  <c r="P596" i="2" s="1" a="1"/>
  <c r="P596" i="2" s="1"/>
  <c r="M595" i="2"/>
  <c r="O595" i="2" s="1"/>
  <c r="P595" i="2" s="1" a="1"/>
  <c r="P595" i="2" s="1"/>
  <c r="M592" i="2"/>
  <c r="O592" i="2" s="1"/>
  <c r="P592" i="2" s="1" a="1"/>
  <c r="P592" i="2" s="1"/>
  <c r="M594" i="2"/>
  <c r="O594" i="2" s="1"/>
  <c r="P594" i="2" s="1" a="1"/>
  <c r="P594" i="2" s="1"/>
  <c r="M593" i="2"/>
  <c r="O593" i="2" s="1"/>
  <c r="P593" i="2" s="1" a="1"/>
  <c r="P593" i="2" s="1"/>
  <c r="M591" i="2"/>
  <c r="O591" i="2" s="1"/>
  <c r="P591" i="2" s="1" a="1"/>
  <c r="P591" i="2" s="1"/>
  <c r="M590" i="2"/>
  <c r="O590" i="2" s="1"/>
  <c r="P590" i="2" s="1" a="1"/>
  <c r="P590" i="2" s="1"/>
  <c r="M587" i="2"/>
  <c r="O587" i="2" s="1"/>
  <c r="P587" i="2" s="1" a="1"/>
  <c r="P587" i="2" s="1"/>
  <c r="M589" i="2"/>
  <c r="O589" i="2" s="1"/>
  <c r="P589" i="2" s="1" a="1"/>
  <c r="P589" i="2" s="1"/>
  <c r="M586" i="2"/>
  <c r="O586" i="2" s="1"/>
  <c r="P586" i="2" s="1" a="1"/>
  <c r="P586" i="2" s="1"/>
  <c r="M588" i="2"/>
  <c r="O588" i="2" s="1"/>
  <c r="P588" i="2" s="1" a="1"/>
  <c r="P588" i="2" s="1"/>
  <c r="M585" i="2"/>
  <c r="O585" i="2" s="1"/>
  <c r="P585" i="2" s="1" a="1"/>
  <c r="P585" i="2" s="1"/>
  <c r="M584" i="2"/>
  <c r="O584" i="2" s="1"/>
  <c r="P584" i="2" s="1" a="1"/>
  <c r="P584" i="2" s="1"/>
  <c r="M583" i="2"/>
  <c r="O583" i="2" s="1"/>
  <c r="P583" i="2" s="1" a="1"/>
  <c r="P583" i="2" s="1"/>
  <c r="M582" i="2"/>
  <c r="O582" i="2" s="1"/>
  <c r="P582" i="2" s="1" a="1"/>
  <c r="P582" i="2" s="1"/>
  <c r="M580" i="2"/>
  <c r="O580" i="2" s="1"/>
  <c r="P580" i="2" s="1" a="1"/>
  <c r="P580" i="2" s="1"/>
  <c r="M581" i="2"/>
  <c r="O581" i="2" s="1"/>
  <c r="P581" i="2" s="1" a="1"/>
  <c r="P581" i="2" s="1"/>
  <c r="M579" i="2"/>
  <c r="O579" i="2" s="1"/>
  <c r="P579" i="2" s="1" a="1"/>
  <c r="P579" i="2" s="1"/>
  <c r="M577" i="2"/>
  <c r="O577" i="2" s="1"/>
  <c r="P577" i="2" s="1" a="1"/>
  <c r="P577" i="2" s="1"/>
  <c r="M578" i="2"/>
  <c r="O578" i="2" s="1"/>
  <c r="P578" i="2" s="1" a="1"/>
  <c r="P578" i="2" s="1"/>
  <c r="M576" i="2"/>
  <c r="O576" i="2" s="1"/>
  <c r="P576" i="2" s="1" a="1"/>
  <c r="P576" i="2" s="1"/>
  <c r="M574" i="2"/>
  <c r="O574" i="2" s="1"/>
  <c r="P574" i="2" s="1" a="1"/>
  <c r="P574" i="2" s="1"/>
  <c r="M575" i="2"/>
  <c r="O575" i="2" s="1"/>
  <c r="P575" i="2" s="1" a="1"/>
  <c r="P575" i="2" s="1"/>
  <c r="M573" i="2"/>
  <c r="O573" i="2" s="1"/>
  <c r="P573" i="2" s="1" a="1"/>
  <c r="P573" i="2" s="1"/>
  <c r="M572" i="2"/>
  <c r="O572" i="2" s="1"/>
  <c r="P572" i="2" s="1" a="1"/>
  <c r="P572" i="2" s="1"/>
  <c r="M571" i="2"/>
  <c r="O571" i="2" s="1"/>
  <c r="P571" i="2" s="1" a="1"/>
  <c r="P571" i="2" s="1"/>
  <c r="M570" i="2"/>
  <c r="O570" i="2" s="1"/>
  <c r="P570" i="2" s="1" a="1"/>
  <c r="P570" i="2" s="1"/>
  <c r="M568" i="2"/>
  <c r="O568" i="2" s="1"/>
  <c r="P568" i="2" s="1" a="1"/>
  <c r="P568" i="2" s="1"/>
  <c r="M569" i="2"/>
  <c r="O569" i="2" s="1"/>
  <c r="P569" i="2" s="1" a="1"/>
  <c r="P569" i="2" s="1"/>
  <c r="M567" i="2"/>
  <c r="O567" i="2" s="1"/>
  <c r="P567" i="2" s="1" a="1"/>
  <c r="P567" i="2" s="1"/>
  <c r="M564" i="2"/>
  <c r="O564" i="2" s="1"/>
  <c r="P564" i="2" s="1" a="1"/>
  <c r="P564" i="2" s="1"/>
  <c r="M566" i="2"/>
  <c r="O566" i="2" s="1"/>
  <c r="P566" i="2" s="1" a="1"/>
  <c r="P566" i="2" s="1"/>
  <c r="M565" i="2"/>
  <c r="O565" i="2" s="1"/>
  <c r="P565" i="2" s="1" a="1"/>
  <c r="P565" i="2" s="1"/>
  <c r="M563" i="2"/>
  <c r="O563" i="2" s="1"/>
  <c r="P563" i="2" s="1" a="1"/>
  <c r="P563" i="2" s="1"/>
  <c r="M562" i="2"/>
  <c r="O562" i="2" s="1"/>
  <c r="P562" i="2" s="1" a="1"/>
  <c r="P562" i="2" s="1"/>
  <c r="M561" i="2"/>
  <c r="O561" i="2" s="1"/>
  <c r="P561" i="2" s="1" a="1"/>
  <c r="P561" i="2" s="1"/>
  <c r="M560" i="2"/>
  <c r="O560" i="2" s="1"/>
  <c r="P560" i="2" s="1" a="1"/>
  <c r="P560" i="2" s="1"/>
  <c r="M559" i="2"/>
  <c r="O559" i="2" s="1"/>
  <c r="P559" i="2" s="1" a="1"/>
  <c r="P559" i="2" s="1"/>
  <c r="M558" i="2"/>
  <c r="O558" i="2" s="1"/>
  <c r="P558" i="2" s="1" a="1"/>
  <c r="P558" i="2" s="1"/>
  <c r="M556" i="2"/>
  <c r="O556" i="2" s="1"/>
  <c r="P556" i="2" s="1" a="1"/>
  <c r="P556" i="2" s="1"/>
  <c r="M557" i="2"/>
  <c r="O557" i="2" s="1"/>
  <c r="P557" i="2" s="1" a="1"/>
  <c r="P557" i="2" s="1"/>
  <c r="M555" i="2"/>
  <c r="O555" i="2" s="1"/>
  <c r="P555" i="2" s="1" a="1"/>
  <c r="P555" i="2" s="1"/>
  <c r="M554" i="2"/>
  <c r="O554" i="2" s="1"/>
  <c r="P554" i="2" s="1" a="1"/>
  <c r="P554" i="2" s="1"/>
  <c r="M553" i="2"/>
  <c r="O553" i="2" s="1"/>
  <c r="P553" i="2" s="1" a="1"/>
  <c r="P553" i="2" s="1"/>
  <c r="M552" i="2"/>
  <c r="O552" i="2" s="1"/>
  <c r="P552" i="2" s="1" a="1"/>
  <c r="P552" i="2" s="1"/>
  <c r="M550" i="2"/>
  <c r="O550" i="2" s="1"/>
  <c r="P550" i="2" s="1" a="1"/>
  <c r="P550" i="2" s="1"/>
  <c r="M551" i="2"/>
  <c r="O551" i="2" s="1"/>
  <c r="P551" i="2" s="1" a="1"/>
  <c r="P551" i="2" s="1"/>
  <c r="M549" i="2"/>
  <c r="O549" i="2" s="1"/>
  <c r="P549" i="2" s="1" a="1"/>
  <c r="P549" i="2" s="1"/>
  <c r="M548" i="2"/>
  <c r="O548" i="2" s="1"/>
  <c r="P548" i="2" s="1" a="1"/>
  <c r="P548" i="2" s="1"/>
  <c r="M547" i="2"/>
  <c r="O547" i="2" s="1"/>
  <c r="P547" i="2" s="1" a="1"/>
  <c r="P547" i="2" s="1"/>
  <c r="M546" i="2"/>
  <c r="O546" i="2" s="1"/>
  <c r="P546" i="2" s="1" a="1"/>
  <c r="P546" i="2" s="1"/>
  <c r="M545" i="2"/>
  <c r="O545" i="2" s="1"/>
  <c r="P545" i="2" s="1" a="1"/>
  <c r="P545" i="2" s="1"/>
  <c r="M543" i="2"/>
  <c r="O543" i="2" s="1"/>
  <c r="P543" i="2" s="1" a="1"/>
  <c r="P543" i="2" s="1"/>
  <c r="M544" i="2"/>
  <c r="O544" i="2" s="1"/>
  <c r="P544" i="2" s="1" a="1"/>
  <c r="P544" i="2" s="1"/>
  <c r="M542" i="2"/>
  <c r="O542" i="2" s="1"/>
  <c r="P542" i="2" s="1" a="1"/>
  <c r="P542" i="2" s="1"/>
  <c r="M541" i="2"/>
  <c r="O541" i="2" s="1"/>
  <c r="P541" i="2" s="1" a="1"/>
  <c r="P541" i="2" s="1"/>
  <c r="M540" i="2"/>
  <c r="O540" i="2" s="1"/>
  <c r="P540" i="2" s="1" a="1"/>
  <c r="P540" i="2" s="1"/>
  <c r="M538" i="2"/>
  <c r="O538" i="2" s="1"/>
  <c r="P538" i="2" s="1" a="1"/>
  <c r="P538" i="2" s="1"/>
  <c r="M537" i="2"/>
  <c r="O537" i="2" s="1"/>
  <c r="P537" i="2" s="1" a="1"/>
  <c r="P537" i="2" s="1"/>
  <c r="M536" i="2"/>
  <c r="O536" i="2" s="1"/>
  <c r="P536" i="2" s="1" a="1"/>
  <c r="P536" i="2" s="1"/>
  <c r="M539" i="2"/>
  <c r="O539" i="2" s="1"/>
  <c r="P539" i="2" s="1" a="1"/>
  <c r="P539" i="2" s="1"/>
  <c r="M535" i="2"/>
  <c r="O535" i="2" s="1"/>
  <c r="P535" i="2" s="1" a="1"/>
  <c r="P535" i="2" s="1"/>
  <c r="M534" i="2"/>
  <c r="O534" i="2" s="1"/>
  <c r="P534" i="2" s="1" a="1"/>
  <c r="P534" i="2" s="1"/>
  <c r="M533" i="2"/>
  <c r="O533" i="2" s="1"/>
  <c r="P533" i="2" s="1" a="1"/>
  <c r="P533" i="2" s="1"/>
  <c r="M532" i="2"/>
  <c r="O532" i="2" s="1"/>
  <c r="P532" i="2" s="1" a="1"/>
  <c r="P532" i="2" s="1"/>
  <c r="M531" i="2"/>
  <c r="O531" i="2" s="1"/>
  <c r="P531" i="2" s="1" a="1"/>
  <c r="P531" i="2" s="1"/>
  <c r="M527" i="2"/>
  <c r="O527" i="2" s="1"/>
  <c r="P527" i="2" s="1" a="1"/>
  <c r="P527" i="2" s="1"/>
  <c r="M530" i="2"/>
  <c r="O530" i="2" s="1"/>
  <c r="P530" i="2" s="1" a="1"/>
  <c r="P530" i="2" s="1"/>
  <c r="M529" i="2"/>
  <c r="O529" i="2" s="1"/>
  <c r="P529" i="2" s="1" a="1"/>
  <c r="P529" i="2" s="1"/>
  <c r="M528" i="2"/>
  <c r="O528" i="2" s="1"/>
  <c r="P528" i="2" s="1" a="1"/>
  <c r="P528" i="2" s="1"/>
  <c r="M526" i="2"/>
  <c r="O526" i="2" s="1"/>
  <c r="P526" i="2" s="1" a="1"/>
  <c r="P526" i="2" s="1"/>
  <c r="M524" i="2"/>
  <c r="O524" i="2" s="1"/>
  <c r="P524" i="2" s="1" a="1"/>
  <c r="P524" i="2" s="1"/>
  <c r="M525" i="2"/>
  <c r="O525" i="2" s="1"/>
  <c r="P525" i="2" s="1" a="1"/>
  <c r="P525" i="2" s="1"/>
  <c r="M522" i="2"/>
  <c r="O522" i="2" s="1"/>
  <c r="P522" i="2" s="1" a="1"/>
  <c r="P522" i="2" s="1"/>
  <c r="M523" i="2"/>
  <c r="O523" i="2" s="1"/>
  <c r="P523" i="2" s="1" a="1"/>
  <c r="P523" i="2" s="1"/>
  <c r="M519" i="2"/>
  <c r="O519" i="2" s="1"/>
  <c r="P519" i="2" s="1" a="1"/>
  <c r="P519" i="2" s="1"/>
  <c r="M521" i="2"/>
  <c r="O521" i="2" s="1"/>
  <c r="P521" i="2" s="1" a="1"/>
  <c r="P521" i="2" s="1"/>
  <c r="M520" i="2"/>
  <c r="O520" i="2" s="1"/>
  <c r="P520" i="2" s="1" a="1"/>
  <c r="P520" i="2" s="1"/>
  <c r="M518" i="2"/>
  <c r="O518" i="2" s="1"/>
  <c r="P518" i="2" s="1" a="1"/>
  <c r="P518" i="2" s="1"/>
  <c r="M515" i="2"/>
  <c r="O515" i="2" s="1"/>
  <c r="P515" i="2" s="1" a="1"/>
  <c r="P515" i="2" s="1"/>
  <c r="M517" i="2"/>
  <c r="O517" i="2" s="1"/>
  <c r="P517" i="2" s="1" a="1"/>
  <c r="P517" i="2" s="1"/>
  <c r="M516" i="2"/>
  <c r="O516" i="2" s="1"/>
  <c r="P516" i="2" s="1" a="1"/>
  <c r="P516" i="2" s="1"/>
  <c r="M514" i="2"/>
  <c r="O514" i="2" s="1"/>
  <c r="P514" i="2" s="1" a="1"/>
  <c r="P514" i="2" s="1"/>
  <c r="M513" i="2"/>
  <c r="O513" i="2" s="1"/>
  <c r="P513" i="2" s="1" a="1"/>
  <c r="P513" i="2" s="1"/>
  <c r="M512" i="2"/>
  <c r="O512" i="2" s="1"/>
  <c r="P512" i="2" s="1" a="1"/>
  <c r="P512" i="2" s="1"/>
  <c r="M511" i="2"/>
  <c r="O511" i="2" s="1"/>
  <c r="P511" i="2" s="1" a="1"/>
  <c r="P511" i="2" s="1"/>
  <c r="M510" i="2"/>
  <c r="O510" i="2" s="1"/>
  <c r="P510" i="2" s="1" a="1"/>
  <c r="P510" i="2" s="1"/>
  <c r="M509" i="2"/>
  <c r="O509" i="2" s="1"/>
  <c r="P509" i="2" s="1" a="1"/>
  <c r="P509" i="2" s="1"/>
  <c r="M508" i="2"/>
  <c r="O508" i="2" s="1"/>
  <c r="P508" i="2" s="1" a="1"/>
  <c r="P508" i="2" s="1"/>
  <c r="M507" i="2"/>
  <c r="O507" i="2" s="1"/>
  <c r="P507" i="2" s="1" a="1"/>
  <c r="P507" i="2" s="1"/>
  <c r="M506" i="2"/>
  <c r="O506" i="2" s="1"/>
  <c r="P506" i="2" s="1" a="1"/>
  <c r="P506" i="2" s="1"/>
  <c r="M504" i="2"/>
  <c r="O504" i="2" s="1"/>
  <c r="P504" i="2" s="1" a="1"/>
  <c r="P504" i="2" s="1"/>
  <c r="M505" i="2"/>
  <c r="O505" i="2" s="1"/>
  <c r="P505" i="2" s="1" a="1"/>
  <c r="P505" i="2" s="1"/>
  <c r="M503" i="2"/>
  <c r="O503" i="2" s="1"/>
  <c r="P503" i="2" s="1" a="1"/>
  <c r="P503" i="2" s="1"/>
  <c r="M502" i="2"/>
  <c r="O502" i="2" s="1"/>
  <c r="P502" i="2" s="1" a="1"/>
  <c r="P502" i="2" s="1"/>
  <c r="M501" i="2"/>
  <c r="O501" i="2" s="1"/>
  <c r="P501" i="2" s="1" a="1"/>
  <c r="P501" i="2" s="1"/>
  <c r="M500" i="2"/>
  <c r="O500" i="2" s="1"/>
  <c r="P500" i="2" s="1" a="1"/>
  <c r="P500" i="2" s="1"/>
  <c r="M499" i="2"/>
  <c r="O499" i="2" s="1"/>
  <c r="P499" i="2" s="1" a="1"/>
  <c r="P499" i="2" s="1"/>
  <c r="M497" i="2"/>
  <c r="O497" i="2" s="1"/>
  <c r="P497" i="2" s="1" a="1"/>
  <c r="P497" i="2" s="1"/>
  <c r="M496" i="2"/>
  <c r="O496" i="2" s="1"/>
  <c r="P496" i="2" s="1" a="1"/>
  <c r="P496" i="2" s="1"/>
  <c r="M498" i="2"/>
  <c r="O498" i="2" s="1"/>
  <c r="P498" i="2" s="1" a="1"/>
  <c r="P498" i="2" s="1"/>
  <c r="M495" i="2"/>
  <c r="O495" i="2" s="1"/>
  <c r="P495" i="2" s="1" a="1"/>
  <c r="P495" i="2" s="1"/>
  <c r="M494" i="2"/>
  <c r="O494" i="2" s="1"/>
  <c r="P494" i="2" s="1" a="1"/>
  <c r="P494" i="2" s="1"/>
  <c r="M493" i="2"/>
  <c r="O493" i="2" s="1"/>
  <c r="P493" i="2" s="1" a="1"/>
  <c r="P493" i="2" s="1"/>
  <c r="M492" i="2"/>
  <c r="O492" i="2" s="1"/>
  <c r="P492" i="2" s="1" a="1"/>
  <c r="P492" i="2" s="1"/>
  <c r="M491" i="2"/>
  <c r="O491" i="2" s="1"/>
  <c r="P491" i="2" s="1" a="1"/>
  <c r="P491" i="2" s="1"/>
  <c r="M490" i="2"/>
  <c r="O490" i="2" s="1"/>
  <c r="P490" i="2" s="1" a="1"/>
  <c r="P490" i="2" s="1"/>
  <c r="M488" i="2"/>
  <c r="O488" i="2" s="1"/>
  <c r="P488" i="2" s="1" a="1"/>
  <c r="P488" i="2" s="1"/>
  <c r="M489" i="2"/>
  <c r="O489" i="2" s="1"/>
  <c r="P489" i="2" s="1" a="1"/>
  <c r="P489" i="2" s="1"/>
  <c r="M487" i="2"/>
  <c r="O487" i="2" s="1"/>
  <c r="P487" i="2" s="1" a="1"/>
  <c r="P487" i="2" s="1"/>
  <c r="M486" i="2"/>
  <c r="O486" i="2" s="1"/>
  <c r="P486" i="2" s="1" a="1"/>
  <c r="P486" i="2" s="1"/>
  <c r="M484" i="2"/>
  <c r="O484" i="2" s="1"/>
  <c r="P484" i="2" s="1" a="1"/>
  <c r="P484" i="2" s="1"/>
  <c r="M485" i="2"/>
  <c r="O485" i="2" s="1"/>
  <c r="P485" i="2" s="1" a="1"/>
  <c r="P485" i="2" s="1"/>
  <c r="M483" i="2"/>
  <c r="O483" i="2" s="1"/>
  <c r="P483" i="2" s="1" a="1"/>
  <c r="P483" i="2" s="1"/>
  <c r="M482" i="2"/>
  <c r="O482" i="2" s="1"/>
  <c r="P482" i="2" s="1" a="1"/>
  <c r="P482" i="2" s="1"/>
  <c r="M481" i="2"/>
  <c r="O481" i="2" s="1"/>
  <c r="P481" i="2" s="1" a="1"/>
  <c r="P481" i="2" s="1"/>
  <c r="M480" i="2"/>
  <c r="O480" i="2" s="1"/>
  <c r="P480" i="2" s="1" a="1"/>
  <c r="P480" i="2" s="1"/>
  <c r="M479" i="2"/>
  <c r="O479" i="2" s="1"/>
  <c r="P479" i="2" s="1" a="1"/>
  <c r="P479" i="2" s="1"/>
  <c r="M478" i="2"/>
  <c r="O478" i="2" s="1"/>
  <c r="P478" i="2" s="1" a="1"/>
  <c r="P478" i="2" s="1"/>
  <c r="M477" i="2"/>
  <c r="O477" i="2" s="1"/>
  <c r="P477" i="2" s="1" a="1"/>
  <c r="P477" i="2" s="1"/>
  <c r="M473" i="2"/>
  <c r="O473" i="2" s="1"/>
  <c r="P473" i="2" s="1" a="1"/>
  <c r="P473" i="2" s="1"/>
  <c r="M472" i="2"/>
  <c r="O472" i="2" s="1"/>
  <c r="P472" i="2" s="1" a="1"/>
  <c r="P472" i="2" s="1"/>
  <c r="M474" i="2"/>
  <c r="O474" i="2" s="1"/>
  <c r="P474" i="2" s="1" a="1"/>
  <c r="P474" i="2" s="1"/>
  <c r="M476" i="2"/>
  <c r="O476" i="2" s="1"/>
  <c r="P476" i="2" s="1" a="1"/>
  <c r="P476" i="2" s="1"/>
  <c r="M475" i="2"/>
  <c r="O475" i="2" s="1"/>
  <c r="P475" i="2" s="1" a="1"/>
  <c r="P475" i="2" s="1"/>
  <c r="M469" i="2"/>
  <c r="O469" i="2" s="1"/>
  <c r="P469" i="2" s="1" a="1"/>
  <c r="P469" i="2" s="1"/>
  <c r="M471" i="2"/>
  <c r="O471" i="2" s="1"/>
  <c r="P471" i="2" s="1" a="1"/>
  <c r="P471" i="2" s="1"/>
  <c r="M470" i="2"/>
  <c r="O470" i="2" s="1"/>
  <c r="P470" i="2" s="1" a="1"/>
  <c r="P470" i="2" s="1"/>
  <c r="M467" i="2"/>
  <c r="O467" i="2" s="1"/>
  <c r="P467" i="2" s="1" a="1"/>
  <c r="P467" i="2" s="1"/>
  <c r="M466" i="2"/>
  <c r="O466" i="2" s="1"/>
  <c r="P466" i="2" s="1" a="1"/>
  <c r="P466" i="2" s="1"/>
  <c r="M468" i="2"/>
  <c r="O468" i="2" s="1"/>
  <c r="P468" i="2" s="1" a="1"/>
  <c r="P468" i="2" s="1"/>
  <c r="M464" i="2"/>
  <c r="O464" i="2" s="1"/>
  <c r="P464" i="2" s="1" a="1"/>
  <c r="P464" i="2" s="1"/>
  <c r="M463" i="2"/>
  <c r="O463" i="2" s="1"/>
  <c r="P463" i="2" s="1" a="1"/>
  <c r="P463" i="2" s="1"/>
  <c r="M465" i="2"/>
  <c r="O465" i="2" s="1"/>
  <c r="P465" i="2" s="1" a="1"/>
  <c r="P465" i="2" s="1"/>
  <c r="M461" i="2"/>
  <c r="O461" i="2" s="1"/>
  <c r="P461" i="2" s="1" a="1"/>
  <c r="P461" i="2" s="1"/>
  <c r="M462" i="2"/>
  <c r="O462" i="2" s="1"/>
  <c r="P462" i="2" s="1" a="1"/>
  <c r="P462" i="2" s="1"/>
  <c r="M460" i="2"/>
  <c r="O460" i="2" s="1"/>
  <c r="P460" i="2" s="1" a="1"/>
  <c r="P460" i="2" s="1"/>
  <c r="M457" i="2"/>
  <c r="O457" i="2" s="1"/>
  <c r="P457" i="2" s="1" a="1"/>
  <c r="P457" i="2" s="1"/>
  <c r="M459" i="2"/>
  <c r="O459" i="2" s="1"/>
  <c r="P459" i="2" s="1" a="1"/>
  <c r="P459" i="2" s="1"/>
  <c r="M456" i="2"/>
  <c r="O456" i="2" s="1"/>
  <c r="P456" i="2" s="1" a="1"/>
  <c r="P456" i="2" s="1"/>
  <c r="M458" i="2"/>
  <c r="O458" i="2" s="1"/>
  <c r="P458" i="2" s="1" a="1"/>
  <c r="P458" i="2" s="1"/>
  <c r="M450" i="2"/>
  <c r="O450" i="2" s="1"/>
  <c r="P450" i="2" s="1" a="1"/>
  <c r="P450" i="2" s="1"/>
  <c r="M453" i="2"/>
  <c r="O453" i="2" s="1"/>
  <c r="P453" i="2" s="1" a="1"/>
  <c r="P453" i="2" s="1"/>
  <c r="M452" i="2"/>
  <c r="O452" i="2" s="1"/>
  <c r="P452" i="2" s="1" a="1"/>
  <c r="P452" i="2" s="1"/>
  <c r="M455" i="2"/>
  <c r="O455" i="2" s="1"/>
  <c r="P455" i="2" s="1" a="1"/>
  <c r="P455" i="2" s="1"/>
  <c r="M451" i="2"/>
  <c r="O451" i="2" s="1"/>
  <c r="P451" i="2" s="1" a="1"/>
  <c r="P451" i="2" s="1"/>
  <c r="M449" i="2"/>
  <c r="O449" i="2" s="1"/>
  <c r="P449" i="2" s="1" a="1"/>
  <c r="P449" i="2" s="1"/>
  <c r="M454" i="2"/>
  <c r="O454" i="2" s="1"/>
  <c r="P454" i="2" s="1" a="1"/>
  <c r="P454" i="2" s="1"/>
  <c r="M448" i="2"/>
  <c r="O448" i="2" s="1"/>
  <c r="P448" i="2" s="1" a="1"/>
  <c r="P448" i="2" s="1"/>
  <c r="M447" i="2"/>
  <c r="O447" i="2" s="1"/>
  <c r="P447" i="2" s="1" a="1"/>
  <c r="P447" i="2" s="1"/>
  <c r="M446" i="2"/>
  <c r="O446" i="2" s="1"/>
  <c r="P446" i="2" s="1" a="1"/>
  <c r="P446" i="2" s="1"/>
  <c r="M443" i="2"/>
  <c r="O443" i="2" s="1"/>
  <c r="P443" i="2" s="1" a="1"/>
  <c r="P443" i="2" s="1"/>
  <c r="M445" i="2"/>
  <c r="O445" i="2" s="1"/>
  <c r="P445" i="2" s="1" a="1"/>
  <c r="P445" i="2" s="1"/>
  <c r="M444" i="2"/>
  <c r="O444" i="2" s="1"/>
  <c r="P444" i="2" s="1" a="1"/>
  <c r="P444" i="2" s="1"/>
  <c r="M441" i="2"/>
  <c r="O441" i="2" s="1"/>
  <c r="P441" i="2" s="1" a="1"/>
  <c r="P441" i="2" s="1"/>
  <c r="M440" i="2"/>
  <c r="O440" i="2" s="1"/>
  <c r="P440" i="2" s="1" a="1"/>
  <c r="P440" i="2" s="1"/>
  <c r="M442" i="2"/>
  <c r="O442" i="2" s="1"/>
  <c r="P442" i="2" s="1" a="1"/>
  <c r="P442" i="2" s="1"/>
  <c r="M439" i="2"/>
  <c r="O439" i="2" s="1"/>
  <c r="P439" i="2" s="1" a="1"/>
  <c r="P439" i="2" s="1"/>
  <c r="M438" i="2"/>
  <c r="O438" i="2" s="1"/>
  <c r="P438" i="2" s="1" a="1"/>
  <c r="P438" i="2" s="1"/>
  <c r="M437" i="2"/>
  <c r="O437" i="2" s="1"/>
  <c r="P437" i="2" s="1" a="1"/>
  <c r="P437" i="2" s="1"/>
  <c r="M436" i="2"/>
  <c r="O436" i="2" s="1"/>
  <c r="P436" i="2" s="1" a="1"/>
  <c r="P436" i="2" s="1"/>
  <c r="M434" i="2"/>
  <c r="O434" i="2" s="1"/>
  <c r="P434" i="2" s="1" a="1"/>
  <c r="P434" i="2" s="1"/>
  <c r="M435" i="2"/>
  <c r="O435" i="2" s="1"/>
  <c r="P435" i="2" s="1" a="1"/>
  <c r="P435" i="2" s="1"/>
  <c r="M432" i="2"/>
  <c r="O432" i="2" s="1"/>
  <c r="P432" i="2" s="1" a="1"/>
  <c r="P432" i="2" s="1"/>
  <c r="M433" i="2"/>
  <c r="O433" i="2" s="1"/>
  <c r="P433" i="2" s="1" a="1"/>
  <c r="P433" i="2" s="1"/>
  <c r="M431" i="2"/>
  <c r="O431" i="2" s="1"/>
  <c r="P431" i="2" s="1" a="1"/>
  <c r="P431" i="2" s="1"/>
  <c r="M430" i="2"/>
  <c r="O430" i="2" s="1"/>
  <c r="P430" i="2" s="1" a="1"/>
  <c r="P430" i="2" s="1"/>
  <c r="M428" i="2"/>
  <c r="O428" i="2" s="1"/>
  <c r="P428" i="2" s="1" a="1"/>
  <c r="P428" i="2" s="1"/>
  <c r="M429" i="2"/>
  <c r="O429" i="2" s="1"/>
  <c r="P429" i="2" s="1" a="1"/>
  <c r="P429" i="2" s="1"/>
  <c r="M427" i="2"/>
  <c r="O427" i="2" s="1"/>
  <c r="P427" i="2" s="1" a="1"/>
  <c r="P427" i="2" s="1"/>
  <c r="M426" i="2"/>
  <c r="O426" i="2" s="1"/>
  <c r="P426" i="2" s="1" a="1"/>
  <c r="P426" i="2" s="1"/>
  <c r="M425" i="2"/>
  <c r="O425" i="2" s="1"/>
  <c r="P425" i="2" s="1" a="1"/>
  <c r="P425" i="2" s="1"/>
  <c r="M424" i="2"/>
  <c r="O424" i="2" s="1"/>
  <c r="P424" i="2" s="1" a="1"/>
  <c r="P424" i="2" s="1"/>
  <c r="M422" i="2"/>
  <c r="O422" i="2" s="1"/>
  <c r="P422" i="2" s="1" a="1"/>
  <c r="P422" i="2" s="1"/>
  <c r="M423" i="2"/>
  <c r="O423" i="2" s="1"/>
  <c r="P423" i="2" s="1" a="1"/>
  <c r="P423" i="2" s="1"/>
  <c r="M421" i="2"/>
  <c r="O421" i="2" s="1"/>
  <c r="P421" i="2" s="1" a="1"/>
  <c r="P421" i="2" s="1"/>
  <c r="M420" i="2"/>
  <c r="O420" i="2" s="1"/>
  <c r="P420" i="2" s="1" a="1"/>
  <c r="P420" i="2" s="1"/>
  <c r="M419" i="2"/>
  <c r="O419" i="2" s="1"/>
  <c r="P419" i="2" s="1" a="1"/>
  <c r="P419" i="2" s="1"/>
  <c r="M418" i="2"/>
  <c r="O418" i="2" s="1"/>
  <c r="P418" i="2" s="1" a="1"/>
  <c r="P418" i="2" s="1"/>
  <c r="M417" i="2"/>
  <c r="O417" i="2" s="1"/>
  <c r="P417" i="2" s="1" a="1"/>
  <c r="P417" i="2" s="1"/>
  <c r="M416" i="2"/>
  <c r="O416" i="2" s="1"/>
  <c r="P416" i="2" s="1" a="1"/>
  <c r="P416" i="2" s="1"/>
  <c r="M415" i="2"/>
  <c r="O415" i="2" s="1"/>
  <c r="P415" i="2" s="1" a="1"/>
  <c r="P415" i="2" s="1"/>
  <c r="M414" i="2"/>
  <c r="O414" i="2" s="1"/>
  <c r="P414" i="2" s="1" a="1"/>
  <c r="P414" i="2" s="1"/>
  <c r="M413" i="2"/>
  <c r="O413" i="2" s="1"/>
  <c r="P413" i="2" s="1" a="1"/>
  <c r="P413" i="2" s="1"/>
  <c r="M412" i="2"/>
  <c r="O412" i="2" s="1"/>
  <c r="P412" i="2" s="1" a="1"/>
  <c r="P412" i="2" s="1"/>
  <c r="M411" i="2"/>
  <c r="O411" i="2" s="1"/>
  <c r="P411" i="2" s="1" a="1"/>
  <c r="P411" i="2" s="1"/>
  <c r="M410" i="2"/>
  <c r="O410" i="2" s="1"/>
  <c r="P410" i="2" s="1" a="1"/>
  <c r="P410" i="2" s="1"/>
  <c r="M409" i="2"/>
  <c r="O409" i="2" s="1"/>
  <c r="P409" i="2" s="1" a="1"/>
  <c r="P409" i="2" s="1"/>
  <c r="M408" i="2"/>
  <c r="O408" i="2" s="1"/>
  <c r="P408" i="2" s="1" a="1"/>
  <c r="P408" i="2" s="1"/>
  <c r="M407" i="2"/>
  <c r="O407" i="2" s="1"/>
  <c r="P407" i="2" s="1" a="1"/>
  <c r="P407" i="2" s="1"/>
  <c r="M406" i="2"/>
  <c r="O406" i="2" s="1"/>
  <c r="P406" i="2" s="1" a="1"/>
  <c r="P406" i="2" s="1"/>
  <c r="M403" i="2"/>
  <c r="O403" i="2" s="1"/>
  <c r="P403" i="2" s="1" a="1"/>
  <c r="P403" i="2" s="1"/>
  <c r="M405" i="2"/>
  <c r="O405" i="2" s="1"/>
  <c r="P405" i="2" s="1" a="1"/>
  <c r="P405" i="2" s="1"/>
  <c r="M404" i="2"/>
  <c r="O404" i="2" s="1"/>
  <c r="P404" i="2" s="1" a="1"/>
  <c r="P404" i="2" s="1"/>
  <c r="M402" i="2"/>
  <c r="O402" i="2" s="1"/>
  <c r="P402" i="2" s="1" a="1"/>
  <c r="P402" i="2" s="1"/>
  <c r="M401" i="2"/>
  <c r="O401" i="2" s="1"/>
  <c r="P401" i="2" s="1" a="1"/>
  <c r="P401" i="2" s="1"/>
  <c r="M399" i="2"/>
  <c r="O399" i="2" s="1"/>
  <c r="P399" i="2" s="1" a="1"/>
  <c r="P399" i="2" s="1"/>
  <c r="M400" i="2"/>
  <c r="O400" i="2" s="1"/>
  <c r="P400" i="2" s="1" a="1"/>
  <c r="P400" i="2" s="1"/>
  <c r="M398" i="2"/>
  <c r="O398" i="2" s="1"/>
  <c r="P398" i="2" s="1" a="1"/>
  <c r="P398" i="2" s="1"/>
  <c r="M397" i="2"/>
  <c r="O397" i="2" s="1"/>
  <c r="P397" i="2" s="1" a="1"/>
  <c r="P397" i="2" s="1"/>
  <c r="M394" i="2"/>
  <c r="O394" i="2" s="1"/>
  <c r="P394" i="2" s="1" a="1"/>
  <c r="P394" i="2" s="1"/>
  <c r="M396" i="2"/>
  <c r="O396" i="2" s="1"/>
  <c r="P396" i="2" s="1" a="1"/>
  <c r="P396" i="2" s="1"/>
  <c r="M395" i="2"/>
  <c r="O395" i="2" s="1"/>
  <c r="P395" i="2" s="1" a="1"/>
  <c r="P395" i="2" s="1"/>
  <c r="M393" i="2"/>
  <c r="O393" i="2" s="1"/>
  <c r="P393" i="2" s="1" a="1"/>
  <c r="P393" i="2" s="1"/>
  <c r="M389" i="2"/>
  <c r="O389" i="2" s="1"/>
  <c r="P389" i="2" s="1" a="1"/>
  <c r="P389" i="2" s="1"/>
  <c r="M392" i="2"/>
  <c r="O392" i="2" s="1"/>
  <c r="P392" i="2" s="1" a="1"/>
  <c r="P392" i="2" s="1"/>
  <c r="M390" i="2"/>
  <c r="O390" i="2" s="1"/>
  <c r="P390" i="2" s="1" a="1"/>
  <c r="P390" i="2" s="1"/>
  <c r="M391" i="2"/>
  <c r="O391" i="2" s="1"/>
  <c r="P391" i="2" s="1" a="1"/>
  <c r="P391" i="2" s="1"/>
  <c r="M388" i="2"/>
  <c r="O388" i="2" s="1"/>
  <c r="P388" i="2" s="1" a="1"/>
  <c r="P388" i="2" s="1"/>
  <c r="M387" i="2"/>
  <c r="O387" i="2" s="1"/>
  <c r="P387" i="2" s="1" a="1"/>
  <c r="P387" i="2" s="1"/>
  <c r="M386" i="2"/>
  <c r="O386" i="2" s="1"/>
  <c r="P386" i="2" s="1" a="1"/>
  <c r="P386" i="2" s="1"/>
  <c r="M385" i="2"/>
  <c r="O385" i="2" s="1"/>
  <c r="P385" i="2" s="1" a="1"/>
  <c r="P385" i="2" s="1"/>
  <c r="M382" i="2"/>
  <c r="O382" i="2" s="1"/>
  <c r="P382" i="2" s="1" a="1"/>
  <c r="P382" i="2" s="1"/>
  <c r="M384" i="2"/>
  <c r="O384" i="2" s="1"/>
  <c r="P384" i="2" s="1" a="1"/>
  <c r="P384" i="2" s="1"/>
  <c r="M379" i="2"/>
  <c r="O379" i="2" s="1"/>
  <c r="P379" i="2" s="1" a="1"/>
  <c r="P379" i="2" s="1"/>
  <c r="M383" i="2"/>
  <c r="O383" i="2" s="1"/>
  <c r="P383" i="2" s="1" a="1"/>
  <c r="P383" i="2" s="1"/>
  <c r="M381" i="2"/>
  <c r="O381" i="2" s="1"/>
  <c r="P381" i="2" s="1" a="1"/>
  <c r="P381" i="2" s="1"/>
  <c r="M380" i="2"/>
  <c r="O380" i="2" s="1"/>
  <c r="P380" i="2" s="1" a="1"/>
  <c r="P380" i="2" s="1"/>
  <c r="M378" i="2"/>
  <c r="O378" i="2" s="1"/>
  <c r="P378" i="2" s="1" a="1"/>
  <c r="P378" i="2" s="1"/>
  <c r="M377" i="2"/>
  <c r="O377" i="2" s="1"/>
  <c r="P377" i="2" s="1" a="1"/>
  <c r="P377" i="2" s="1"/>
  <c r="M375" i="2"/>
  <c r="O375" i="2" s="1"/>
  <c r="P375" i="2" s="1" a="1"/>
  <c r="P375" i="2" s="1"/>
  <c r="M376" i="2"/>
  <c r="O376" i="2" s="1"/>
  <c r="P376" i="2" s="1" a="1"/>
  <c r="P376" i="2" s="1"/>
  <c r="M371" i="2"/>
  <c r="O371" i="2" s="1"/>
  <c r="P371" i="2" s="1" a="1"/>
  <c r="P371" i="2" s="1"/>
  <c r="M373" i="2"/>
  <c r="O373" i="2" s="1"/>
  <c r="P373" i="2" s="1" a="1"/>
  <c r="P373" i="2" s="1"/>
  <c r="M370" i="2"/>
  <c r="O370" i="2" s="1"/>
  <c r="P370" i="2" s="1" a="1"/>
  <c r="P370" i="2" s="1"/>
  <c r="M374" i="2"/>
  <c r="O374" i="2" s="1"/>
  <c r="P374" i="2" s="1" a="1"/>
  <c r="P374" i="2" s="1"/>
  <c r="M372" i="2"/>
  <c r="O372" i="2" s="1"/>
  <c r="P372" i="2" s="1" a="1"/>
  <c r="P372" i="2" s="1"/>
  <c r="M368" i="2"/>
  <c r="O368" i="2" s="1"/>
  <c r="P368" i="2" s="1" a="1"/>
  <c r="P368" i="2" s="1"/>
  <c r="M369" i="2"/>
  <c r="O369" i="2" s="1"/>
  <c r="P369" i="2" s="1" a="1"/>
  <c r="P369" i="2" s="1"/>
  <c r="M366" i="2"/>
  <c r="O366" i="2" s="1"/>
  <c r="P366" i="2" s="1" a="1"/>
  <c r="P366" i="2" s="1"/>
  <c r="M367" i="2"/>
  <c r="O367" i="2" s="1"/>
  <c r="P367" i="2" s="1" a="1"/>
  <c r="P367" i="2" s="1"/>
  <c r="M365" i="2"/>
  <c r="O365" i="2" s="1"/>
  <c r="P365" i="2" s="1" a="1"/>
  <c r="P365" i="2" s="1"/>
  <c r="M364" i="2"/>
  <c r="O364" i="2" s="1"/>
  <c r="P364" i="2" s="1" a="1"/>
  <c r="P364" i="2" s="1"/>
  <c r="M363" i="2"/>
  <c r="O363" i="2" s="1"/>
  <c r="P363" i="2" s="1" a="1"/>
  <c r="P363" i="2" s="1"/>
  <c r="M362" i="2"/>
  <c r="O362" i="2" s="1"/>
  <c r="P362" i="2" s="1" a="1"/>
  <c r="P362" i="2" s="1"/>
  <c r="M361" i="2"/>
  <c r="O361" i="2" s="1"/>
  <c r="P361" i="2" s="1" a="1"/>
  <c r="P361" i="2" s="1"/>
  <c r="M360" i="2"/>
  <c r="O360" i="2" s="1"/>
  <c r="P360" i="2" s="1" a="1"/>
  <c r="P360" i="2" s="1"/>
  <c r="M358" i="2"/>
  <c r="O358" i="2" s="1"/>
  <c r="P358" i="2" s="1" a="1"/>
  <c r="P358" i="2" s="1"/>
  <c r="M359" i="2"/>
  <c r="O359" i="2" s="1"/>
  <c r="P359" i="2" s="1" a="1"/>
  <c r="P359" i="2" s="1"/>
  <c r="M357" i="2"/>
  <c r="O357" i="2" s="1"/>
  <c r="P357" i="2" s="1" a="1"/>
  <c r="P357" i="2" s="1"/>
  <c r="M356" i="2"/>
  <c r="O356" i="2" s="1"/>
  <c r="P356" i="2" s="1" a="1"/>
  <c r="P356" i="2" s="1"/>
  <c r="M355" i="2"/>
  <c r="O355" i="2" s="1"/>
  <c r="P355" i="2" s="1" a="1"/>
  <c r="P355" i="2" s="1"/>
  <c r="M354" i="2"/>
  <c r="O354" i="2" s="1"/>
  <c r="P354" i="2" s="1" a="1"/>
  <c r="P354" i="2" s="1"/>
  <c r="M353" i="2"/>
  <c r="O353" i="2" s="1"/>
  <c r="P353" i="2" s="1" a="1"/>
  <c r="P353" i="2" s="1"/>
  <c r="M352" i="2"/>
  <c r="O352" i="2" s="1"/>
  <c r="P352" i="2" s="1" a="1"/>
  <c r="P352" i="2" s="1"/>
  <c r="M350" i="2"/>
  <c r="O350" i="2" s="1"/>
  <c r="P350" i="2" s="1" a="1"/>
  <c r="P350" i="2" s="1"/>
  <c r="M351" i="2"/>
  <c r="O351" i="2" s="1"/>
  <c r="P351" i="2" s="1" a="1"/>
  <c r="P351" i="2" s="1"/>
  <c r="M349" i="2"/>
  <c r="O349" i="2" s="1"/>
  <c r="P349" i="2" s="1" a="1"/>
  <c r="P349" i="2" s="1"/>
  <c r="M348" i="2"/>
  <c r="O348" i="2" s="1"/>
  <c r="P348" i="2" s="1" a="1"/>
  <c r="P348" i="2" s="1"/>
  <c r="M347" i="2"/>
  <c r="O347" i="2" s="1"/>
  <c r="P347" i="2" s="1" a="1"/>
  <c r="P347" i="2" s="1"/>
  <c r="M342" i="2"/>
  <c r="O342" i="2" s="1"/>
  <c r="P342" i="2" s="1" a="1"/>
  <c r="P342" i="2" s="1"/>
  <c r="M345" i="2"/>
  <c r="O345" i="2" s="1"/>
  <c r="P345" i="2" s="1" a="1"/>
  <c r="P345" i="2" s="1"/>
  <c r="M344" i="2"/>
  <c r="O344" i="2" s="1"/>
  <c r="P344" i="2" s="1" a="1"/>
  <c r="P344" i="2" s="1"/>
  <c r="M346" i="2"/>
  <c r="O346" i="2" s="1"/>
  <c r="P346" i="2" s="1" a="1"/>
  <c r="P346" i="2" s="1"/>
  <c r="M343" i="2"/>
  <c r="O343" i="2" s="1"/>
  <c r="P343" i="2" s="1" a="1"/>
  <c r="P343" i="2" s="1"/>
  <c r="M341" i="2"/>
  <c r="O341" i="2" s="1"/>
  <c r="P341" i="2" s="1" a="1"/>
  <c r="P341" i="2" s="1"/>
  <c r="M340" i="2"/>
  <c r="O340" i="2" s="1"/>
  <c r="P340" i="2" s="1" a="1"/>
  <c r="P340" i="2" s="1"/>
  <c r="M339" i="2"/>
  <c r="O339" i="2" s="1"/>
  <c r="P339" i="2" s="1" a="1"/>
  <c r="P339" i="2" s="1"/>
  <c r="M338" i="2"/>
  <c r="O338" i="2" s="1"/>
  <c r="P338" i="2" s="1" a="1"/>
  <c r="P338" i="2" s="1"/>
  <c r="M336" i="2"/>
  <c r="O336" i="2" s="1"/>
  <c r="P336" i="2" s="1" a="1"/>
  <c r="P336" i="2" s="1"/>
  <c r="M337" i="2"/>
  <c r="O337" i="2" s="1"/>
  <c r="P337" i="2" s="1" a="1"/>
  <c r="P337" i="2" s="1"/>
  <c r="M335" i="2"/>
  <c r="O335" i="2" s="1"/>
  <c r="P335" i="2" s="1" a="1"/>
  <c r="P335" i="2" s="1"/>
  <c r="M334" i="2"/>
  <c r="O334" i="2" s="1"/>
  <c r="P334" i="2" s="1" a="1"/>
  <c r="P334" i="2" s="1"/>
  <c r="M331" i="2"/>
  <c r="O331" i="2" s="1"/>
  <c r="P331" i="2" s="1" a="1"/>
  <c r="P331" i="2" s="1"/>
  <c r="M333" i="2"/>
  <c r="O333" i="2" s="1"/>
  <c r="P333" i="2" s="1" a="1"/>
  <c r="P333" i="2" s="1"/>
  <c r="M328" i="2"/>
  <c r="O328" i="2" s="1"/>
  <c r="P328" i="2" s="1" a="1"/>
  <c r="P328" i="2" s="1"/>
  <c r="M330" i="2"/>
  <c r="O330" i="2" s="1"/>
  <c r="P330" i="2" s="1" a="1"/>
  <c r="P330" i="2" s="1"/>
  <c r="M332" i="2"/>
  <c r="O332" i="2" s="1"/>
  <c r="P332" i="2" s="1" a="1"/>
  <c r="P332" i="2" s="1"/>
  <c r="M329" i="2"/>
  <c r="O329" i="2" s="1"/>
  <c r="P329" i="2" s="1" a="1"/>
  <c r="P329" i="2" s="1"/>
  <c r="M327" i="2"/>
  <c r="O327" i="2" s="1"/>
  <c r="P327" i="2" s="1" a="1"/>
  <c r="P327" i="2" s="1"/>
  <c r="M326" i="2"/>
  <c r="O326" i="2" s="1"/>
  <c r="P326" i="2" s="1" a="1"/>
  <c r="P326" i="2" s="1"/>
  <c r="M323" i="2"/>
  <c r="O323" i="2" s="1"/>
  <c r="P323" i="2" s="1" a="1"/>
  <c r="P323" i="2" s="1"/>
  <c r="M325" i="2"/>
  <c r="O325" i="2" s="1"/>
  <c r="P325" i="2" s="1" a="1"/>
  <c r="P325" i="2" s="1"/>
  <c r="M324" i="2"/>
  <c r="O324" i="2" s="1"/>
  <c r="P324" i="2" s="1" a="1"/>
  <c r="P324" i="2" s="1"/>
  <c r="M322" i="2"/>
  <c r="O322" i="2" s="1"/>
  <c r="P322" i="2" s="1" a="1"/>
  <c r="P322" i="2" s="1"/>
  <c r="M321" i="2"/>
  <c r="O321" i="2" s="1"/>
  <c r="P321" i="2" s="1" a="1"/>
  <c r="P321" i="2" s="1"/>
  <c r="M320" i="2"/>
  <c r="O320" i="2" s="1"/>
  <c r="P320" i="2" s="1" a="1"/>
  <c r="P320" i="2" s="1"/>
  <c r="M319" i="2"/>
  <c r="O319" i="2" s="1"/>
  <c r="P319" i="2" s="1" a="1"/>
  <c r="P319" i="2" s="1"/>
  <c r="M318" i="2"/>
  <c r="O318" i="2" s="1"/>
  <c r="P318" i="2" s="1" a="1"/>
  <c r="P318" i="2" s="1"/>
  <c r="M317" i="2"/>
  <c r="O317" i="2" s="1"/>
  <c r="P317" i="2" s="1" a="1"/>
  <c r="P317" i="2" s="1"/>
  <c r="M316" i="2"/>
  <c r="O316" i="2" s="1"/>
  <c r="P316" i="2" s="1" a="1"/>
  <c r="P316" i="2" s="1"/>
  <c r="M315" i="2"/>
  <c r="O315" i="2" s="1"/>
  <c r="P315" i="2" s="1" a="1"/>
  <c r="P315" i="2" s="1"/>
  <c r="M314" i="2"/>
  <c r="O314" i="2" s="1"/>
  <c r="P314" i="2" s="1" a="1"/>
  <c r="P314" i="2" s="1"/>
  <c r="M312" i="2"/>
  <c r="O312" i="2" s="1"/>
  <c r="P312" i="2" s="1" a="1"/>
  <c r="P312" i="2" s="1"/>
  <c r="M313" i="2"/>
  <c r="O313" i="2" s="1"/>
  <c r="P313" i="2" s="1" a="1"/>
  <c r="P313" i="2" s="1"/>
  <c r="M309" i="2"/>
  <c r="O309" i="2" s="1"/>
  <c r="P309" i="2" s="1" a="1"/>
  <c r="P309" i="2" s="1"/>
  <c r="M310" i="2"/>
  <c r="O310" i="2" s="1"/>
  <c r="P310" i="2" s="1" a="1"/>
  <c r="P310" i="2" s="1"/>
  <c r="M311" i="2"/>
  <c r="O311" i="2" s="1"/>
  <c r="P311" i="2" s="1" a="1"/>
  <c r="P311" i="2" s="1"/>
  <c r="M308" i="2"/>
  <c r="O308" i="2" s="1"/>
  <c r="P308" i="2" s="1" a="1"/>
  <c r="P308" i="2" s="1"/>
  <c r="M306" i="2"/>
  <c r="O306" i="2" s="1"/>
  <c r="P306" i="2" s="1" a="1"/>
  <c r="P306" i="2" s="1"/>
  <c r="M305" i="2"/>
  <c r="O305" i="2" s="1"/>
  <c r="P305" i="2" s="1" a="1"/>
  <c r="P305" i="2" s="1"/>
  <c r="M307" i="2"/>
  <c r="O307" i="2" s="1"/>
  <c r="P307" i="2" s="1" a="1"/>
  <c r="P307" i="2" s="1"/>
  <c r="M304" i="2"/>
  <c r="O304" i="2" s="1"/>
  <c r="P304" i="2" s="1" a="1"/>
  <c r="P304" i="2" s="1"/>
  <c r="M301" i="2"/>
  <c r="O301" i="2" s="1"/>
  <c r="P301" i="2" s="1" a="1"/>
  <c r="P301" i="2" s="1"/>
  <c r="M299" i="2"/>
  <c r="O299" i="2" s="1"/>
  <c r="P299" i="2" s="1" a="1"/>
  <c r="P299" i="2" s="1"/>
  <c r="M300" i="2"/>
  <c r="O300" i="2" s="1"/>
  <c r="P300" i="2" s="1" a="1"/>
  <c r="P300" i="2" s="1"/>
  <c r="M303" i="2"/>
  <c r="O303" i="2" s="1"/>
  <c r="P303" i="2" s="1" a="1"/>
  <c r="P303" i="2" s="1"/>
  <c r="M302" i="2"/>
  <c r="O302" i="2" s="1"/>
  <c r="P302" i="2" s="1" a="1"/>
  <c r="P302" i="2" s="1"/>
  <c r="M298" i="2"/>
  <c r="O298" i="2" s="1"/>
  <c r="P298" i="2" s="1" a="1"/>
  <c r="P298" i="2" s="1"/>
  <c r="M296" i="2"/>
  <c r="O296" i="2" s="1"/>
  <c r="P296" i="2" s="1" a="1"/>
  <c r="P296" i="2" s="1"/>
  <c r="M297" i="2"/>
  <c r="O297" i="2" s="1"/>
  <c r="P297" i="2" s="1" a="1"/>
  <c r="P297" i="2" s="1"/>
  <c r="M295" i="2"/>
  <c r="O295" i="2" s="1"/>
  <c r="P295" i="2" s="1" a="1"/>
  <c r="P295" i="2" s="1"/>
  <c r="M294" i="2"/>
  <c r="O294" i="2" s="1"/>
  <c r="P294" i="2" s="1" a="1"/>
  <c r="P294" i="2" s="1"/>
  <c r="M292" i="2"/>
  <c r="O292" i="2" s="1"/>
  <c r="P292" i="2" s="1" a="1"/>
  <c r="P292" i="2" s="1"/>
  <c r="M291" i="2"/>
  <c r="O291" i="2" s="1"/>
  <c r="P291" i="2" s="1" a="1"/>
  <c r="P291" i="2" s="1"/>
  <c r="M293" i="2"/>
  <c r="O293" i="2" s="1"/>
  <c r="P293" i="2" s="1" a="1"/>
  <c r="P293" i="2" s="1"/>
  <c r="M290" i="2"/>
  <c r="O290" i="2" s="1"/>
  <c r="P290" i="2" s="1" a="1"/>
  <c r="P290" i="2" s="1"/>
  <c r="M289" i="2"/>
  <c r="O289" i="2" s="1"/>
  <c r="P289" i="2" s="1" a="1"/>
  <c r="P289" i="2" s="1"/>
  <c r="M288" i="2"/>
  <c r="O288" i="2" s="1"/>
  <c r="P288" i="2" s="1" a="1"/>
  <c r="P288" i="2" s="1"/>
  <c r="M287" i="2"/>
  <c r="O287" i="2" s="1"/>
  <c r="P287" i="2" s="1" a="1"/>
  <c r="P287" i="2" s="1"/>
  <c r="M286" i="2"/>
  <c r="O286" i="2" s="1"/>
  <c r="P286" i="2" s="1" a="1"/>
  <c r="P286" i="2" s="1"/>
  <c r="M282" i="2"/>
  <c r="O282" i="2" s="1"/>
  <c r="P282" i="2" s="1" a="1"/>
  <c r="P282" i="2" s="1"/>
  <c r="M284" i="2"/>
  <c r="O284" i="2" s="1"/>
  <c r="P284" i="2" s="1" a="1"/>
  <c r="P284" i="2" s="1"/>
  <c r="M283" i="2"/>
  <c r="O283" i="2" s="1"/>
  <c r="P283" i="2" s="1" a="1"/>
  <c r="P283" i="2" s="1"/>
  <c r="M285" i="2"/>
  <c r="O285" i="2" s="1"/>
  <c r="P285" i="2" s="1" a="1"/>
  <c r="P285" i="2" s="1"/>
  <c r="M281" i="2"/>
  <c r="O281" i="2" s="1"/>
  <c r="P281" i="2" s="1" a="1"/>
  <c r="P281" i="2" s="1"/>
  <c r="M280" i="2"/>
  <c r="O280" i="2" s="1"/>
  <c r="P280" i="2" s="1" a="1"/>
  <c r="P280" i="2" s="1"/>
  <c r="M279" i="2"/>
  <c r="O279" i="2" s="1"/>
  <c r="P279" i="2" s="1" a="1"/>
  <c r="P279" i="2" s="1"/>
  <c r="M278" i="2"/>
  <c r="O278" i="2" s="1"/>
  <c r="P278" i="2" s="1" a="1"/>
  <c r="P278" i="2" s="1"/>
  <c r="M277" i="2"/>
  <c r="O277" i="2" s="1"/>
  <c r="P277" i="2" s="1" a="1"/>
  <c r="P277" i="2" s="1"/>
  <c r="M276" i="2"/>
  <c r="O276" i="2" s="1"/>
  <c r="P276" i="2" s="1" a="1"/>
  <c r="P276" i="2" s="1"/>
  <c r="M275" i="2"/>
  <c r="O275" i="2" s="1"/>
  <c r="P275" i="2" s="1" a="1"/>
  <c r="P275" i="2" s="1"/>
  <c r="M274" i="2"/>
  <c r="O274" i="2" s="1"/>
  <c r="P274" i="2" s="1" a="1"/>
  <c r="P274" i="2" s="1"/>
  <c r="M273" i="2"/>
  <c r="O273" i="2" s="1"/>
  <c r="P273" i="2" s="1" a="1"/>
  <c r="P273" i="2" s="1"/>
  <c r="M272" i="2"/>
  <c r="O272" i="2" s="1"/>
  <c r="P272" i="2" s="1" a="1"/>
  <c r="P272" i="2" s="1"/>
  <c r="M270" i="2"/>
  <c r="O270" i="2" s="1"/>
  <c r="P270" i="2" s="1" a="1"/>
  <c r="P270" i="2" s="1"/>
  <c r="M271" i="2"/>
  <c r="O271" i="2" s="1"/>
  <c r="P271" i="2" s="1" a="1"/>
  <c r="P271" i="2" s="1"/>
  <c r="M269" i="2"/>
  <c r="O269" i="2" s="1"/>
  <c r="P269" i="2" s="1" a="1"/>
  <c r="P269" i="2" s="1"/>
  <c r="M265" i="2"/>
  <c r="O265" i="2" s="1"/>
  <c r="P265" i="2" s="1" a="1"/>
  <c r="P265" i="2" s="1"/>
  <c r="M268" i="2"/>
  <c r="O268" i="2" s="1"/>
  <c r="P268" i="2" s="1" a="1"/>
  <c r="P268" i="2" s="1"/>
  <c r="M267" i="2"/>
  <c r="O267" i="2" s="1"/>
  <c r="P267" i="2" s="1" a="1"/>
  <c r="P267" i="2" s="1"/>
  <c r="M266" i="2"/>
  <c r="O266" i="2" s="1"/>
  <c r="P266" i="2" s="1" a="1"/>
  <c r="P266" i="2" s="1"/>
  <c r="M264" i="2"/>
  <c r="O264" i="2" s="1"/>
  <c r="P264" i="2" s="1" a="1"/>
  <c r="P264" i="2" s="1"/>
  <c r="M263" i="2"/>
  <c r="O263" i="2" s="1"/>
  <c r="P263" i="2" s="1" a="1"/>
  <c r="P263" i="2" s="1"/>
  <c r="M262" i="2"/>
  <c r="O262" i="2" s="1"/>
  <c r="P262" i="2" s="1" a="1"/>
  <c r="P262" i="2" s="1"/>
  <c r="M261" i="2"/>
  <c r="O261" i="2" s="1"/>
  <c r="P261" i="2" s="1" a="1"/>
  <c r="P261" i="2" s="1"/>
  <c r="M260" i="2"/>
  <c r="O260" i="2" s="1"/>
  <c r="P260" i="2" s="1" a="1"/>
  <c r="P260" i="2" s="1"/>
  <c r="M259" i="2"/>
  <c r="O259" i="2" s="1"/>
  <c r="P259" i="2" s="1" a="1"/>
  <c r="P259" i="2" s="1"/>
  <c r="M258" i="2"/>
  <c r="O258" i="2" s="1"/>
  <c r="P258" i="2" s="1" a="1"/>
  <c r="P258" i="2" s="1"/>
  <c r="M257" i="2"/>
  <c r="O257" i="2" s="1"/>
  <c r="P257" i="2" s="1" a="1"/>
  <c r="P257" i="2" s="1"/>
  <c r="M256" i="2"/>
  <c r="O256" i="2" s="1"/>
  <c r="P256" i="2" s="1" a="1"/>
  <c r="P256" i="2" s="1"/>
  <c r="M253" i="2"/>
  <c r="O253" i="2" s="1"/>
  <c r="P253" i="2" s="1" a="1"/>
  <c r="P253" i="2" s="1"/>
  <c r="M255" i="2"/>
  <c r="O255" i="2" s="1"/>
  <c r="P255" i="2" s="1" a="1"/>
  <c r="P255" i="2" s="1"/>
  <c r="M254" i="2"/>
  <c r="O254" i="2" s="1"/>
  <c r="P254" i="2" s="1" a="1"/>
  <c r="P254" i="2" s="1"/>
  <c r="M251" i="2"/>
  <c r="O251" i="2" s="1"/>
  <c r="P251" i="2" s="1" a="1"/>
  <c r="P251" i="2" s="1"/>
  <c r="M252" i="2"/>
  <c r="O252" i="2" s="1"/>
  <c r="P252" i="2" s="1" a="1"/>
  <c r="P252" i="2" s="1"/>
  <c r="M250" i="2"/>
  <c r="O250" i="2" s="1"/>
  <c r="P250" i="2" s="1" a="1"/>
  <c r="P250" i="2" s="1"/>
  <c r="M249" i="2"/>
  <c r="O249" i="2" s="1"/>
  <c r="P249" i="2" s="1" a="1"/>
  <c r="P249" i="2" s="1"/>
  <c r="M247" i="2"/>
  <c r="O247" i="2" s="1"/>
  <c r="P247" i="2" s="1" a="1"/>
  <c r="P247" i="2" s="1"/>
  <c r="M248" i="2"/>
  <c r="O248" i="2" s="1"/>
  <c r="P248" i="2" s="1" a="1"/>
  <c r="P248" i="2" s="1"/>
  <c r="M246" i="2"/>
  <c r="O246" i="2" s="1"/>
  <c r="P246" i="2" s="1" a="1"/>
  <c r="P246" i="2" s="1"/>
  <c r="M245" i="2"/>
  <c r="O245" i="2" s="1"/>
  <c r="P245" i="2" s="1" a="1"/>
  <c r="P245" i="2" s="1"/>
  <c r="M243" i="2"/>
  <c r="O243" i="2" s="1"/>
  <c r="P243" i="2" s="1" a="1"/>
  <c r="P243" i="2" s="1"/>
  <c r="M244" i="2"/>
  <c r="O244" i="2" s="1"/>
  <c r="P244" i="2" s="1" a="1"/>
  <c r="P244" i="2" s="1"/>
  <c r="M242" i="2"/>
  <c r="O242" i="2" s="1"/>
  <c r="P242" i="2" s="1" a="1"/>
  <c r="P242" i="2" s="1"/>
  <c r="M241" i="2"/>
  <c r="O241" i="2" s="1"/>
  <c r="P241" i="2" s="1" a="1"/>
  <c r="P241" i="2" s="1"/>
  <c r="M240" i="2"/>
  <c r="O240" i="2" s="1"/>
  <c r="P240" i="2" s="1" a="1"/>
  <c r="P240" i="2" s="1"/>
  <c r="M239" i="2"/>
  <c r="O239" i="2" s="1"/>
  <c r="P239" i="2" s="1" a="1"/>
  <c r="P239" i="2" s="1"/>
  <c r="M238" i="2"/>
  <c r="O238" i="2" s="1"/>
  <c r="P238" i="2" s="1" a="1"/>
  <c r="P238" i="2" s="1"/>
  <c r="M237" i="2"/>
  <c r="O237" i="2" s="1"/>
  <c r="P237" i="2" s="1" a="1"/>
  <c r="P237" i="2" s="1"/>
  <c r="M236" i="2"/>
  <c r="O236" i="2" s="1"/>
  <c r="P236" i="2" s="1" a="1"/>
  <c r="P236" i="2" s="1"/>
  <c r="M232" i="2"/>
  <c r="O232" i="2" s="1"/>
  <c r="P232" i="2" s="1" a="1"/>
  <c r="P232" i="2" s="1"/>
  <c r="M233" i="2"/>
  <c r="O233" i="2" s="1"/>
  <c r="P233" i="2" s="1" a="1"/>
  <c r="P233" i="2" s="1"/>
  <c r="M235" i="2"/>
  <c r="O235" i="2" s="1"/>
  <c r="P235" i="2" s="1" a="1"/>
  <c r="P235" i="2" s="1"/>
  <c r="M234" i="2"/>
  <c r="O234" i="2" s="1"/>
  <c r="P234" i="2" s="1" a="1"/>
  <c r="P234" i="2" s="1"/>
  <c r="M230" i="2"/>
  <c r="O230" i="2" s="1"/>
  <c r="P230" i="2" s="1" a="1"/>
  <c r="P230" i="2" s="1"/>
  <c r="M231" i="2"/>
  <c r="O231" i="2" s="1"/>
  <c r="P231" i="2" s="1" a="1"/>
  <c r="P231" i="2" s="1"/>
  <c r="M229" i="2"/>
  <c r="O229" i="2" s="1"/>
  <c r="P229" i="2" s="1" a="1"/>
  <c r="P229" i="2" s="1"/>
  <c r="M228" i="2"/>
  <c r="O228" i="2" s="1"/>
  <c r="P228" i="2" s="1" a="1"/>
  <c r="P228" i="2" s="1"/>
  <c r="M227" i="2"/>
  <c r="O227" i="2" s="1"/>
  <c r="P227" i="2" s="1" a="1"/>
  <c r="P227" i="2" s="1"/>
  <c r="M226" i="2"/>
  <c r="O226" i="2" s="1"/>
  <c r="P226" i="2" s="1" a="1"/>
  <c r="P226" i="2" s="1"/>
  <c r="M224" i="2"/>
  <c r="O224" i="2" s="1"/>
  <c r="P224" i="2" s="1" a="1"/>
  <c r="P224" i="2" s="1"/>
  <c r="M225" i="2"/>
  <c r="O225" i="2" s="1"/>
  <c r="P225" i="2" s="1" a="1"/>
  <c r="P225" i="2" s="1"/>
  <c r="M223" i="2"/>
  <c r="O223" i="2" s="1"/>
  <c r="P223" i="2" s="1" a="1"/>
  <c r="P223" i="2" s="1"/>
  <c r="M222" i="2"/>
  <c r="O222" i="2" s="1"/>
  <c r="P222" i="2" s="1" a="1"/>
  <c r="P222" i="2" s="1"/>
  <c r="M221" i="2"/>
  <c r="O221" i="2" s="1"/>
  <c r="P221" i="2" s="1" a="1"/>
  <c r="P221" i="2" s="1"/>
  <c r="M220" i="2"/>
  <c r="O220" i="2" s="1"/>
  <c r="P220" i="2" s="1" a="1"/>
  <c r="P220" i="2" s="1"/>
  <c r="M219" i="2"/>
  <c r="O219" i="2" s="1"/>
  <c r="P219" i="2" s="1" a="1"/>
  <c r="P219" i="2" s="1"/>
  <c r="M217" i="2"/>
  <c r="O217" i="2" s="1"/>
  <c r="P217" i="2" s="1" a="1"/>
  <c r="P217" i="2" s="1"/>
  <c r="M218" i="2"/>
  <c r="O218" i="2" s="1"/>
  <c r="P218" i="2" s="1" a="1"/>
  <c r="P218" i="2" s="1"/>
  <c r="M215" i="2"/>
  <c r="O215" i="2" s="1"/>
  <c r="P215" i="2" s="1" a="1"/>
  <c r="P215" i="2" s="1"/>
  <c r="M216" i="2"/>
  <c r="O216" i="2" s="1"/>
  <c r="P216" i="2" s="1" a="1"/>
  <c r="P216" i="2" s="1"/>
  <c r="M213" i="2"/>
  <c r="O213" i="2" s="1"/>
  <c r="P213" i="2" s="1" a="1"/>
  <c r="P213" i="2" s="1"/>
  <c r="M214" i="2"/>
  <c r="O214" i="2" s="1"/>
  <c r="P214" i="2" s="1" a="1"/>
  <c r="P214" i="2" s="1"/>
  <c r="M211" i="2"/>
  <c r="O211" i="2" s="1"/>
  <c r="P211" i="2" s="1" a="1"/>
  <c r="P211" i="2" s="1"/>
  <c r="M212" i="2"/>
  <c r="O212" i="2" s="1"/>
  <c r="P212" i="2" s="1" a="1"/>
  <c r="P212" i="2" s="1"/>
  <c r="M208" i="2"/>
  <c r="O208" i="2" s="1"/>
  <c r="P208" i="2" s="1" a="1"/>
  <c r="P208" i="2" s="1"/>
  <c r="M210" i="2"/>
  <c r="O210" i="2" s="1"/>
  <c r="P210" i="2" s="1" a="1"/>
  <c r="P210" i="2" s="1"/>
  <c r="M209" i="2"/>
  <c r="O209" i="2" s="1"/>
  <c r="P209" i="2" s="1" a="1"/>
  <c r="P209" i="2" s="1"/>
  <c r="M207" i="2"/>
  <c r="O207" i="2" s="1"/>
  <c r="P207" i="2" s="1" a="1"/>
  <c r="P207" i="2" s="1"/>
  <c r="M206" i="2"/>
  <c r="O206" i="2" s="1"/>
  <c r="P206" i="2" s="1" a="1"/>
  <c r="P206" i="2" s="1"/>
  <c r="M205" i="2"/>
  <c r="O205" i="2" s="1"/>
  <c r="P205" i="2" s="1" a="1"/>
  <c r="P205" i="2" s="1"/>
  <c r="M204" i="2"/>
  <c r="O204" i="2" s="1"/>
  <c r="P204" i="2" s="1" a="1"/>
  <c r="P204" i="2" s="1"/>
  <c r="M202" i="2"/>
  <c r="O202" i="2" s="1"/>
  <c r="P202" i="2" s="1" a="1"/>
  <c r="P202" i="2" s="1"/>
  <c r="M203" i="2"/>
  <c r="O203" i="2" s="1"/>
  <c r="P203" i="2" s="1" a="1"/>
  <c r="P203" i="2" s="1"/>
  <c r="M201" i="2"/>
  <c r="O201" i="2" s="1"/>
  <c r="P201" i="2" s="1" a="1"/>
  <c r="P201" i="2" s="1"/>
  <c r="M199" i="2"/>
  <c r="O199" i="2" s="1"/>
  <c r="P199" i="2" s="1" a="1"/>
  <c r="P199" i="2" s="1"/>
  <c r="M198" i="2"/>
  <c r="O198" i="2" s="1"/>
  <c r="P198" i="2" s="1" a="1"/>
  <c r="P198" i="2" s="1"/>
  <c r="M200" i="2"/>
  <c r="O200" i="2" s="1"/>
  <c r="P200" i="2" s="1" a="1"/>
  <c r="P200" i="2" s="1"/>
  <c r="M197" i="2"/>
  <c r="O197" i="2" s="1"/>
  <c r="P197" i="2" s="1" a="1"/>
  <c r="P197" i="2" s="1"/>
  <c r="M196" i="2"/>
  <c r="O196" i="2" s="1"/>
  <c r="P196" i="2" s="1" a="1"/>
  <c r="P196" i="2" s="1"/>
  <c r="M195" i="2"/>
  <c r="O195" i="2" s="1"/>
  <c r="P195" i="2" s="1" a="1"/>
  <c r="P195" i="2" s="1"/>
  <c r="M194" i="2"/>
  <c r="O194" i="2" s="1"/>
  <c r="P194" i="2" s="1" a="1"/>
  <c r="P194" i="2" s="1"/>
  <c r="M193" i="2"/>
  <c r="O193" i="2" s="1"/>
  <c r="P193" i="2" s="1" a="1"/>
  <c r="P193" i="2" s="1"/>
  <c r="M192" i="2"/>
  <c r="O192" i="2" s="1"/>
  <c r="P192" i="2" s="1" a="1"/>
  <c r="P192" i="2" s="1"/>
  <c r="M191" i="2"/>
  <c r="O191" i="2" s="1"/>
  <c r="P191" i="2" s="1" a="1"/>
  <c r="P191" i="2" s="1"/>
  <c r="M190" i="2"/>
  <c r="O190" i="2" s="1"/>
  <c r="P190" i="2" s="1" a="1"/>
  <c r="P190" i="2" s="1"/>
  <c r="M189" i="2"/>
  <c r="O189" i="2" s="1"/>
  <c r="P189" i="2" s="1" a="1"/>
  <c r="P189" i="2" s="1"/>
  <c r="M188" i="2"/>
  <c r="O188" i="2" s="1"/>
  <c r="P188" i="2" s="1" a="1"/>
  <c r="P188" i="2" s="1"/>
  <c r="M187" i="2"/>
  <c r="O187" i="2" s="1"/>
  <c r="P187" i="2" s="1" a="1"/>
  <c r="P187" i="2" s="1"/>
  <c r="M186" i="2"/>
  <c r="O186" i="2" s="1"/>
  <c r="P186" i="2" s="1" a="1"/>
  <c r="P186" i="2" s="1"/>
  <c r="M184" i="2"/>
  <c r="O184" i="2" s="1"/>
  <c r="P184" i="2" s="1" a="1"/>
  <c r="P184" i="2" s="1"/>
  <c r="M185" i="2"/>
  <c r="O185" i="2" s="1"/>
  <c r="P185" i="2" s="1" a="1"/>
  <c r="P185" i="2" s="1"/>
  <c r="M183" i="2"/>
  <c r="O183" i="2" s="1"/>
  <c r="P183" i="2" s="1" a="1"/>
  <c r="P183" i="2" s="1"/>
  <c r="M182" i="2"/>
  <c r="O182" i="2" s="1"/>
  <c r="P182" i="2" s="1" a="1"/>
  <c r="P182" i="2" s="1"/>
  <c r="M181" i="2"/>
  <c r="O181" i="2" s="1"/>
  <c r="P181" i="2" s="1" a="1"/>
  <c r="P181" i="2" s="1"/>
  <c r="M180" i="2"/>
  <c r="O180" i="2" s="1"/>
  <c r="P180" i="2" s="1" a="1"/>
  <c r="P180" i="2" s="1"/>
  <c r="M179" i="2"/>
  <c r="O179" i="2" s="1"/>
  <c r="P179" i="2" s="1" a="1"/>
  <c r="P179" i="2" s="1"/>
  <c r="M178" i="2"/>
  <c r="O178" i="2" s="1"/>
  <c r="P178" i="2" s="1" a="1"/>
  <c r="P178" i="2" s="1"/>
  <c r="M176" i="2"/>
  <c r="O176" i="2" s="1"/>
  <c r="P176" i="2" s="1" a="1"/>
  <c r="P176" i="2" s="1"/>
  <c r="M177" i="2"/>
  <c r="O177" i="2" s="1"/>
  <c r="P177" i="2" s="1" a="1"/>
  <c r="P177" i="2" s="1"/>
  <c r="M175" i="2"/>
  <c r="O175" i="2" s="1"/>
  <c r="P175" i="2" s="1" a="1"/>
  <c r="P175" i="2" s="1"/>
  <c r="M174" i="2"/>
  <c r="O174" i="2" s="1"/>
  <c r="P174" i="2" s="1" a="1"/>
  <c r="P174" i="2" s="1"/>
  <c r="M173" i="2"/>
  <c r="O173" i="2" s="1"/>
  <c r="P173" i="2" s="1" a="1"/>
  <c r="P173" i="2" s="1"/>
  <c r="M170" i="2"/>
  <c r="O170" i="2" s="1"/>
  <c r="P170" i="2" s="1" a="1"/>
  <c r="P170" i="2" s="1"/>
  <c r="M172" i="2"/>
  <c r="O172" i="2" s="1"/>
  <c r="P172" i="2" s="1" a="1"/>
  <c r="P172" i="2" s="1"/>
  <c r="M169" i="2"/>
  <c r="O169" i="2" s="1"/>
  <c r="P169" i="2" s="1" a="1"/>
  <c r="P169" i="2" s="1"/>
  <c r="M171" i="2"/>
  <c r="O171" i="2" s="1"/>
  <c r="P171" i="2" s="1" a="1"/>
  <c r="P171" i="2" s="1"/>
  <c r="M167" i="2"/>
  <c r="O167" i="2" s="1"/>
  <c r="P167" i="2" s="1" a="1"/>
  <c r="P167" i="2" s="1"/>
  <c r="M168" i="2"/>
  <c r="O168" i="2" s="1"/>
  <c r="P168" i="2" s="1" a="1"/>
  <c r="P168" i="2" s="1"/>
  <c r="M166" i="2"/>
  <c r="O166" i="2" s="1"/>
  <c r="P166" i="2" s="1" a="1"/>
  <c r="P166" i="2" s="1"/>
  <c r="M165" i="2"/>
  <c r="O165" i="2" s="1"/>
  <c r="P165" i="2" s="1" a="1"/>
  <c r="P165" i="2" s="1"/>
  <c r="M164" i="2"/>
  <c r="O164" i="2" s="1"/>
  <c r="P164" i="2" s="1" a="1"/>
  <c r="P164" i="2" s="1"/>
  <c r="M163" i="2"/>
  <c r="O163" i="2" s="1"/>
  <c r="P163" i="2" s="1" a="1"/>
  <c r="P163" i="2" s="1"/>
  <c r="M162" i="2"/>
  <c r="O162" i="2" s="1"/>
  <c r="P162" i="2" s="1" a="1"/>
  <c r="P162" i="2" s="1"/>
  <c r="M160" i="2"/>
  <c r="O160" i="2" s="1"/>
  <c r="P160" i="2" s="1" a="1"/>
  <c r="P160" i="2" s="1"/>
  <c r="M161" i="2"/>
  <c r="O161" i="2" s="1"/>
  <c r="P161" i="2" s="1" a="1"/>
  <c r="P161" i="2" s="1"/>
  <c r="M159" i="2"/>
  <c r="O159" i="2" s="1"/>
  <c r="P159" i="2" s="1" a="1"/>
  <c r="P159" i="2" s="1"/>
  <c r="M158" i="2"/>
  <c r="O158" i="2" s="1"/>
  <c r="P158" i="2" s="1" a="1"/>
  <c r="P158" i="2" s="1"/>
  <c r="M157" i="2"/>
  <c r="O157" i="2" s="1"/>
  <c r="P157" i="2" s="1" a="1"/>
  <c r="P157" i="2" s="1"/>
  <c r="M156" i="2"/>
  <c r="O156" i="2" s="1"/>
  <c r="P156" i="2" s="1" a="1"/>
  <c r="P156" i="2" s="1"/>
  <c r="M155" i="2"/>
  <c r="O155" i="2" s="1"/>
  <c r="P155" i="2" s="1" a="1"/>
  <c r="P155" i="2" s="1"/>
  <c r="M154" i="2"/>
  <c r="O154" i="2" s="1"/>
  <c r="P154" i="2" s="1" a="1"/>
  <c r="P154" i="2" s="1"/>
  <c r="M153" i="2"/>
  <c r="O153" i="2" s="1"/>
  <c r="P153" i="2" s="1" a="1"/>
  <c r="P153" i="2" s="1"/>
  <c r="M151" i="2"/>
  <c r="O151" i="2" s="1"/>
  <c r="P151" i="2" s="1" a="1"/>
  <c r="P151" i="2" s="1"/>
  <c r="M152" i="2"/>
  <c r="O152" i="2" s="1"/>
  <c r="P152" i="2" s="1" a="1"/>
  <c r="P152" i="2" s="1"/>
  <c r="M150" i="2"/>
  <c r="O150" i="2" s="1"/>
  <c r="P150" i="2" s="1" a="1"/>
  <c r="P150" i="2" s="1"/>
  <c r="M149" i="2"/>
  <c r="O149" i="2" s="1"/>
  <c r="P149" i="2" s="1" a="1"/>
  <c r="P149" i="2" s="1"/>
  <c r="M148" i="2"/>
  <c r="O148" i="2" s="1"/>
  <c r="P148" i="2" s="1" a="1"/>
  <c r="P148" i="2" s="1"/>
  <c r="M147" i="2"/>
  <c r="O147" i="2" s="1"/>
  <c r="P147" i="2" s="1" a="1"/>
  <c r="P147" i="2" s="1"/>
  <c r="M146" i="2"/>
  <c r="O146" i="2" s="1"/>
  <c r="P146" i="2" s="1" a="1"/>
  <c r="P146" i="2" s="1"/>
  <c r="M145" i="2"/>
  <c r="O145" i="2" s="1"/>
  <c r="P145" i="2" s="1" a="1"/>
  <c r="P145" i="2" s="1"/>
  <c r="M144" i="2"/>
  <c r="O144" i="2" s="1"/>
  <c r="P144" i="2" s="1" a="1"/>
  <c r="P144" i="2" s="1"/>
  <c r="M142" i="2"/>
  <c r="O142" i="2" s="1"/>
  <c r="P142" i="2" s="1" a="1"/>
  <c r="P142" i="2" s="1"/>
  <c r="M143" i="2"/>
  <c r="O143" i="2" s="1"/>
  <c r="P143" i="2" s="1" a="1"/>
  <c r="P143" i="2" s="1"/>
  <c r="M141" i="2"/>
  <c r="O141" i="2" s="1"/>
  <c r="P141" i="2" s="1" a="1"/>
  <c r="P141" i="2" s="1"/>
  <c r="M140" i="2"/>
  <c r="O140" i="2" s="1"/>
  <c r="P140" i="2" s="1" a="1"/>
  <c r="P140" i="2" s="1"/>
  <c r="M139" i="2"/>
  <c r="O139" i="2" s="1"/>
  <c r="P139" i="2" s="1" a="1"/>
  <c r="P139" i="2" s="1"/>
  <c r="M138" i="2"/>
  <c r="O138" i="2" s="1"/>
  <c r="P138" i="2" s="1" a="1"/>
  <c r="P138" i="2" s="1"/>
  <c r="M137" i="2"/>
  <c r="O137" i="2" s="1"/>
  <c r="P137" i="2" s="1" a="1"/>
  <c r="P137" i="2" s="1"/>
  <c r="M134" i="2"/>
  <c r="O134" i="2" s="1"/>
  <c r="P134" i="2" s="1" a="1"/>
  <c r="P134" i="2" s="1"/>
  <c r="M136" i="2"/>
  <c r="O136" i="2" s="1"/>
  <c r="P136" i="2" s="1" a="1"/>
  <c r="P136" i="2" s="1"/>
  <c r="M133" i="2"/>
  <c r="O133" i="2" s="1"/>
  <c r="P133" i="2" s="1" a="1"/>
  <c r="P133" i="2" s="1"/>
  <c r="M135" i="2"/>
  <c r="O135" i="2" s="1"/>
  <c r="P135" i="2" s="1" a="1"/>
  <c r="P135" i="2" s="1"/>
  <c r="M132" i="2"/>
  <c r="O132" i="2" s="1"/>
  <c r="P132" i="2" s="1" a="1"/>
  <c r="P132" i="2" s="1"/>
  <c r="M131" i="2"/>
  <c r="O131" i="2" s="1"/>
  <c r="P131" i="2" s="1" a="1"/>
  <c r="P131" i="2" s="1"/>
  <c r="M129" i="2"/>
  <c r="O129" i="2" s="1"/>
  <c r="P129" i="2" s="1" a="1"/>
  <c r="P129" i="2" s="1"/>
  <c r="M130" i="2"/>
  <c r="O130" i="2" s="1"/>
  <c r="P130" i="2" s="1" a="1"/>
  <c r="P130" i="2" s="1"/>
  <c r="M128" i="2"/>
  <c r="O128" i="2" s="1"/>
  <c r="P128" i="2" s="1" a="1"/>
  <c r="P128" i="2" s="1"/>
  <c r="M127" i="2"/>
  <c r="O127" i="2" s="1"/>
  <c r="P127" i="2" s="1" a="1"/>
  <c r="P127" i="2" s="1"/>
  <c r="M126" i="2"/>
  <c r="O126" i="2" s="1"/>
  <c r="P126" i="2" s="1" a="1"/>
  <c r="P126" i="2" s="1"/>
  <c r="M125" i="2"/>
  <c r="O125" i="2" s="1"/>
  <c r="P125" i="2" s="1" a="1"/>
  <c r="P125" i="2" s="1"/>
  <c r="M124" i="2"/>
  <c r="O124" i="2" s="1"/>
  <c r="P124" i="2" s="1" a="1"/>
  <c r="P124" i="2" s="1"/>
  <c r="M121" i="2"/>
  <c r="O121" i="2" s="1"/>
  <c r="P121" i="2" s="1" a="1"/>
  <c r="P121" i="2" s="1"/>
  <c r="M122" i="2"/>
  <c r="O122" i="2" s="1"/>
  <c r="P122" i="2" s="1" a="1"/>
  <c r="P122" i="2" s="1"/>
  <c r="M123" i="2"/>
  <c r="O123" i="2" s="1"/>
  <c r="P123" i="2" s="1" a="1"/>
  <c r="P123" i="2" s="1"/>
  <c r="M120" i="2"/>
  <c r="O120" i="2" s="1"/>
  <c r="P120" i="2" s="1" a="1"/>
  <c r="P120" i="2" s="1"/>
  <c r="M119" i="2"/>
  <c r="O119" i="2" s="1"/>
  <c r="P119" i="2" s="1" a="1"/>
  <c r="P119" i="2" s="1"/>
  <c r="M117" i="2"/>
  <c r="O117" i="2" s="1"/>
  <c r="P117" i="2" s="1" a="1"/>
  <c r="P117" i="2" s="1"/>
  <c r="M118" i="2"/>
  <c r="O118" i="2" s="1"/>
  <c r="P118" i="2" s="1" a="1"/>
  <c r="P118" i="2" s="1"/>
  <c r="M116" i="2"/>
  <c r="O116" i="2" s="1"/>
  <c r="P116" i="2" s="1" a="1"/>
  <c r="P116" i="2" s="1"/>
  <c r="M115" i="2"/>
  <c r="O115" i="2" s="1"/>
  <c r="P115" i="2" s="1" a="1"/>
  <c r="P115" i="2" s="1"/>
  <c r="M114" i="2"/>
  <c r="O114" i="2" s="1"/>
  <c r="P114" i="2" s="1" a="1"/>
  <c r="P114" i="2" s="1"/>
  <c r="M113" i="2"/>
  <c r="O113" i="2" s="1"/>
  <c r="P113" i="2" s="1" a="1"/>
  <c r="P113" i="2" s="1"/>
  <c r="M112" i="2"/>
  <c r="O112" i="2" s="1"/>
  <c r="P112" i="2" s="1" a="1"/>
  <c r="P112" i="2" s="1"/>
  <c r="M109" i="2"/>
  <c r="O109" i="2" s="1"/>
  <c r="P109" i="2" s="1" a="1"/>
  <c r="P109" i="2" s="1"/>
  <c r="M111" i="2"/>
  <c r="O111" i="2" s="1"/>
  <c r="P111" i="2" s="1" a="1"/>
  <c r="P111" i="2" s="1"/>
  <c r="M108" i="2"/>
  <c r="O108" i="2" s="1"/>
  <c r="P108" i="2" s="1" a="1"/>
  <c r="P108" i="2" s="1"/>
  <c r="M110" i="2"/>
  <c r="O110" i="2" s="1"/>
  <c r="P110" i="2" s="1" a="1"/>
  <c r="P110" i="2" s="1"/>
  <c r="M107" i="2"/>
  <c r="O107" i="2" s="1"/>
  <c r="P107" i="2" s="1" a="1"/>
  <c r="P107" i="2" s="1"/>
  <c r="M106" i="2"/>
  <c r="O106" i="2" s="1"/>
  <c r="P106" i="2" s="1" a="1"/>
  <c r="P106" i="2" s="1"/>
  <c r="M105" i="2"/>
  <c r="O105" i="2" s="1"/>
  <c r="P105" i="2" s="1" a="1"/>
  <c r="P105" i="2" s="1"/>
  <c r="M104" i="2"/>
  <c r="O104" i="2" s="1"/>
  <c r="P104" i="2" s="1" a="1"/>
  <c r="P104" i="2" s="1"/>
  <c r="M103" i="2"/>
  <c r="O103" i="2" s="1"/>
  <c r="P103" i="2" s="1" a="1"/>
  <c r="P103" i="2" s="1"/>
  <c r="M101" i="2"/>
  <c r="O101" i="2" s="1"/>
  <c r="P101" i="2" s="1" a="1"/>
  <c r="P101" i="2" s="1"/>
  <c r="M102" i="2"/>
  <c r="O102" i="2" s="1"/>
  <c r="P102" i="2" s="1" a="1"/>
  <c r="P102" i="2" s="1"/>
  <c r="M100" i="2"/>
  <c r="O100" i="2" s="1"/>
  <c r="P100" i="2" s="1" a="1"/>
  <c r="P100" i="2" s="1"/>
  <c r="M99" i="2"/>
  <c r="O99" i="2" s="1"/>
  <c r="P99" i="2" s="1" a="1"/>
  <c r="P99" i="2" s="1"/>
  <c r="M98" i="2"/>
  <c r="O98" i="2" s="1"/>
  <c r="P98" i="2" s="1" a="1"/>
  <c r="P98" i="2" s="1"/>
  <c r="M97" i="2"/>
  <c r="O97" i="2" s="1"/>
  <c r="P97" i="2" s="1" a="1"/>
  <c r="P97" i="2" s="1"/>
  <c r="M96" i="2"/>
  <c r="O96" i="2" s="1"/>
  <c r="P96" i="2" s="1" a="1"/>
  <c r="P96" i="2" s="1"/>
  <c r="M95" i="2"/>
  <c r="O95" i="2" s="1"/>
  <c r="P95" i="2" s="1" a="1"/>
  <c r="P95" i="2" s="1"/>
  <c r="M93" i="2"/>
  <c r="O93" i="2" s="1"/>
  <c r="P93" i="2" s="1" a="1"/>
  <c r="P93" i="2" s="1"/>
  <c r="M94" i="2"/>
  <c r="O94" i="2" s="1"/>
  <c r="P94" i="2" s="1" a="1"/>
  <c r="P94" i="2" s="1"/>
  <c r="M92" i="2"/>
  <c r="O92" i="2" s="1"/>
  <c r="P92" i="2" s="1" a="1"/>
  <c r="P92" i="2" s="1"/>
  <c r="M91" i="2"/>
  <c r="O91" i="2" s="1"/>
  <c r="P91" i="2" s="1" a="1"/>
  <c r="P91" i="2" s="1"/>
  <c r="M90" i="2"/>
  <c r="O90" i="2" s="1"/>
  <c r="P90" i="2" s="1" a="1"/>
  <c r="P90" i="2" s="1"/>
  <c r="M89" i="2"/>
  <c r="O89" i="2" s="1"/>
  <c r="P89" i="2" s="1" a="1"/>
  <c r="P89" i="2" s="1"/>
  <c r="M88" i="2"/>
  <c r="O88" i="2" s="1"/>
  <c r="P88" i="2" s="1" a="1"/>
  <c r="P88" i="2" s="1"/>
  <c r="M87" i="2"/>
  <c r="O87" i="2" s="1"/>
  <c r="P87" i="2" s="1" a="1"/>
  <c r="P87" i="2" s="1"/>
  <c r="M86" i="2"/>
  <c r="O86" i="2" s="1"/>
  <c r="P86" i="2" s="1" a="1"/>
  <c r="P86" i="2" s="1"/>
  <c r="M85" i="2"/>
  <c r="O85" i="2" s="1"/>
  <c r="P85" i="2" s="1" a="1"/>
  <c r="P85" i="2" s="1"/>
  <c r="M84" i="2"/>
  <c r="O84" i="2" s="1"/>
  <c r="P84" i="2" s="1" a="1"/>
  <c r="P84" i="2" s="1"/>
  <c r="M83" i="2"/>
  <c r="O83" i="2" s="1"/>
  <c r="P83" i="2" s="1" a="1"/>
  <c r="P83" i="2" s="1"/>
  <c r="M82" i="2"/>
  <c r="O82" i="2" s="1"/>
  <c r="P82" i="2" s="1" a="1"/>
  <c r="P82" i="2" s="1"/>
  <c r="M80" i="2"/>
  <c r="O80" i="2" s="1"/>
  <c r="P80" i="2" s="1" a="1"/>
  <c r="P80" i="2" s="1"/>
  <c r="M79" i="2"/>
  <c r="O79" i="2" s="1"/>
  <c r="P79" i="2" s="1" a="1"/>
  <c r="P79" i="2" s="1"/>
  <c r="M81" i="2"/>
  <c r="O81" i="2" s="1"/>
  <c r="P81" i="2" s="1" a="1"/>
  <c r="P81" i="2" s="1"/>
  <c r="M78" i="2"/>
  <c r="O78" i="2" s="1"/>
  <c r="P78" i="2" s="1" a="1"/>
  <c r="P78" i="2" s="1"/>
  <c r="M77" i="2"/>
  <c r="O77" i="2" s="1"/>
  <c r="P77" i="2" s="1" a="1"/>
  <c r="P77" i="2" s="1"/>
  <c r="M76" i="2"/>
  <c r="O76" i="2" s="1"/>
  <c r="P76" i="2" s="1" a="1"/>
  <c r="P76" i="2" s="1"/>
  <c r="M75" i="2"/>
  <c r="O75" i="2" s="1"/>
  <c r="P75" i="2" s="1" a="1"/>
  <c r="P75" i="2" s="1"/>
  <c r="M74" i="2"/>
  <c r="O74" i="2" s="1"/>
  <c r="P74" i="2" s="1" a="1"/>
  <c r="P74" i="2" s="1"/>
  <c r="M73" i="2"/>
  <c r="O73" i="2" s="1"/>
  <c r="P73" i="2" s="1" a="1"/>
  <c r="P73" i="2" s="1"/>
  <c r="M72" i="2"/>
  <c r="O72" i="2" s="1"/>
  <c r="P72" i="2" s="1" a="1"/>
  <c r="P72" i="2" s="1"/>
  <c r="M71" i="2"/>
  <c r="O71" i="2" s="1"/>
  <c r="P71" i="2" s="1" a="1"/>
  <c r="P71" i="2" s="1"/>
  <c r="M69" i="2"/>
  <c r="O69" i="2" s="1"/>
  <c r="P69" i="2" s="1" a="1"/>
  <c r="P69" i="2" s="1"/>
  <c r="M70" i="2"/>
  <c r="O70" i="2" s="1"/>
  <c r="P70" i="2" s="1" a="1"/>
  <c r="P70" i="2" s="1"/>
  <c r="M68" i="2"/>
  <c r="O68" i="2" s="1"/>
  <c r="P68" i="2" s="1" a="1"/>
  <c r="P68" i="2" s="1"/>
  <c r="M67" i="2"/>
  <c r="O67" i="2" s="1"/>
  <c r="P67" i="2" s="1" a="1"/>
  <c r="P67" i="2" s="1"/>
  <c r="M66" i="2"/>
  <c r="O66" i="2" s="1"/>
  <c r="P66" i="2" s="1" a="1"/>
  <c r="P66" i="2" s="1"/>
  <c r="M64" i="2"/>
  <c r="O64" i="2" s="1"/>
  <c r="P64" i="2" s="1" a="1"/>
  <c r="P64" i="2" s="1"/>
  <c r="M65" i="2"/>
  <c r="O65" i="2" s="1"/>
  <c r="P65" i="2" s="1" a="1"/>
  <c r="P65" i="2" s="1"/>
  <c r="M63" i="2"/>
  <c r="O63" i="2" s="1"/>
  <c r="P63" i="2" s="1" a="1"/>
  <c r="P63" i="2" s="1"/>
  <c r="M60" i="2"/>
  <c r="O60" i="2" s="1"/>
  <c r="P60" i="2" s="1" a="1"/>
  <c r="P60" i="2" s="1"/>
  <c r="M62" i="2"/>
  <c r="O62" i="2" s="1"/>
  <c r="P62" i="2" s="1" a="1"/>
  <c r="P62" i="2" s="1"/>
  <c r="M59" i="2"/>
  <c r="O59" i="2" s="1"/>
  <c r="P59" i="2" s="1" a="1"/>
  <c r="P59" i="2" s="1"/>
  <c r="M61" i="2"/>
  <c r="O61" i="2" s="1"/>
  <c r="P61" i="2" s="1" a="1"/>
  <c r="P61" i="2" s="1"/>
  <c r="M57" i="2"/>
  <c r="O57" i="2" s="1"/>
  <c r="P57" i="2" s="1" a="1"/>
  <c r="P57" i="2" s="1"/>
  <c r="M58" i="2"/>
  <c r="O58" i="2" s="1"/>
  <c r="P58" i="2" s="1" a="1"/>
  <c r="P58" i="2" s="1"/>
  <c r="M56" i="2"/>
  <c r="O56" i="2" s="1"/>
  <c r="P56" i="2" s="1" a="1"/>
  <c r="P56" i="2" s="1"/>
  <c r="M53" i="2"/>
  <c r="O53" i="2" s="1"/>
  <c r="P53" i="2" s="1" a="1"/>
  <c r="P53" i="2" s="1"/>
  <c r="M52" i="2"/>
  <c r="O52" i="2" s="1"/>
  <c r="P52" i="2" s="1" a="1"/>
  <c r="P52" i="2" s="1"/>
  <c r="M51" i="2"/>
  <c r="O51" i="2" s="1"/>
  <c r="P51" i="2" s="1" a="1"/>
  <c r="P51" i="2" s="1"/>
  <c r="M50" i="2"/>
  <c r="O50" i="2" s="1"/>
  <c r="P50" i="2" s="1" a="1"/>
  <c r="P50" i="2" s="1"/>
  <c r="M55" i="2"/>
  <c r="O55" i="2" s="1"/>
  <c r="P55" i="2" s="1" a="1"/>
  <c r="P55" i="2" s="1"/>
  <c r="M54" i="2"/>
  <c r="O54" i="2" s="1"/>
  <c r="P54" i="2" s="1" a="1"/>
  <c r="P54" i="2" s="1"/>
  <c r="M49" i="2"/>
  <c r="O49" i="2" s="1"/>
  <c r="P49" i="2" s="1" a="1"/>
  <c r="P49" i="2" s="1"/>
  <c r="M48" i="2"/>
  <c r="O48" i="2" s="1"/>
  <c r="P48" i="2" s="1" a="1"/>
  <c r="P48" i="2" s="1"/>
  <c r="M47" i="2"/>
  <c r="O47" i="2" s="1"/>
  <c r="P47" i="2" s="1" a="1"/>
  <c r="P47" i="2" s="1"/>
  <c r="M46" i="2"/>
  <c r="O46" i="2" s="1"/>
  <c r="P46" i="2" s="1" a="1"/>
  <c r="P46" i="2" s="1"/>
  <c r="M45" i="2"/>
  <c r="O45" i="2" s="1"/>
  <c r="P45" i="2" s="1" a="1"/>
  <c r="P45" i="2" s="1"/>
  <c r="M44" i="2"/>
  <c r="O44" i="2" s="1"/>
  <c r="P44" i="2" s="1" a="1"/>
  <c r="P44" i="2" s="1"/>
  <c r="M43" i="2"/>
  <c r="O43" i="2" s="1"/>
  <c r="P43" i="2" s="1" a="1"/>
  <c r="P43" i="2" s="1"/>
  <c r="M42" i="2"/>
  <c r="O42" i="2" s="1"/>
  <c r="P42" i="2" s="1" a="1"/>
  <c r="P42" i="2" s="1"/>
  <c r="M41" i="2"/>
  <c r="O41" i="2" s="1"/>
  <c r="P41" i="2" s="1" a="1"/>
  <c r="P41" i="2" s="1"/>
  <c r="M40" i="2"/>
  <c r="O40" i="2" s="1"/>
  <c r="P40" i="2" s="1" a="1"/>
  <c r="P40" i="2" s="1"/>
  <c r="M39" i="2"/>
  <c r="O39" i="2" s="1"/>
  <c r="P39" i="2" s="1" a="1"/>
  <c r="P39" i="2" s="1"/>
  <c r="M38" i="2"/>
  <c r="O38" i="2" s="1"/>
  <c r="P38" i="2" s="1" a="1"/>
  <c r="P38" i="2" s="1"/>
  <c r="M37" i="2"/>
  <c r="O37" i="2" s="1"/>
  <c r="P37" i="2" s="1" a="1"/>
  <c r="P37" i="2" s="1"/>
  <c r="M36" i="2"/>
  <c r="O36" i="2" s="1"/>
  <c r="P36" i="2" s="1" a="1"/>
  <c r="P36" i="2" s="1"/>
  <c r="M33" i="2"/>
  <c r="O33" i="2" s="1"/>
  <c r="P33" i="2" s="1" a="1"/>
  <c r="P33" i="2" s="1"/>
  <c r="M35" i="2"/>
  <c r="O35" i="2" s="1"/>
  <c r="P35" i="2" s="1" a="1"/>
  <c r="P35" i="2" s="1"/>
  <c r="M34" i="2"/>
  <c r="O34" i="2" s="1"/>
  <c r="P34" i="2" s="1" a="1"/>
  <c r="P34" i="2" s="1"/>
  <c r="M31" i="2"/>
  <c r="O31" i="2" s="1"/>
  <c r="P31" i="2" s="1" a="1"/>
  <c r="P31" i="2" s="1"/>
  <c r="M32" i="2"/>
  <c r="O32" i="2" s="1"/>
  <c r="P32" i="2" s="1" a="1"/>
  <c r="P32" i="2" s="1"/>
  <c r="M30" i="2"/>
  <c r="O30" i="2" s="1"/>
  <c r="P30" i="2" s="1" a="1"/>
  <c r="P30" i="2" s="1"/>
  <c r="M29" i="2"/>
  <c r="O29" i="2" s="1"/>
  <c r="P29" i="2" s="1" a="1"/>
  <c r="P29" i="2" s="1"/>
  <c r="M28" i="2"/>
  <c r="O28" i="2" s="1"/>
  <c r="P28" i="2" s="1" a="1"/>
  <c r="P28" i="2" s="1"/>
  <c r="M27" i="2"/>
  <c r="O27" i="2" s="1"/>
  <c r="P27" i="2" s="1" a="1"/>
  <c r="P27" i="2" s="1"/>
  <c r="M26" i="2"/>
  <c r="O26" i="2" s="1"/>
  <c r="P26" i="2" s="1" a="1"/>
  <c r="P26" i="2" s="1"/>
  <c r="M25" i="2"/>
  <c r="O25" i="2" s="1"/>
  <c r="P25" i="2" s="1" a="1"/>
  <c r="P25" i="2" s="1"/>
  <c r="M24" i="2"/>
  <c r="O24" i="2" s="1"/>
  <c r="P24" i="2" s="1" a="1"/>
  <c r="P24" i="2" s="1"/>
  <c r="M23" i="2"/>
  <c r="O23" i="2" s="1"/>
  <c r="P23" i="2" s="1" a="1"/>
  <c r="P23" i="2" s="1"/>
  <c r="M22" i="2"/>
  <c r="O22" i="2" s="1"/>
  <c r="P22" i="2" s="1" a="1"/>
  <c r="P22" i="2" s="1"/>
  <c r="M20" i="2"/>
  <c r="O20" i="2" s="1"/>
  <c r="P20" i="2" s="1" a="1"/>
  <c r="P20" i="2" s="1"/>
  <c r="M21" i="2"/>
  <c r="O21" i="2" s="1"/>
  <c r="P21" i="2" s="1" a="1"/>
  <c r="P21" i="2" s="1"/>
  <c r="M19" i="2"/>
  <c r="O19" i="2" s="1"/>
  <c r="P19" i="2" s="1" a="1"/>
  <c r="P19" i="2" s="1"/>
  <c r="M18" i="2"/>
  <c r="O18" i="2" s="1"/>
  <c r="P18" i="2" s="1" a="1"/>
  <c r="P18" i="2" s="1"/>
  <c r="M17" i="2"/>
  <c r="O17" i="2" s="1"/>
  <c r="P17" i="2" s="1" a="1"/>
  <c r="P17" i="2" s="1"/>
  <c r="M16" i="2"/>
  <c r="O16" i="2" s="1"/>
  <c r="P16" i="2" s="1" a="1"/>
  <c r="P16" i="2" s="1"/>
  <c r="M15" i="2"/>
  <c r="O15" i="2" s="1"/>
  <c r="P15" i="2" s="1" a="1"/>
  <c r="P15" i="2" s="1"/>
  <c r="M13" i="2"/>
  <c r="O13" i="2" s="1"/>
  <c r="P13" i="2" s="1" a="1"/>
  <c r="P13" i="2" s="1"/>
  <c r="M14" i="2"/>
  <c r="O14" i="2" s="1"/>
  <c r="P14" i="2" s="1" a="1"/>
  <c r="P14" i="2" s="1"/>
  <c r="M12" i="2"/>
  <c r="O12" i="2" s="1"/>
  <c r="P12" i="2" s="1" a="1"/>
  <c r="P12" i="2" s="1"/>
  <c r="M11" i="2"/>
  <c r="O11" i="2" s="1"/>
  <c r="P11" i="2" s="1" a="1"/>
  <c r="P11" i="2" s="1"/>
  <c r="M10" i="2"/>
  <c r="O10" i="2" s="1"/>
  <c r="P10" i="2" s="1" a="1"/>
  <c r="P10" i="2" s="1"/>
  <c r="M9" i="2"/>
  <c r="O9" i="2" s="1"/>
  <c r="P9" i="2" s="1" a="1"/>
  <c r="P9" i="2" s="1"/>
  <c r="M8" i="2"/>
  <c r="M7" i="2"/>
  <c r="O7" i="2" s="1"/>
  <c r="P7" i="2" s="1" a="1"/>
  <c r="P7" i="2" s="1"/>
  <c r="M5" i="2"/>
  <c r="O5" i="2" s="1"/>
  <c r="P5" i="2" s="1" a="1"/>
  <c r="P5" i="2" s="1"/>
  <c r="M4" i="2"/>
  <c r="O4" i="2" s="1"/>
  <c r="P4" i="2" s="1" a="1"/>
  <c r="P4" i="2" s="1"/>
  <c r="O8" i="2" l="1"/>
  <c r="P8" i="2" s="1" a="1"/>
  <c r="P8" i="2" s="1"/>
  <c r="P6" i="2" l="1" a="1"/>
  <c r="P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<sst xmlns="http://schemas.openxmlformats.org/spreadsheetml/2006/main" count="4579" uniqueCount="320">
  <si>
    <t>Home Furniture Sales - 2014 and 2015</t>
  </si>
  <si>
    <t>Product</t>
  </si>
  <si>
    <t>Product2</t>
  </si>
  <si>
    <t>Customer</t>
  </si>
  <si>
    <t>Upper</t>
  </si>
  <si>
    <t>order DateDate</t>
  </si>
  <si>
    <t>Shipday</t>
  </si>
  <si>
    <t>Column2</t>
  </si>
  <si>
    <t>Column1</t>
  </si>
  <si>
    <t>Year</t>
  </si>
  <si>
    <t>Name of Day</t>
  </si>
  <si>
    <t>Item Cost</t>
  </si>
  <si>
    <t>No.Items</t>
  </si>
  <si>
    <t>Subtotal</t>
  </si>
  <si>
    <t>Shipping</t>
  </si>
  <si>
    <t>Total</t>
  </si>
  <si>
    <t>Customer Segment</t>
  </si>
  <si>
    <t>Captain Recliner</t>
  </si>
  <si>
    <t>B&amp;B Spaces</t>
  </si>
  <si>
    <t>Media Armoire</t>
  </si>
  <si>
    <t>Home USA</t>
  </si>
  <si>
    <t>Bamboo End Table</t>
  </si>
  <si>
    <t>Ellington Designs</t>
  </si>
  <si>
    <t xml:space="preserve">     Bamboo Coffee Table</t>
  </si>
  <si>
    <t>Chameleon Couch</t>
  </si>
  <si>
    <t>LCC</t>
  </si>
  <si>
    <t>Bamboo Coffee Table</t>
  </si>
  <si>
    <t xml:space="preserve">   Media Armoire</t>
  </si>
  <si>
    <t>Home Emporium</t>
  </si>
  <si>
    <t>Fabulous Homes</t>
  </si>
  <si>
    <t>Order  #</t>
  </si>
  <si>
    <t>Reduction</t>
  </si>
  <si>
    <t>Adj. Total</t>
  </si>
  <si>
    <t>Reduction Rate</t>
  </si>
  <si>
    <t>Table 1</t>
  </si>
  <si>
    <t>ID</t>
  </si>
  <si>
    <t>Dept</t>
  </si>
  <si>
    <t>Score</t>
  </si>
  <si>
    <t>Scores</t>
  </si>
  <si>
    <t>Law</t>
  </si>
  <si>
    <t>Eng</t>
  </si>
  <si>
    <t>Mathematics</t>
  </si>
  <si>
    <t>Geology</t>
  </si>
  <si>
    <t xml:space="preserve">HOME 2015 Product Line Revenue </t>
  </si>
  <si>
    <t>Department</t>
  </si>
  <si>
    <t>Category</t>
  </si>
  <si>
    <t>Size</t>
  </si>
  <si>
    <t>Color</t>
  </si>
  <si>
    <t>$ Price</t>
  </si>
  <si>
    <t>In Stock</t>
  </si>
  <si>
    <t>Sold</t>
  </si>
  <si>
    <t>Revenue</t>
  </si>
  <si>
    <t>Category2</t>
  </si>
  <si>
    <t>Column3</t>
  </si>
  <si>
    <t>Bamboo Arm Chair</t>
  </si>
  <si>
    <t>H:41"xW:24"xD:24"</t>
  </si>
  <si>
    <t>Ebony</t>
  </si>
  <si>
    <t>Wooden Bamboo Curtain Rod</t>
  </si>
  <si>
    <t>Home</t>
  </si>
  <si>
    <t>Bath</t>
  </si>
  <si>
    <t>Natural</t>
  </si>
  <si>
    <t>Dream White Noise Machine</t>
  </si>
  <si>
    <t>Bedroom</t>
  </si>
  <si>
    <t>Bamboo Side Chair</t>
  </si>
  <si>
    <t>H:36"xW:22"xD:24"</t>
  </si>
  <si>
    <t>Natural Bamboo Runner Mat</t>
  </si>
  <si>
    <t>Entryways</t>
  </si>
  <si>
    <t>Ceramic Saucepan with Lid</t>
  </si>
  <si>
    <t>Kitchen</t>
  </si>
  <si>
    <t>Kitchen Utensil Set</t>
  </si>
  <si>
    <t>4 Piece</t>
  </si>
  <si>
    <t>Silver</t>
  </si>
  <si>
    <t>Recycled Red Wine Glasses</t>
  </si>
  <si>
    <t xml:space="preserve">Natural Bamboo Desk </t>
  </si>
  <si>
    <t>H:20"xW:30"xD:20"</t>
  </si>
  <si>
    <t>White</t>
  </si>
  <si>
    <t>Natural Bamboo Floor Lamp</t>
  </si>
  <si>
    <t>Lighting</t>
  </si>
  <si>
    <t>Living Room</t>
  </si>
  <si>
    <t>Ceramic Utensil Cady</t>
  </si>
  <si>
    <t>8"</t>
  </si>
  <si>
    <t>Natural Bamboo Table Lamp</t>
  </si>
  <si>
    <t>Natural Bamboo Bath Towel</t>
  </si>
  <si>
    <t>Textiles</t>
  </si>
  <si>
    <t>Natural Bamboo Hand Towel</t>
  </si>
  <si>
    <t>Bamboo Placemats-Set of 4</t>
  </si>
  <si>
    <t>Dining</t>
  </si>
  <si>
    <t>Black</t>
  </si>
  <si>
    <t>Wooden Bamboo Shower Rings</t>
  </si>
  <si>
    <t>Natural Bamboo Doormat</t>
  </si>
  <si>
    <t>W:30"xL:18"</t>
  </si>
  <si>
    <t>Furniture</t>
  </si>
  <si>
    <t>Wooden Bamboo Headboard</t>
  </si>
  <si>
    <t>W:60"xH:48"</t>
  </si>
  <si>
    <t>Natural Bamboo Bath Mat</t>
  </si>
  <si>
    <t>36"x24"</t>
  </si>
  <si>
    <t>Cream</t>
  </si>
  <si>
    <t>Kids Room</t>
  </si>
  <si>
    <t>Honey</t>
  </si>
  <si>
    <t>Wooden Bamboo Towel Bar</t>
  </si>
  <si>
    <t>24"</t>
  </si>
  <si>
    <t>W:60"xH:49"</t>
  </si>
  <si>
    <t>Charcoal</t>
  </si>
  <si>
    <t>Natural Bamboo End Table</t>
  </si>
  <si>
    <t>Sage</t>
  </si>
  <si>
    <t>Natural Bamboo Washcloth</t>
  </si>
  <si>
    <t>Violet</t>
  </si>
  <si>
    <t>Ceramic Stock Pot with Lid</t>
  </si>
  <si>
    <t>Blue</t>
  </si>
  <si>
    <t>Recycled Plastic Dish Rack</t>
  </si>
  <si>
    <t>H:20"xW:20"xD:20"</t>
  </si>
  <si>
    <t>Natural Bamboo Coffee Table</t>
  </si>
  <si>
    <t>Recycled White Wine Glasses</t>
  </si>
  <si>
    <t>Recycled Plastic Train Lamp</t>
  </si>
  <si>
    <t>12"x12"</t>
  </si>
  <si>
    <t>Natural Bamboo Table Runner</t>
  </si>
  <si>
    <t>Natural Bamboo Twin Bunk Bed</t>
  </si>
  <si>
    <t>Modular Ottoman with Storage</t>
  </si>
  <si>
    <t>Reclaimed Redwood Sofa Table</t>
  </si>
  <si>
    <t>7 Piece Ceramic Cookware Set</t>
  </si>
  <si>
    <t>Recycled 60 oz. Glass Pitcher</t>
  </si>
  <si>
    <t>Recycled Plastic Ladybug Lamp</t>
  </si>
  <si>
    <t>12"x9"x5"</t>
  </si>
  <si>
    <t>Natural Bamboo Shower Curtain</t>
  </si>
  <si>
    <t>Set of 4</t>
  </si>
  <si>
    <t>Clear</t>
  </si>
  <si>
    <t>Ceramic Casserole Pan with Lid</t>
  </si>
  <si>
    <t>60"x40"</t>
  </si>
  <si>
    <t>Dream Natural Bamboo Comforter</t>
  </si>
  <si>
    <t>W:24"xL:60"</t>
  </si>
  <si>
    <t>Dream Natural Bamboo Sheet Set</t>
  </si>
  <si>
    <t>46" to 84"</t>
  </si>
  <si>
    <t>Natural Bamboo 4 Drawer Dresser</t>
  </si>
  <si>
    <t>Natural Bamboo Children's Chair</t>
  </si>
  <si>
    <t>Reclaimed Redwood Modular Chair</t>
  </si>
  <si>
    <t>Recycled 6 oz. Drinking Glasses</t>
  </si>
  <si>
    <t>Organic Cotton Round Tablecloth</t>
  </si>
  <si>
    <t>9"</t>
  </si>
  <si>
    <t>Recycled Glass and Bamboo Vanity</t>
  </si>
  <si>
    <t>Reclaimed Redwood Secretary Desk</t>
  </si>
  <si>
    <t>20"x18"</t>
  </si>
  <si>
    <t>Recycled 12 oz. Drinking Glasses</t>
  </si>
  <si>
    <t>Slumber Organic Cotton Comforter</t>
  </si>
  <si>
    <t>Slumber Organic Cotton Sheet Set</t>
  </si>
  <si>
    <t>Organic Cotton Square Tablecloth</t>
  </si>
  <si>
    <t>Recycled Glass and Bamboo Dresser</t>
  </si>
  <si>
    <t>6"</t>
  </si>
  <si>
    <t>Organic Cotton Train Throw Pillow</t>
  </si>
  <si>
    <t>63"x15"</t>
  </si>
  <si>
    <t>Natural Bamboo 2 Drawer Nightstand</t>
  </si>
  <si>
    <t>Reclaimed Redwood Modular Loveseat</t>
  </si>
  <si>
    <t>Slumber Organic Cotton Body Pillow</t>
  </si>
  <si>
    <t>Natural Bamboo Potholder-Pack of 2</t>
  </si>
  <si>
    <t>Recycled Glass and Bamboo Sideboard</t>
  </si>
  <si>
    <t>Wooden Enamel Bamboo Napkin Holders</t>
  </si>
  <si>
    <t>Organic Cotton Rectangle Tablecloth</t>
  </si>
  <si>
    <t>Organic Cotton Children's Comforter</t>
  </si>
  <si>
    <t>Organic Cotton Children's Sheet Set</t>
  </si>
  <si>
    <t>Organic Cotton Ladybug Throw Pillow</t>
  </si>
  <si>
    <t>Organic Cotton Pop Art Throw Pillow</t>
  </si>
  <si>
    <t>22"x18"</t>
  </si>
  <si>
    <t>Recycled Glass and Bamboo Nightstand</t>
  </si>
  <si>
    <t>W:18"xL:12"</t>
  </si>
  <si>
    <t>Pearl</t>
  </si>
  <si>
    <t>Recycled Rubber Non-Skid Outdoor Mat</t>
  </si>
  <si>
    <t>Ceramic Fondue Set with Bamboo Forks</t>
  </si>
  <si>
    <t>Wine Corkscrew and Bottle Opener Set</t>
  </si>
  <si>
    <t>Slumber Organic Cotton Contour Pillow</t>
  </si>
  <si>
    <t>Natural Bamboo Cooking Mitt-Pack of 2</t>
  </si>
  <si>
    <t>Bronze</t>
  </si>
  <si>
    <t>Natural Bamboo Dinner Napkins-Set of 4</t>
  </si>
  <si>
    <t>Copper</t>
  </si>
  <si>
    <t>Natural Bamboo Kitchen Towel-Pack of 2</t>
  </si>
  <si>
    <t>16"x9"</t>
  </si>
  <si>
    <t>Slumber Organic Cotton Body Pillow Case</t>
  </si>
  <si>
    <t>12"</t>
  </si>
  <si>
    <t>Reclaimed Redwood Television Media Table</t>
  </si>
  <si>
    <t>Dream Natural Organic Microplush Blanket</t>
  </si>
  <si>
    <t>Recycled Glass and Bamboo Highboy Dresser</t>
  </si>
  <si>
    <t>Pack of 12</t>
  </si>
  <si>
    <t>Slumber Organic Cotton Microplush Blanket</t>
  </si>
  <si>
    <t>Reclaimed Redwood Computer Desk with Hutch</t>
  </si>
  <si>
    <t>H:18"xW:36"xD:28"</t>
  </si>
  <si>
    <t>Reclaimed Redwood Modular Sofa with Lounge</t>
  </si>
  <si>
    <t>Slumber Organic Cotton Contour Pillow Case</t>
  </si>
  <si>
    <t>Natural Bamboo Kitchen Washcloth-Pack of 2</t>
  </si>
  <si>
    <t>Natural Bamboo Storage Bench with 3 Baskets</t>
  </si>
  <si>
    <t>H:18"xW:12"xW:12"</t>
  </si>
  <si>
    <t>Multi</t>
  </si>
  <si>
    <t>Recycled Glass and Bamboo Dining Table-Round</t>
  </si>
  <si>
    <t>W:14"xL:58"</t>
  </si>
  <si>
    <t>Ruby</t>
  </si>
  <si>
    <t>Recycled Glass and Bamboo Dining Table-Square</t>
  </si>
  <si>
    <t>Reclaimed Redwood Hall Tree with Storage Bench</t>
  </si>
  <si>
    <t>Natural Bamboo Writing Desk with Shaker Drawer</t>
  </si>
  <si>
    <t>Reclaimed Redwood Console Table with Shaker Drawer</t>
  </si>
  <si>
    <t>Varies</t>
  </si>
  <si>
    <t xml:space="preserve">Recycled Glass and Bamboo Dining Table-Rectangular </t>
  </si>
  <si>
    <t>H:84"xW:80"xD:54"</t>
  </si>
  <si>
    <t>H:84"xW:80"xD:55"</t>
  </si>
  <si>
    <t>H:29"xW:60"xD:15"</t>
  </si>
  <si>
    <t>H:16"xW:34"xD:26"</t>
  </si>
  <si>
    <t>Olive</t>
  </si>
  <si>
    <t>72"x72"</t>
  </si>
  <si>
    <t>13"</t>
  </si>
  <si>
    <t>Twin</t>
  </si>
  <si>
    <t>King</t>
  </si>
  <si>
    <t>Queen</t>
  </si>
  <si>
    <t>16"</t>
  </si>
  <si>
    <t>H:37"xW:38"xD:22"</t>
  </si>
  <si>
    <t>H:33"xW:36"xD:38"</t>
  </si>
  <si>
    <t>70"</t>
  </si>
  <si>
    <t>H:21"xW:12"xD:12"</t>
  </si>
  <si>
    <t>W:38"xD:19"xH:48"</t>
  </si>
  <si>
    <t>H:44"xW:36"xD:19"</t>
  </si>
  <si>
    <t>52"x52"</t>
  </si>
  <si>
    <t>W:38"xD:19"xH:49"</t>
  </si>
  <si>
    <t>W:60"xD:20"xH:35"</t>
  </si>
  <si>
    <t>H:12"xW:3"xW:12"</t>
  </si>
  <si>
    <t>H:20"xW:17"xD:20"</t>
  </si>
  <si>
    <t>H:33"xW:79"xD:26"</t>
  </si>
  <si>
    <t>34"x15"</t>
  </si>
  <si>
    <t>7"x7"</t>
  </si>
  <si>
    <t>H:36"xW:48"xD:26</t>
  </si>
  <si>
    <t>Ocean Blue</t>
  </si>
  <si>
    <t>Pink</t>
  </si>
  <si>
    <t>Mint</t>
  </si>
  <si>
    <t>Lavender</t>
  </si>
  <si>
    <t>Sunny Yellow</t>
  </si>
  <si>
    <t>W:60"xL:84"</t>
  </si>
  <si>
    <t>W:30"xD:16"xH:26"</t>
  </si>
  <si>
    <t>W:48"xL:22"</t>
  </si>
  <si>
    <t>9"x9"</t>
  </si>
  <si>
    <t>Burgundy</t>
  </si>
  <si>
    <t>3 Piece</t>
  </si>
  <si>
    <t>25"x15"</t>
  </si>
  <si>
    <t>8"x2.5"x12"</t>
  </si>
  <si>
    <t>18"x18"</t>
  </si>
  <si>
    <t>38"x17"</t>
  </si>
  <si>
    <t>H:22"xW:58"xD:18"</t>
  </si>
  <si>
    <t>W:35"xD:19"xH 62"</t>
  </si>
  <si>
    <t>H:33"xW:110"xD:63"</t>
  </si>
  <si>
    <t>H:54"xW:60"xD:24"</t>
  </si>
  <si>
    <t>28"x17"</t>
  </si>
  <si>
    <t>H:22"xW:40"xD:22"</t>
  </si>
  <si>
    <t>H:22"xW:40"xD:23"</t>
  </si>
  <si>
    <t>H:30"xW:40"xL:40"</t>
  </si>
  <si>
    <t>H:30"xW:36"xL:36"</t>
  </si>
  <si>
    <t>H:84"xW:42"xD:22"</t>
  </si>
  <si>
    <t>H:28"xW:45"xD:22"</t>
  </si>
  <si>
    <t>H:29"xW:34"xD:12"</t>
  </si>
  <si>
    <t>H:30"xW:36"xL:60"</t>
  </si>
  <si>
    <t>No Obstacles HOME 2012 Product Line Revenue</t>
  </si>
  <si>
    <t>COUNTIF</t>
  </si>
  <si>
    <t>Price</t>
  </si>
  <si>
    <t>Items</t>
  </si>
  <si>
    <t>Avg Cost/Item</t>
  </si>
  <si>
    <t>Recycled Glass and Bamboo Dining Table - Square</t>
  </si>
  <si>
    <t>H: 30" x W: 36" x L: 36"</t>
  </si>
  <si>
    <t xml:space="preserve">Recycled Glass and Bamboo Dining Table - Rectangular </t>
  </si>
  <si>
    <t>H: 30" x W: 36" x L: 60"</t>
  </si>
  <si>
    <t>H: 36" x W: 48" x D: 26</t>
  </si>
  <si>
    <t>Recycled Glass and Bamboo Dining Table - Round</t>
  </si>
  <si>
    <t>H: 30" x W: 40" x L: 40"</t>
  </si>
  <si>
    <t>H: 84" X W: 42" X D: 22"</t>
  </si>
  <si>
    <t>H: 33" x W: 110" x D: 63"</t>
  </si>
  <si>
    <t>W: 35" x D: 19" x H 62"</t>
  </si>
  <si>
    <t>72" x 72"</t>
  </si>
  <si>
    <t>H: 37" x W: 38" x D: 22"</t>
  </si>
  <si>
    <t>H: 20" x W: 17" x D: 20"</t>
  </si>
  <si>
    <t>H:33" x W: 79" x D: 26"</t>
  </si>
  <si>
    <t>H: 54" x W: 60" x D: 24"</t>
  </si>
  <si>
    <t>H: 84" x W: 80" x D: 54"</t>
  </si>
  <si>
    <t>H: 20" x W: 20" x D: 20"</t>
  </si>
  <si>
    <t>H: 84" x W: 80" x D: 55"</t>
  </si>
  <si>
    <t>12" x 9" x 5"</t>
  </si>
  <si>
    <t>H: 33" x W: 36" x D: 38"</t>
  </si>
  <si>
    <t>H: 41" x W: 24" x D: 24"</t>
  </si>
  <si>
    <t>H: 22" x W: 58" x D: 18"</t>
  </si>
  <si>
    <t>W: 38" x D: 19" X H: 48"</t>
  </si>
  <si>
    <t>H: 44" x W: 36" x D: 19"</t>
  </si>
  <si>
    <t>25" x 15"</t>
  </si>
  <si>
    <t>H: 29" x W: 60" x D: 15"</t>
  </si>
  <si>
    <t>34" x 15"</t>
  </si>
  <si>
    <t>H: 28" x W: 45" x D: 22"</t>
  </si>
  <si>
    <t>W: 60" x D: 20 " x H: 35 "</t>
  </si>
  <si>
    <t>18" x 18"</t>
  </si>
  <si>
    <t>H: 41" x W: 22" x D: 24"</t>
  </si>
  <si>
    <t>H: 22" x W: 40" X D: 22"</t>
  </si>
  <si>
    <t>H:16" x W: 34" x D: 26"</t>
  </si>
  <si>
    <t>H: 29" x W: 34" x D: 12"</t>
  </si>
  <si>
    <t>W: 30" x D: 16 " x H: 26 "</t>
  </si>
  <si>
    <t>H: 20" x W: 30" x D: 20"</t>
  </si>
  <si>
    <t>H: 18" x W: 36" x D: 28"</t>
  </si>
  <si>
    <t>W: 48" X L: 22"</t>
  </si>
  <si>
    <t>H: 22" x W: 40" X D: 23"</t>
  </si>
  <si>
    <t>8" x 2.5" x 12"</t>
  </si>
  <si>
    <t>W: 60" x H: 48"</t>
  </si>
  <si>
    <t>7" x 7"</t>
  </si>
  <si>
    <t>W: 30" X L: 18"</t>
  </si>
  <si>
    <t>16" x 9"</t>
  </si>
  <si>
    <t>60" x 40"</t>
  </si>
  <si>
    <t>36" x 24"</t>
  </si>
  <si>
    <t>W: 24" x L: 60"</t>
  </si>
  <si>
    <t>9" x 9"</t>
  </si>
  <si>
    <t>W: 60" x L: 84"</t>
  </si>
  <si>
    <t>12" x 12"</t>
  </si>
  <si>
    <t>20" x 18"</t>
  </si>
  <si>
    <t>52" x 52"</t>
  </si>
  <si>
    <t>W: 38" x D: 19" X H: 49"</t>
  </si>
  <si>
    <t>W: 60" x H: 49"</t>
  </si>
  <si>
    <t>H: 21" x W: 12" x D: 12"</t>
  </si>
  <si>
    <t>63" x 15"</t>
  </si>
  <si>
    <t>H: 12" x W: 3" x W: 12"</t>
  </si>
  <si>
    <t>H: 18" x W: 12" x W: 12"</t>
  </si>
  <si>
    <t>38" x 17"</t>
  </si>
  <si>
    <t>22" x 18"</t>
  </si>
  <si>
    <t>28" x 17"</t>
  </si>
  <si>
    <t>W: 18" x L: 12"</t>
  </si>
  <si>
    <t>W: 14" x L: 58"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</si>
</sst>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/d/yy;@"/>
    <numFmt numFmtId="166" formatCode="_(&quot;$&quot;* #,##0_);_(&quot;$&quot;* \(#,##0\);_(&quot;$&quot;* &quot;-&quot;??_);_(@_)"/>
    <numFmt numFmtId="167" formatCode="_([$$-409]* #,##0.00_);_([$$-409]* \(#,##0.00\);_([$$-409]* &quot;-&quot;??_);_(@_)"/>
    <numFmt numFmtId="168" formatCode="0.0%"/>
    <numFmt numFmtId="169" formatCode="_([$$-409]* #,##0_);_([$$-409]* \(#,##0\);_([$$-409]* &quot;-&quot;??_);_(@_)"/>
  </numFmts>
  <fonts count="13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43" fontId="4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</cellStyleXfs>
  <cellXfs count="124">
    <xf numFmtId="0" fontId="0" fillId="0" borderId="0" xfId="0"/>
    <xf numFmtId="0" fontId="6" fillId="0" borderId="2" xfId="4" applyFont="1" applyBorder="1"/>
    <xf numFmtId="164" fontId="6" fillId="2" borderId="2" xfId="6" applyNumberFormat="1" applyFont="1" applyFill="1" applyBorder="1"/>
    <xf numFmtId="0" fontId="6" fillId="0" borderId="3" xfId="4" applyFont="1" applyBorder="1"/>
    <xf numFmtId="164" fontId="6" fillId="2" borderId="3" xfId="6" applyNumberFormat="1" applyFont="1" applyFill="1" applyBorder="1"/>
    <xf numFmtId="43" fontId="6" fillId="0" borderId="2" xfId="1" applyFont="1" applyBorder="1"/>
    <xf numFmtId="43" fontId="6" fillId="0" borderId="3" xfId="1" applyFont="1" applyBorder="1"/>
    <xf numFmtId="168" fontId="6" fillId="2" borderId="2" xfId="3" applyNumberFormat="1" applyFont="1" applyFill="1" applyBorder="1"/>
    <xf numFmtId="0" fontId="5" fillId="0" borderId="0" xfId="7" applyFont="1"/>
    <xf numFmtId="0" fontId="7" fillId="2" borderId="1" xfId="4" applyFont="1" applyFill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164" fontId="7" fillId="2" borderId="1" xfId="6" applyNumberFormat="1" applyFont="1" applyFill="1" applyBorder="1" applyAlignment="1">
      <alignment horizontal="right" vertical="center"/>
    </xf>
    <xf numFmtId="164" fontId="7" fillId="0" borderId="1" xfId="6" applyNumberFormat="1" applyFont="1" applyFill="1" applyBorder="1" applyAlignment="1">
      <alignment horizontal="right" vertical="center"/>
    </xf>
    <xf numFmtId="168" fontId="7" fillId="2" borderId="1" xfId="3" applyNumberFormat="1" applyFont="1" applyFill="1" applyBorder="1" applyAlignment="1">
      <alignment horizontal="right" vertical="center"/>
    </xf>
    <xf numFmtId="43" fontId="7" fillId="0" borderId="1" xfId="1" applyFont="1" applyFill="1" applyBorder="1" applyAlignment="1">
      <alignment horizontal="right" vertical="center"/>
    </xf>
    <xf numFmtId="0" fontId="6" fillId="2" borderId="2" xfId="6" applyNumberFormat="1" applyFont="1" applyFill="1" applyBorder="1"/>
    <xf numFmtId="0" fontId="7" fillId="0" borderId="1" xfId="7" applyFont="1" applyBorder="1" applyAlignment="1">
      <alignment vertical="center"/>
    </xf>
    <xf numFmtId="0" fontId="7" fillId="0" borderId="0" xfId="7" applyFont="1" applyAlignment="1">
      <alignment vertical="center"/>
    </xf>
    <xf numFmtId="0" fontId="7" fillId="0" borderId="0" xfId="7" applyFont="1" applyAlignment="1">
      <alignment horizontal="right" vertical="center" wrapText="1"/>
    </xf>
    <xf numFmtId="167" fontId="5" fillId="0" borderId="0" xfId="7" applyNumberFormat="1" applyFont="1"/>
    <xf numFmtId="0" fontId="7" fillId="0" borderId="0" xfId="7" applyFont="1" applyAlignment="1">
      <alignment horizontal="right" vertical="center"/>
    </xf>
    <xf numFmtId="0" fontId="7" fillId="0" borderId="0" xfId="7" applyFont="1" applyAlignment="1">
      <alignment horizontal="left"/>
    </xf>
    <xf numFmtId="0" fontId="6" fillId="0" borderId="0" xfId="4" applyFont="1"/>
    <xf numFmtId="165" fontId="6" fillId="0" borderId="0" xfId="4" applyNumberFormat="1" applyFont="1"/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4" fontId="7" fillId="0" borderId="1" xfId="2" applyNumberFormat="1" applyFont="1" applyFill="1" applyBorder="1" applyAlignment="1">
      <alignment vertical="center"/>
    </xf>
    <xf numFmtId="3" fontId="7" fillId="2" borderId="1" xfId="2" applyNumberFormat="1" applyFont="1" applyFill="1" applyBorder="1" applyAlignment="1">
      <alignment horizontal="right" vertical="center"/>
    </xf>
    <xf numFmtId="3" fontId="7" fillId="2" borderId="1" xfId="2" applyNumberFormat="1" applyFont="1" applyFill="1" applyBorder="1" applyAlignment="1">
      <alignment horizontal="left" vertical="center"/>
    </xf>
    <xf numFmtId="3" fontId="7" fillId="0" borderId="0" xfId="2" applyNumberFormat="1" applyFont="1" applyFill="1" applyBorder="1" applyAlignment="1">
      <alignment horizontal="left" vertical="center"/>
    </xf>
    <xf numFmtId="14" fontId="6" fillId="0" borderId="2" xfId="1" applyNumberFormat="1" applyFont="1" applyBorder="1"/>
    <xf numFmtId="14" fontId="6" fillId="0" borderId="3" xfId="1" applyNumberFormat="1" applyFont="1" applyBorder="1"/>
    <xf numFmtId="0" fontId="2" fillId="0" borderId="0" xfId="7" applyFont="1"/>
    <xf numFmtId="0" fontId="7" fillId="3" borderId="1" xfId="7" applyFont="1" applyFill="1" applyBorder="1"/>
    <xf numFmtId="43" fontId="2" fillId="0" borderId="0" xfId="1" applyFont="1"/>
    <xf numFmtId="168" fontId="2" fillId="0" borderId="0" xfId="3" applyNumberFormat="1" applyFont="1"/>
    <xf numFmtId="43" fontId="6" fillId="0" borderId="0" xfId="1" applyFont="1" applyFill="1" applyBorder="1" applyAlignment="1"/>
    <xf numFmtId="43" fontId="6" fillId="0" borderId="0" xfId="1" applyFont="1"/>
    <xf numFmtId="15" fontId="6" fillId="0" borderId="0" xfId="4" applyNumberFormat="1" applyFont="1"/>
    <xf numFmtId="164" fontId="6" fillId="0" borderId="0" xfId="6" applyNumberFormat="1" applyFont="1"/>
    <xf numFmtId="3" fontId="2" fillId="0" borderId="0" xfId="2" applyNumberFormat="1" applyFont="1" applyFill="1"/>
    <xf numFmtId="4" fontId="2" fillId="0" borderId="0" xfId="2" applyNumberFormat="1" applyFont="1"/>
    <xf numFmtId="3" fontId="2" fillId="0" borderId="0" xfId="2" applyNumberFormat="1" applyFont="1"/>
    <xf numFmtId="169" fontId="5" fillId="0" borderId="0" xfId="7" applyNumberFormat="1" applyFont="1"/>
    <xf numFmtId="0" fontId="10" fillId="0" borderId="0" xfId="7" applyFont="1"/>
    <xf numFmtId="0" fontId="0" fillId="0" borderId="0" xfId="0" applyAlignment="1">
      <alignment horizontal="left"/>
    </xf>
    <xf numFmtId="164" fontId="6" fillId="0" borderId="0" xfId="1" applyNumberFormat="1" applyFont="1"/>
    <xf numFmtId="0" fontId="6" fillId="0" borderId="6" xfId="4" applyFont="1" applyBorder="1"/>
    <xf numFmtId="0" fontId="6" fillId="0" borderId="7" xfId="4" applyFont="1" applyBorder="1"/>
    <xf numFmtId="43" fontId="6" fillId="0" borderId="8" xfId="1" applyFont="1" applyBorder="1"/>
    <xf numFmtId="43" fontId="6" fillId="0" borderId="9" xfId="1" applyFont="1" applyBorder="1"/>
    <xf numFmtId="0" fontId="7" fillId="0" borderId="7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43" fontId="7" fillId="0" borderId="3" xfId="1" applyFont="1" applyFill="1" applyBorder="1" applyAlignment="1">
      <alignment horizontal="center" vertical="center"/>
    </xf>
    <xf numFmtId="164" fontId="7" fillId="2" borderId="3" xfId="6" applyNumberFormat="1" applyFont="1" applyFill="1" applyBorder="1" applyAlignment="1">
      <alignment horizontal="right" vertical="center"/>
    </xf>
    <xf numFmtId="43" fontId="7" fillId="0" borderId="3" xfId="1" applyFont="1" applyFill="1" applyBorder="1" applyAlignment="1">
      <alignment horizontal="right" vertical="center"/>
    </xf>
    <xf numFmtId="43" fontId="7" fillId="0" borderId="9" xfId="1" applyFont="1" applyFill="1" applyBorder="1" applyAlignment="1">
      <alignment horizontal="right" vertical="center"/>
    </xf>
    <xf numFmtId="0" fontId="6" fillId="0" borderId="12" xfId="4" applyFont="1" applyBorder="1"/>
    <xf numFmtId="2" fontId="6" fillId="0" borderId="0" xfId="4" applyNumberFormat="1" applyFont="1"/>
    <xf numFmtId="2" fontId="7" fillId="0" borderId="3" xfId="1" applyNumberFormat="1" applyFont="1" applyFill="1" applyBorder="1" applyAlignment="1">
      <alignment horizontal="center" vertical="center"/>
    </xf>
    <xf numFmtId="2" fontId="6" fillId="0" borderId="2" xfId="1" applyNumberFormat="1" applyFont="1" applyBorder="1"/>
    <xf numFmtId="2" fontId="6" fillId="0" borderId="3" xfId="1" applyNumberFormat="1" applyFont="1" applyBorder="1"/>
    <xf numFmtId="1" fontId="6" fillId="0" borderId="0" xfId="4" applyNumberFormat="1" applyFont="1"/>
    <xf numFmtId="1" fontId="7" fillId="0" borderId="3" xfId="1" applyNumberFormat="1" applyFont="1" applyFill="1" applyBorder="1" applyAlignment="1">
      <alignment horizontal="center" vertical="center"/>
    </xf>
    <xf numFmtId="1" fontId="6" fillId="0" borderId="2" xfId="1" applyNumberFormat="1" applyFont="1" applyBorder="1"/>
    <xf numFmtId="1" fontId="6" fillId="0" borderId="3" xfId="1" applyNumberFormat="1" applyFont="1" applyBorder="1"/>
    <xf numFmtId="0" fontId="1" fillId="0" borderId="0" xfId="7" applyFont="1"/>
    <xf numFmtId="0" fontId="11" fillId="0" borderId="0" xfId="7" applyFont="1"/>
    <xf numFmtId="3" fontId="7" fillId="2" borderId="0" xfId="2" applyNumberFormat="1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1" fillId="5" borderId="15" xfId="7" applyFont="1" applyFill="1" applyBorder="1"/>
    <xf numFmtId="0" fontId="1" fillId="5" borderId="14" xfId="7" applyFont="1" applyFill="1" applyBorder="1"/>
    <xf numFmtId="0" fontId="1" fillId="5" borderId="13" xfId="7" applyFont="1" applyFill="1" applyBorder="1"/>
    <xf numFmtId="0" fontId="1" fillId="0" borderId="15" xfId="7" applyFont="1" applyBorder="1"/>
    <xf numFmtId="0" fontId="1" fillId="0" borderId="14" xfId="7" applyFont="1" applyBorder="1"/>
    <xf numFmtId="0" fontId="1" fillId="0" borderId="13" xfId="7" applyFont="1" applyBorder="1"/>
    <xf numFmtId="0" fontId="7" fillId="2" borderId="7" xfId="7" applyFont="1" applyFill="1" applyBorder="1" applyAlignment="1">
      <alignment vertical="center"/>
    </xf>
    <xf numFmtId="0" fontId="7" fillId="0" borderId="3" xfId="7" applyFont="1" applyBorder="1" applyAlignment="1">
      <alignment vertical="center"/>
    </xf>
    <xf numFmtId="0" fontId="7" fillId="2" borderId="3" xfId="7" applyFont="1" applyFill="1" applyBorder="1" applyAlignment="1">
      <alignment vertical="center"/>
    </xf>
    <xf numFmtId="167" fontId="7" fillId="0" borderId="3" xfId="7" applyNumberFormat="1" applyFont="1" applyBorder="1" applyAlignment="1">
      <alignment vertical="center"/>
    </xf>
    <xf numFmtId="169" fontId="7" fillId="0" borderId="9" xfId="7" applyNumberFormat="1" applyFont="1" applyBorder="1" applyAlignment="1">
      <alignment vertical="center"/>
    </xf>
    <xf numFmtId="0" fontId="1" fillId="3" borderId="1" xfId="7" applyFont="1" applyFill="1" applyBorder="1"/>
    <xf numFmtId="166" fontId="1" fillId="3" borderId="1" xfId="2" applyNumberFormat="1" applyFont="1" applyFill="1" applyBorder="1"/>
    <xf numFmtId="9" fontId="1" fillId="3" borderId="1" xfId="7" applyNumberFormat="1" applyFont="1" applyFill="1" applyBorder="1"/>
    <xf numFmtId="168" fontId="1" fillId="3" borderId="1" xfId="7" applyNumberFormat="1" applyFont="1" applyFill="1" applyBorder="1"/>
    <xf numFmtId="43" fontId="1" fillId="0" borderId="0" xfId="1" applyFont="1" applyFill="1"/>
    <xf numFmtId="4" fontId="1" fillId="0" borderId="0" xfId="2" applyNumberFormat="1" applyFont="1" applyFill="1"/>
    <xf numFmtId="3" fontId="1" fillId="0" borderId="0" xfId="2" applyNumberFormat="1" applyFont="1" applyFill="1"/>
    <xf numFmtId="0" fontId="1" fillId="2" borderId="11" xfId="0" applyFont="1" applyFill="1" applyBorder="1"/>
    <xf numFmtId="0" fontId="1" fillId="0" borderId="4" xfId="0" applyFont="1" applyBorder="1"/>
    <xf numFmtId="0" fontId="1" fillId="2" borderId="4" xfId="0" applyFont="1" applyFill="1" applyBorder="1"/>
    <xf numFmtId="4" fontId="1" fillId="0" borderId="4" xfId="2" applyNumberFormat="1" applyFont="1" applyBorder="1"/>
    <xf numFmtId="3" fontId="1" fillId="2" borderId="4" xfId="2" applyNumberFormat="1" applyFont="1" applyFill="1" applyBorder="1"/>
    <xf numFmtId="4" fontId="1" fillId="0" borderId="0" xfId="2" applyNumberFormat="1" applyFont="1" applyBorder="1"/>
    <xf numFmtId="3" fontId="1" fillId="2" borderId="0" xfId="2" applyNumberFormat="1" applyFont="1" applyFill="1" applyBorder="1"/>
    <xf numFmtId="0" fontId="1" fillId="2" borderId="6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4" fontId="1" fillId="0" borderId="2" xfId="2" applyNumberFormat="1" applyFont="1" applyBorder="1"/>
    <xf numFmtId="3" fontId="1" fillId="2" borderId="2" xfId="2" applyNumberFormat="1" applyFont="1" applyFill="1" applyBorder="1"/>
    <xf numFmtId="3" fontId="1" fillId="0" borderId="0" xfId="2" applyNumberFormat="1" applyFont="1" applyFill="1" applyBorder="1"/>
    <xf numFmtId="0" fontId="1" fillId="2" borderId="7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4" fontId="1" fillId="0" borderId="3" xfId="2" applyNumberFormat="1" applyFont="1" applyBorder="1"/>
    <xf numFmtId="3" fontId="1" fillId="2" borderId="3" xfId="2" applyNumberFormat="1" applyFont="1" applyFill="1" applyBorder="1"/>
    <xf numFmtId="43" fontId="1" fillId="0" borderId="0" xfId="1" applyFont="1"/>
    <xf numFmtId="4" fontId="1" fillId="0" borderId="0" xfId="2" applyNumberFormat="1" applyFont="1"/>
    <xf numFmtId="3" fontId="1" fillId="0" borderId="0" xfId="2" applyNumberFormat="1" applyFont="1"/>
    <xf numFmtId="167" fontId="1" fillId="0" borderId="0" xfId="7" applyNumberFormat="1" applyFont="1"/>
    <xf numFmtId="169" fontId="1" fillId="0" borderId="0" xfId="7" applyNumberFormat="1" applyFont="1"/>
    <xf numFmtId="0" fontId="1" fillId="2" borderId="11" xfId="7" applyFont="1" applyFill="1" applyBorder="1"/>
    <xf numFmtId="0" fontId="1" fillId="0" borderId="4" xfId="7" applyFont="1" applyBorder="1"/>
    <xf numFmtId="0" fontId="1" fillId="2" borderId="4" xfId="7" applyFont="1" applyFill="1" applyBorder="1"/>
    <xf numFmtId="167" fontId="1" fillId="0" borderId="4" xfId="7" applyNumberFormat="1" applyFont="1" applyBorder="1"/>
    <xf numFmtId="169" fontId="1" fillId="0" borderId="10" xfId="7" applyNumberFormat="1" applyFont="1" applyBorder="1"/>
    <xf numFmtId="43" fontId="1" fillId="0" borderId="0" xfId="8" applyFont="1"/>
    <xf numFmtId="43" fontId="1" fillId="6" borderId="0" xfId="8" applyFont="1" applyFill="1"/>
    <xf numFmtId="0" fontId="1" fillId="2" borderId="6" xfId="7" applyFont="1" applyFill="1" applyBorder="1"/>
    <xf numFmtId="0" fontId="1" fillId="0" borderId="2" xfId="7" applyFont="1" applyBorder="1"/>
    <xf numFmtId="0" fontId="1" fillId="2" borderId="2" xfId="7" applyFont="1" applyFill="1" applyBorder="1"/>
    <xf numFmtId="167" fontId="1" fillId="0" borderId="2" xfId="7" applyNumberFormat="1" applyFont="1" applyBorder="1"/>
    <xf numFmtId="169" fontId="1" fillId="0" borderId="8" xfId="7" applyNumberFormat="1" applyFont="1" applyBorder="1"/>
    <xf numFmtId="0" fontId="9" fillId="4" borderId="0" xfId="4" applyFont="1" applyFill="1" applyAlignment="1">
      <alignment horizontal="center" vertical="center"/>
    </xf>
  </cellXfs>
  <cellStyles count="9">
    <cellStyle name="Comma" xfId="1" builtinId="3"/>
    <cellStyle name="Comma 2" xfId="6" xr:uid="{00000000-0005-0000-0000-000001000000}"/>
    <cellStyle name="Comma 3" xfId="8" xr:uid="{00000000-0005-0000-0000-000002000000}"/>
    <cellStyle name="Currency" xfId="2" builtinId="4"/>
    <cellStyle name="Normal" xfId="0" builtinId="0"/>
    <cellStyle name="Normal 2" xfId="4" xr:uid="{00000000-0005-0000-0000-000005000000}"/>
    <cellStyle name="Normal 3" xfId="5" xr:uid="{00000000-0005-0000-0000-000006000000}"/>
    <cellStyle name="Normal 4" xfId="7" xr:uid="{00000000-0005-0000-0000-000007000000}"/>
    <cellStyle name="Percent" xfId="3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([$$-409]* #,##0_);_([$$-409]* \(#,##0\);_([$$-409]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[$$-409]* #,##0.00_);_([$$-409]* \(#,##0.00\);_([$$-409]* &quot;-&quot;??_);_(@_)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dd/mm/yy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dd/mm/yy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DA008-F2BE-4093-A106-E03266D6FE32}" name="Table1" displayName="Table1" ref="A3:P912" totalsRowShown="0" headerRowBorderDxfId="40" tableBorderDxfId="41">
  <autoFilter ref="A3:P912" xr:uid="{98921515-49BB-4A8C-A266-5BB917228AD6}"/>
  <tableColumns count="16">
    <tableColumn id="1" xr3:uid="{60DFC09A-E150-473A-A9D5-DA5FFB30F4DA}" name="Product" dataDxfId="39" dataCellStyle="Normal 2"/>
    <tableColumn id="10" xr3:uid="{49B4B262-8086-4728-825E-E853F911FFA5}" name="Product2" dataDxfId="38" dataCellStyle="Normal 2">
      <calculatedColumnFormula>TRIM(Table1[[#This Row],[Product]])</calculatedColumnFormula>
    </tableColumn>
    <tableColumn id="2" xr3:uid="{1CB7A810-75DE-4D12-8371-8BA2065AD1ED}" name="Customer" dataDxfId="37" dataCellStyle="Normal 2"/>
    <tableColumn id="11" xr3:uid="{8C16D531-7944-47BF-B1C6-663FD206616A}" name="Upper" dataDxfId="36" dataCellStyle="Normal 2">
      <calculatedColumnFormula>UPPER(Table1[[#This Row],[Customer]])</calculatedColumnFormula>
    </tableColumn>
    <tableColumn id="3" xr3:uid="{98B7C07D-8283-4B4F-B053-EB1363AD3D98}" name="order DateDate" dataDxfId="35" dataCellStyle="Comma"/>
    <tableColumn id="15" xr3:uid="{D4806C92-1D2F-495E-8B33-CC02BD14250F}" name="Shipday" dataDxfId="34" dataCellStyle="Comma">
      <calculatedColumnFormula>TODAY()</calculatedColumnFormula>
    </tableColumn>
    <tableColumn id="16" xr3:uid="{DF7E9F52-4AE7-43EB-BAA3-74584CA6BC32}" name="Column2" dataDxfId="33" dataCellStyle="Comma">
      <calculatedColumnFormula>YEARFRAC(Table1[[#This Row],[order DateDate]],Table1[[#This Row],[Shipday]])</calculatedColumnFormula>
    </tableColumn>
    <tableColumn id="12" xr3:uid="{6F8843CB-27C8-4851-B638-9475BFD449C8}" name="Column1" dataDxfId="32" dataCellStyle="Comma">
      <calculatedColumnFormula>DAY(Table1[[#This Row],[order DateDate]])</calculatedColumnFormula>
    </tableColumn>
    <tableColumn id="13" xr3:uid="{4CDD4055-EBA2-4FB6-897F-722FBF9F84AF}" name="Year" dataDxfId="31" dataCellStyle="Comma">
      <calculatedColumnFormula>YEAR(Table1[[#This Row],[order DateDate]])</calculatedColumnFormula>
    </tableColumn>
    <tableColumn id="14" xr3:uid="{857F7F10-0C62-44BE-A57C-E1CCA52CCC7F}" name="Name of Day" dataDxfId="30" dataCellStyle="Comma">
      <calculatedColumnFormula>TEXT(Table1[[#This Row],[order DateDate]],"DDDD")</calculatedColumnFormula>
    </tableColumn>
    <tableColumn id="4" xr3:uid="{64632AD3-62D9-49E1-88E8-E1DB1AE9F503}" name="Item Cost" dataDxfId="29" dataCellStyle="Comma"/>
    <tableColumn id="5" xr3:uid="{E8F8D188-79B0-47BC-81C1-1A250B5C8894}" name="No.Items" dataDxfId="28" dataCellStyle="Comma 2"/>
    <tableColumn id="6" xr3:uid="{EB0FA1D1-AB42-4A06-848E-A54006055988}" name="Subtotal" dataDxfId="27" dataCellStyle="Comma">
      <calculatedColumnFormula>K4*L4</calculatedColumnFormula>
    </tableColumn>
    <tableColumn id="7" xr3:uid="{CC7F204B-6F26-42BA-A77F-B44545D2D45A}" name="Shipping" dataDxfId="26" dataCellStyle="Comma"/>
    <tableColumn id="8" xr3:uid="{69E566F1-8DC0-4831-8BA0-BD6472F59D5F}" name="Total" dataDxfId="25" dataCellStyle="Comma">
      <calculatedColumnFormula>M4+N4</calculatedColumnFormula>
    </tableColumn>
    <tableColumn id="9" xr3:uid="{FD79F829-84ED-46A6-BCFF-4F40846F6072}" name="Customer Segment" dataDxfId="24" dataCellStyle="Normal 2">
      <calculatedColumnFormula array="1">_xlfn.IFS(Table1[[#This Row],[Total]]&gt;=2000,"HLC",Table1[[#This Row],[Total]]&lt;2000,"LLC")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74AC87-326C-42B3-A3CC-410DD1770FAB}" name="Table2" displayName="Table2" ref="A2:J302" totalsRowShown="0" tableBorderDxfId="23">
  <autoFilter ref="A2:J302" xr:uid="{483EA65C-BE3B-4E54-83F8-EEDED3A07C46}"/>
  <tableColumns count="10">
    <tableColumn id="1" xr3:uid="{CCDB2FDD-6B84-411E-AE0E-17044B61C23D}" name="Product" dataDxfId="22"/>
    <tableColumn id="2" xr3:uid="{C2436324-E238-45C8-A08B-C90AE4A5AA0F}" name="Size" dataDxfId="21"/>
    <tableColumn id="3" xr3:uid="{3602CD6D-BC26-48D2-AF02-261E1FC63D67}" name="Color" dataDxfId="20"/>
    <tableColumn id="4" xr3:uid="{2C95D453-7431-43F4-8296-A01DB22B0CE2}" name="$ Price" dataDxfId="19" dataCellStyle="Currency"/>
    <tableColumn id="5" xr3:uid="{B3D17FBC-EBA3-4270-B35B-6BFD1CD7C290}" name="In Stock" dataDxfId="18"/>
    <tableColumn id="6" xr3:uid="{E8BFAF02-D536-4689-BAF2-EE06F8055B9C}" name="Sold" dataDxfId="17"/>
    <tableColumn id="7" xr3:uid="{D8DF85DB-0060-4227-8E99-7243471DC980}" name="Revenue" dataDxfId="16" dataCellStyle="Currency">
      <calculatedColumnFormula>D3*F3</calculatedColumnFormula>
    </tableColumn>
    <tableColumn id="8" xr3:uid="{29F091D9-5AFD-488E-9D83-A9CF524BAB5C}" name="Department" dataDxfId="15" dataCellStyle="Currency">
      <calculatedColumnFormula>VLOOKUP(A3,$L$3:$N$88,2,FALSE)</calculatedColumnFormula>
    </tableColumn>
    <tableColumn id="9" xr3:uid="{4A410197-3BFD-4829-B5B6-929F14B797F1}" name="Category" dataDxfId="14" dataCellStyle="Currency">
      <calculatedColumnFormula>VLOOKUP(A3,$L$3:$N$88,3,FALSE)</calculatedColumnFormula>
    </tableColumn>
    <tableColumn id="10" xr3:uid="{511C9DAF-6DAC-4B2C-ABE8-8C76F3FB487D}" name="Category2" dataDxfId="13" dataCellStyle="Currency">
      <calculatedColumnFormula>VLOOKUP(Table2[[#This Row],[Product]],Table3[],3,FALSE)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9475CA-7859-4146-BA8B-733ABF001ED4}" name="Table3" displayName="Table3" ref="L2:N88" totalsRowShown="0">
  <autoFilter ref="L2:N88" xr:uid="{BE10B9AD-E6D2-40A9-9E8C-EA1BE483E02C}"/>
  <tableColumns count="3">
    <tableColumn id="1" xr3:uid="{478A4D12-637B-4A98-876D-245CB4747516}" name="Column1" dataDxfId="12" dataCellStyle="Normal 4"/>
    <tableColumn id="2" xr3:uid="{D9CD4EA3-7D2F-41C1-832F-7804397865AF}" name="Column2" dataDxfId="11" dataCellStyle="Normal 4"/>
    <tableColumn id="3" xr3:uid="{84CD108A-29DE-4F40-98F1-F29FD2EF8D12}" name="Column3" dataDxfId="10" dataCellStyle="Normal 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9A4A4F-751F-41CB-BDFF-E16756FC1ECB}" name="Table4" displayName="Table4" ref="A3:H303" totalsRowShown="0" headerRowBorderDxfId="8" tableBorderDxfId="9">
  <autoFilter ref="A3:H303" xr:uid="{D1941BA8-5D9F-4DDA-8F03-3BAA44E275EA}"/>
  <tableColumns count="8">
    <tableColumn id="1" xr3:uid="{18742AC6-F402-4376-9743-71E1ADF96BE1}" name="Category" dataDxfId="7" dataCellStyle="Normal 4"/>
    <tableColumn id="2" xr3:uid="{4CBD14D9-74FD-4A7D-899C-DE08A4060842}" name="Department" dataDxfId="6" dataCellStyle="Normal 4"/>
    <tableColumn id="3" xr3:uid="{974E69F1-3379-4681-BE82-A5E344FA0BA8}" name="Product" dataDxfId="5" dataCellStyle="Normal 4"/>
    <tableColumn id="4" xr3:uid="{4E8A96F4-9DEB-4BA4-A596-FBB37B81E7B8}" name="Size" dataDxfId="4" dataCellStyle="Normal 4"/>
    <tableColumn id="5" xr3:uid="{C2D3EF5E-6497-4427-87DA-8590FFDB35F9}" name="Color" dataDxfId="3" dataCellStyle="Normal 4"/>
    <tableColumn id="6" xr3:uid="{3D20F024-0C1A-4E42-8F56-44467D843D0F}" name="Price" dataDxfId="2" dataCellStyle="Normal 4"/>
    <tableColumn id="7" xr3:uid="{DF0D95F4-C6B2-4BE7-A3F9-64CEB77FA0D5}" name="Sold" dataDxfId="1" dataCellStyle="Normal 4"/>
    <tableColumn id="8" xr3:uid="{EF2BCCB6-C99B-4FB0-A054-ECDD9670DE20}" name="Revenue" dataDxfId="0" dataCellStyle="Normal 4">
      <calculatedColumnFormula>F4*G4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R913"/>
  <sheetViews>
    <sheetView zoomScale="82" zoomScaleNormal="82" zoomScalePageLayoutView="130" workbookViewId="0">
      <selection activeCell="R2" sqref="R2:T11"/>
    </sheetView>
  </sheetViews>
  <sheetFormatPr defaultColWidth="18" defaultRowHeight="14.45"/>
  <cols>
    <col min="1" max="2" width="20.140625" style="22" customWidth="1"/>
    <col min="3" max="3" width="17.28515625" style="22" bestFit="1" customWidth="1"/>
    <col min="4" max="4" width="17.28515625" style="22" customWidth="1"/>
    <col min="5" max="5" width="12.42578125" style="38" bestFit="1" customWidth="1"/>
    <col min="6" max="6" width="19.42578125" style="38" customWidth="1"/>
    <col min="7" max="7" width="19.42578125" style="58" customWidth="1"/>
    <col min="8" max="9" width="12.42578125" style="62" customWidth="1"/>
    <col min="10" max="10" width="17.140625" style="62" customWidth="1"/>
    <col min="11" max="11" width="12.140625" style="37" customWidth="1"/>
    <col min="12" max="12" width="15.85546875" style="39" customWidth="1"/>
    <col min="13" max="13" width="12.85546875" style="37" bestFit="1" customWidth="1"/>
    <col min="14" max="14" width="14.42578125" style="37" customWidth="1"/>
    <col min="15" max="15" width="18.7109375" style="37" customWidth="1"/>
    <col min="16" max="16" width="21.42578125" style="22" customWidth="1"/>
    <col min="17" max="17" width="20.140625" style="22" customWidth="1"/>
    <col min="18" max="18" width="14.7109375" style="22" customWidth="1"/>
    <col min="19" max="19" width="10.42578125" style="22" customWidth="1"/>
    <col min="20" max="24" width="16.28515625" style="22" customWidth="1"/>
    <col min="25" max="25" width="9.28515625" style="22" customWidth="1"/>
    <col min="26" max="26" width="11.28515625" style="22" customWidth="1"/>
    <col min="27" max="16384" width="18" style="22"/>
  </cols>
  <sheetData>
    <row r="1" spans="1:18" ht="26.1">
      <c r="A1" s="123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</row>
    <row r="2" spans="1:18">
      <c r="E2" s="22"/>
      <c r="F2" s="22"/>
      <c r="K2" s="36"/>
      <c r="L2" s="22"/>
      <c r="M2" s="36"/>
      <c r="N2" s="36"/>
      <c r="O2" s="36"/>
    </row>
    <row r="3" spans="1:18">
      <c r="A3" s="51" t="s">
        <v>1</v>
      </c>
      <c r="B3" s="51" t="s">
        <v>2</v>
      </c>
      <c r="C3" s="52" t="s">
        <v>3</v>
      </c>
      <c r="D3" s="52" t="s">
        <v>4</v>
      </c>
      <c r="E3" s="53" t="s">
        <v>5</v>
      </c>
      <c r="F3" s="53" t="s">
        <v>6</v>
      </c>
      <c r="G3" s="59" t="s">
        <v>7</v>
      </c>
      <c r="H3" s="63" t="s">
        <v>8</v>
      </c>
      <c r="I3" s="63" t="s">
        <v>9</v>
      </c>
      <c r="J3" s="63" t="s">
        <v>10</v>
      </c>
      <c r="K3" s="53" t="s">
        <v>11</v>
      </c>
      <c r="L3" s="54" t="s">
        <v>12</v>
      </c>
      <c r="M3" s="55" t="s">
        <v>13</v>
      </c>
      <c r="N3" s="55" t="s">
        <v>14</v>
      </c>
      <c r="O3" s="56" t="s">
        <v>15</v>
      </c>
      <c r="P3" s="57" t="s">
        <v>16</v>
      </c>
    </row>
    <row r="4" spans="1:18">
      <c r="A4" s="47" t="s">
        <v>17</v>
      </c>
      <c r="B4" s="47" t="str">
        <f>TRIM(Table1[[#This Row],[Product]])</f>
        <v>Captain Recliner</v>
      </c>
      <c r="C4" s="1" t="s">
        <v>18</v>
      </c>
      <c r="D4" s="1" t="str">
        <f>UPPER(Table1[[#This Row],[Customer]])</f>
        <v>B&amp;B SPACES</v>
      </c>
      <c r="E4" s="30">
        <v>41644</v>
      </c>
      <c r="F4" s="30">
        <f ca="1">TODAY()</f>
        <v>45333</v>
      </c>
      <c r="G4" s="60">
        <f ca="1">YEARFRAC(Table1[[#This Row],[order DateDate]],Table1[[#This Row],[Shipday]])</f>
        <v>10.1</v>
      </c>
      <c r="H4" s="64">
        <f>DAY(Table1[[#This Row],[order DateDate]])</f>
        <v>5</v>
      </c>
      <c r="I4" s="64">
        <f>YEAR(Table1[[#This Row],[order DateDate]])</f>
        <v>2014</v>
      </c>
      <c r="J4" s="64" t="str">
        <f>TEXT(Table1[[#This Row],[order DateDate]],"DDDD")</f>
        <v>Sunday</v>
      </c>
      <c r="K4" s="5">
        <v>289.95</v>
      </c>
      <c r="L4" s="2">
        <v>5</v>
      </c>
      <c r="M4" s="5">
        <f t="shared" ref="M4:M67" si="0">K4*L4</f>
        <v>1449.75</v>
      </c>
      <c r="N4" s="5"/>
      <c r="O4" s="49">
        <f t="shared" ref="O4:O67" si="1">M4+N4</f>
        <v>1449.75</v>
      </c>
      <c r="P4" s="22" t="str" cm="1">
        <f t="array" ref="P4">_xlfn.IFS(Table1[[#This Row],[Total]]&gt;=2000,"HLC",Table1[[#This Row],[Total]]&lt;2000,"LLC")</f>
        <v>LLC</v>
      </c>
      <c r="Q4" s="45"/>
      <c r="R4" s="46"/>
    </row>
    <row r="5" spans="1:18">
      <c r="A5" s="47" t="s">
        <v>19</v>
      </c>
      <c r="B5" s="47" t="str">
        <f>TRIM(Table1[[#This Row],[Product]])</f>
        <v>Media Armoire</v>
      </c>
      <c r="C5" s="1" t="s">
        <v>20</v>
      </c>
      <c r="D5" s="1" t="str">
        <f>UPPER(Table1[[#This Row],[Customer]])</f>
        <v>HOME USA</v>
      </c>
      <c r="E5" s="30">
        <v>41644</v>
      </c>
      <c r="F5" s="30">
        <f t="shared" ref="F5:F67" ca="1" si="2">TODAY()</f>
        <v>45333</v>
      </c>
      <c r="G5" s="60">
        <f ca="1">YEARFRAC(Table1[[#This Row],[order DateDate]],Table1[[#This Row],[Shipday]])</f>
        <v>10.1</v>
      </c>
      <c r="H5" s="64">
        <f>DAY(Table1[[#This Row],[order DateDate]])</f>
        <v>5</v>
      </c>
      <c r="I5" s="64">
        <f>YEAR(Table1[[#This Row],[order DateDate]])</f>
        <v>2014</v>
      </c>
      <c r="J5" s="64" t="str">
        <f>TEXT(Table1[[#This Row],[order DateDate]],"DDDD")</f>
        <v>Sunday</v>
      </c>
      <c r="K5" s="5">
        <v>329.95</v>
      </c>
      <c r="L5" s="2">
        <v>2</v>
      </c>
      <c r="M5" s="5">
        <f t="shared" si="0"/>
        <v>659.9</v>
      </c>
      <c r="N5" s="5"/>
      <c r="O5" s="49">
        <f t="shared" si="1"/>
        <v>659.9</v>
      </c>
      <c r="P5" s="22" t="str" cm="1">
        <f t="array" ref="P5">_xlfn.IFS(Table1[[#This Row],[Total]]&gt;=2000,"HLC",Table1[[#This Row],[Total]]&lt;2000,"LLC")</f>
        <v>LLC</v>
      </c>
      <c r="Q5" s="45"/>
      <c r="R5" s="46"/>
    </row>
    <row r="6" spans="1:18">
      <c r="A6" s="47" t="s">
        <v>21</v>
      </c>
      <c r="B6" s="47" t="str">
        <f>TRIM(Table1[[#This Row],[Product]])</f>
        <v>Bamboo End Table</v>
      </c>
      <c r="C6" s="1" t="s">
        <v>22</v>
      </c>
      <c r="D6" s="1" t="str">
        <f>UPPER(Table1[[#This Row],[Customer]])</f>
        <v>ELLINGTON DESIGNS</v>
      </c>
      <c r="E6" s="30">
        <v>41645</v>
      </c>
      <c r="F6" s="30">
        <f t="shared" ca="1" si="2"/>
        <v>45333</v>
      </c>
      <c r="G6" s="60">
        <f ca="1">YEARFRAC(Table1[[#This Row],[order DateDate]],Table1[[#This Row],[Shipday]])</f>
        <v>10.097222222222221</v>
      </c>
      <c r="H6" s="64">
        <f>DAY(Table1[[#This Row],[order DateDate]])</f>
        <v>6</v>
      </c>
      <c r="I6" s="64">
        <f>YEAR(Table1[[#This Row],[order DateDate]])</f>
        <v>2014</v>
      </c>
      <c r="J6" s="64" t="str">
        <f>TEXT(Table1[[#This Row],[order DateDate]],"DDDD")</f>
        <v>Monday</v>
      </c>
      <c r="K6" s="5">
        <v>64.95</v>
      </c>
      <c r="L6" s="2">
        <v>7</v>
      </c>
      <c r="M6" s="5">
        <f>K6*L6</f>
        <v>454.65000000000003</v>
      </c>
      <c r="N6" s="5"/>
      <c r="O6" s="49">
        <f t="shared" si="1"/>
        <v>454.65000000000003</v>
      </c>
      <c r="P6" s="22" t="str" cm="1">
        <f t="array" ref="P6">_xlfn.IFS(Table1[[#This Row],[Total]]&gt;=2000,"HLC",Table1[[#This Row],[Total]]&lt;2000,"LLC")</f>
        <v>LLC</v>
      </c>
      <c r="Q6" s="45"/>
      <c r="R6" s="46"/>
    </row>
    <row r="7" spans="1:18">
      <c r="A7" s="47" t="s">
        <v>23</v>
      </c>
      <c r="B7" s="47" t="str">
        <f>TRIM(Table1[[#This Row],[Product]])</f>
        <v>Bamboo Coffee Table</v>
      </c>
      <c r="C7" s="1" t="s">
        <v>22</v>
      </c>
      <c r="D7" s="1" t="str">
        <f>UPPER(Table1[[#This Row],[Customer]])</f>
        <v>ELLINGTON DESIGNS</v>
      </c>
      <c r="E7" s="30">
        <v>41646</v>
      </c>
      <c r="F7" s="30">
        <f t="shared" ca="1" si="2"/>
        <v>45333</v>
      </c>
      <c r="G7" s="60">
        <f ca="1">YEARFRAC(Table1[[#This Row],[order DateDate]],Table1[[#This Row],[Shipday]])</f>
        <v>10.094444444444445</v>
      </c>
      <c r="H7" s="64">
        <f>DAY(Table1[[#This Row],[order DateDate]])</f>
        <v>7</v>
      </c>
      <c r="I7" s="64">
        <f>YEAR(Table1[[#This Row],[order DateDate]])</f>
        <v>2014</v>
      </c>
      <c r="J7" s="64" t="str">
        <f>TEXT(Table1[[#This Row],[order DateDate]],"DDDD")</f>
        <v>Tuesday</v>
      </c>
      <c r="K7" s="5">
        <v>139.94999999999999</v>
      </c>
      <c r="L7" s="2">
        <v>3</v>
      </c>
      <c r="M7" s="5">
        <f t="shared" si="0"/>
        <v>419.84999999999997</v>
      </c>
      <c r="N7" s="5"/>
      <c r="O7" s="49">
        <f t="shared" si="1"/>
        <v>419.84999999999997</v>
      </c>
      <c r="P7" s="22" t="str" cm="1">
        <f t="array" ref="P7">_xlfn.IFS(Table1[[#This Row],[Total]]&gt;=2000,"HLC",Table1[[#This Row],[Total]]&lt;2000,"LLC")</f>
        <v>LLC</v>
      </c>
      <c r="Q7" s="45"/>
      <c r="R7" s="46"/>
    </row>
    <row r="8" spans="1:18">
      <c r="A8" s="47" t="s">
        <v>21</v>
      </c>
      <c r="B8" s="47" t="str">
        <f>TRIM(Table1[[#This Row],[Product]])</f>
        <v>Bamboo End Table</v>
      </c>
      <c r="C8" s="1" t="s">
        <v>18</v>
      </c>
      <c r="D8" s="1" t="str">
        <f>UPPER(Table1[[#This Row],[Customer]])</f>
        <v>B&amp;B SPACES</v>
      </c>
      <c r="E8" s="30">
        <v>41646</v>
      </c>
      <c r="F8" s="30">
        <f t="shared" ca="1" si="2"/>
        <v>45333</v>
      </c>
      <c r="G8" s="60">
        <f ca="1">YEARFRAC(Table1[[#This Row],[order DateDate]],Table1[[#This Row],[Shipday]])</f>
        <v>10.094444444444445</v>
      </c>
      <c r="H8" s="64">
        <f>DAY(Table1[[#This Row],[order DateDate]])</f>
        <v>7</v>
      </c>
      <c r="I8" s="64">
        <f>YEAR(Table1[[#This Row],[order DateDate]])</f>
        <v>2014</v>
      </c>
      <c r="J8" s="64" t="str">
        <f>TEXT(Table1[[#This Row],[order DateDate]],"DDDD")</f>
        <v>Tuesday</v>
      </c>
      <c r="K8" s="5">
        <v>64.95</v>
      </c>
      <c r="L8" s="2">
        <v>12</v>
      </c>
      <c r="M8" s="5">
        <f t="shared" si="0"/>
        <v>779.40000000000009</v>
      </c>
      <c r="N8" s="5"/>
      <c r="O8" s="49">
        <f t="shared" si="1"/>
        <v>779.40000000000009</v>
      </c>
      <c r="P8" s="22" t="str" cm="1">
        <f t="array" ref="P8">_xlfn.IFS(Table1[[#This Row],[Total]]&gt;=2000,"HLC",Table1[[#This Row],[Total]]&lt;2000,"LLC")</f>
        <v>LLC</v>
      </c>
      <c r="Q8" s="45"/>
      <c r="R8" s="46"/>
    </row>
    <row r="9" spans="1:18">
      <c r="A9" s="47" t="s">
        <v>24</v>
      </c>
      <c r="B9" s="47" t="str">
        <f>TRIM(Table1[[#This Row],[Product]])</f>
        <v>Chameleon Couch</v>
      </c>
      <c r="C9" s="1" t="s">
        <v>22</v>
      </c>
      <c r="D9" s="1" t="str">
        <f>UPPER(Table1[[#This Row],[Customer]])</f>
        <v>ELLINGTON DESIGNS</v>
      </c>
      <c r="E9" s="30">
        <v>41648</v>
      </c>
      <c r="F9" s="30">
        <f t="shared" ca="1" si="2"/>
        <v>45333</v>
      </c>
      <c r="G9" s="60">
        <f ca="1">YEARFRAC(Table1[[#This Row],[order DateDate]],Table1[[#This Row],[Shipday]])</f>
        <v>10.088888888888889</v>
      </c>
      <c r="H9" s="64">
        <f>DAY(Table1[[#This Row],[order DateDate]])</f>
        <v>9</v>
      </c>
      <c r="I9" s="64">
        <f>YEAR(Table1[[#This Row],[order DateDate]])</f>
        <v>2014</v>
      </c>
      <c r="J9" s="64" t="str">
        <f>TEXT(Table1[[#This Row],[order DateDate]],"DDDD")</f>
        <v>Thursday</v>
      </c>
      <c r="K9" s="5">
        <v>649.99</v>
      </c>
      <c r="L9" s="2">
        <v>4</v>
      </c>
      <c r="M9" s="5">
        <f t="shared" si="0"/>
        <v>2599.96</v>
      </c>
      <c r="N9" s="5"/>
      <c r="O9" s="49">
        <f t="shared" si="1"/>
        <v>2599.96</v>
      </c>
      <c r="P9" s="22" t="str" cm="1">
        <f t="array" ref="P9">_xlfn.IFS(Table1[[#This Row],[Total]]&gt;=2000,"HLC",Table1[[#This Row],[Total]]&lt;2000,"LLC")</f>
        <v>HLC</v>
      </c>
      <c r="Q9" s="22" t="s">
        <v>25</v>
      </c>
    </row>
    <row r="10" spans="1:18">
      <c r="A10" s="47" t="s">
        <v>21</v>
      </c>
      <c r="B10" s="47" t="str">
        <f>TRIM(Table1[[#This Row],[Product]])</f>
        <v>Bamboo End Table</v>
      </c>
      <c r="C10" s="1" t="s">
        <v>20</v>
      </c>
      <c r="D10" s="1" t="str">
        <f>UPPER(Table1[[#This Row],[Customer]])</f>
        <v>HOME USA</v>
      </c>
      <c r="E10" s="30">
        <v>41649</v>
      </c>
      <c r="F10" s="30">
        <f t="shared" ca="1" si="2"/>
        <v>45333</v>
      </c>
      <c r="G10" s="60">
        <f ca="1">YEARFRAC(Table1[[#This Row],[order DateDate]],Table1[[#This Row],[Shipday]])</f>
        <v>10.08611111111111</v>
      </c>
      <c r="H10" s="64">
        <f>DAY(Table1[[#This Row],[order DateDate]])</f>
        <v>10</v>
      </c>
      <c r="I10" s="64">
        <f>YEAR(Table1[[#This Row],[order DateDate]])</f>
        <v>2014</v>
      </c>
      <c r="J10" s="64" t="str">
        <f>TEXT(Table1[[#This Row],[order DateDate]],"DDDD")</f>
        <v>Friday</v>
      </c>
      <c r="K10" s="5">
        <v>64.95</v>
      </c>
      <c r="L10" s="2">
        <v>10</v>
      </c>
      <c r="M10" s="5">
        <f t="shared" si="0"/>
        <v>649.5</v>
      </c>
      <c r="N10" s="5"/>
      <c r="O10" s="49">
        <f t="shared" si="1"/>
        <v>649.5</v>
      </c>
      <c r="P10" s="22" t="str" cm="1">
        <f t="array" ref="P10">_xlfn.IFS(Table1[[#This Row],[Total]]&gt;=2000,"HLC",Table1[[#This Row],[Total]]&lt;2000,"LLC")</f>
        <v>LLC</v>
      </c>
    </row>
    <row r="11" spans="1:18">
      <c r="A11" s="47" t="s">
        <v>24</v>
      </c>
      <c r="B11" s="47" t="str">
        <f>TRIM(Table1[[#This Row],[Product]])</f>
        <v>Chameleon Couch</v>
      </c>
      <c r="C11" s="1" t="s">
        <v>20</v>
      </c>
      <c r="D11" s="1" t="str">
        <f>UPPER(Table1[[#This Row],[Customer]])</f>
        <v>HOME USA</v>
      </c>
      <c r="E11" s="30">
        <v>41649</v>
      </c>
      <c r="F11" s="30">
        <f t="shared" ca="1" si="2"/>
        <v>45333</v>
      </c>
      <c r="G11" s="60">
        <f ca="1">YEARFRAC(Table1[[#This Row],[order DateDate]],Table1[[#This Row],[Shipday]])</f>
        <v>10.08611111111111</v>
      </c>
      <c r="H11" s="64">
        <f>DAY(Table1[[#This Row],[order DateDate]])</f>
        <v>10</v>
      </c>
      <c r="I11" s="64">
        <f>YEAR(Table1[[#This Row],[order DateDate]])</f>
        <v>2014</v>
      </c>
      <c r="J11" s="64" t="str">
        <f>TEXT(Table1[[#This Row],[order DateDate]],"DDDD")</f>
        <v>Friday</v>
      </c>
      <c r="K11" s="5">
        <v>649.99</v>
      </c>
      <c r="L11" s="2">
        <v>2</v>
      </c>
      <c r="M11" s="5">
        <f t="shared" si="0"/>
        <v>1299.98</v>
      </c>
      <c r="N11" s="5"/>
      <c r="O11" s="49">
        <f t="shared" si="1"/>
        <v>1299.98</v>
      </c>
      <c r="P11" s="22" t="str" cm="1">
        <f t="array" ref="P11">_xlfn.IFS(Table1[[#This Row],[Total]]&gt;=2000,"HLC",Table1[[#This Row],[Total]]&lt;2000,"LLC")</f>
        <v>LLC</v>
      </c>
    </row>
    <row r="12" spans="1:18">
      <c r="A12" s="47" t="s">
        <v>19</v>
      </c>
      <c r="B12" s="47" t="str">
        <f>TRIM(Table1[[#This Row],[Product]])</f>
        <v>Media Armoire</v>
      </c>
      <c r="C12" s="1" t="s">
        <v>20</v>
      </c>
      <c r="D12" s="1" t="str">
        <f>UPPER(Table1[[#This Row],[Customer]])</f>
        <v>HOME USA</v>
      </c>
      <c r="E12" s="30">
        <v>41649</v>
      </c>
      <c r="F12" s="30">
        <f t="shared" ca="1" si="2"/>
        <v>45333</v>
      </c>
      <c r="G12" s="60">
        <f ca="1">YEARFRAC(Table1[[#This Row],[order DateDate]],Table1[[#This Row],[Shipday]])</f>
        <v>10.08611111111111</v>
      </c>
      <c r="H12" s="64">
        <f>DAY(Table1[[#This Row],[order DateDate]])</f>
        <v>10</v>
      </c>
      <c r="I12" s="64">
        <f>YEAR(Table1[[#This Row],[order DateDate]])</f>
        <v>2014</v>
      </c>
      <c r="J12" s="64" t="str">
        <f>TEXT(Table1[[#This Row],[order DateDate]],"DDDD")</f>
        <v>Friday</v>
      </c>
      <c r="K12" s="5">
        <v>329.95</v>
      </c>
      <c r="L12" s="2">
        <v>6</v>
      </c>
      <c r="M12" s="5">
        <f t="shared" si="0"/>
        <v>1979.6999999999998</v>
      </c>
      <c r="N12" s="5"/>
      <c r="O12" s="49">
        <f t="shared" si="1"/>
        <v>1979.6999999999998</v>
      </c>
      <c r="P12" s="22" t="str" cm="1">
        <f t="array" ref="P12">_xlfn.IFS(Table1[[#This Row],[Total]]&gt;=2000,"HLC",Table1[[#This Row],[Total]]&lt;2000,"LLC")</f>
        <v>LLC</v>
      </c>
    </row>
    <row r="13" spans="1:18">
      <c r="A13" s="47" t="s">
        <v>26</v>
      </c>
      <c r="B13" s="47" t="str">
        <f>TRIM(Table1[[#This Row],[Product]])</f>
        <v>Bamboo Coffee Table</v>
      </c>
      <c r="C13" s="1" t="s">
        <v>20</v>
      </c>
      <c r="D13" s="1" t="str">
        <f>UPPER(Table1[[#This Row],[Customer]])</f>
        <v>HOME USA</v>
      </c>
      <c r="E13" s="30">
        <v>41652</v>
      </c>
      <c r="F13" s="30">
        <f t="shared" ca="1" si="2"/>
        <v>45333</v>
      </c>
      <c r="G13" s="60">
        <f ca="1">YEARFRAC(Table1[[#This Row],[order DateDate]],Table1[[#This Row],[Shipday]])</f>
        <v>10.077777777777778</v>
      </c>
      <c r="H13" s="64">
        <f>DAY(Table1[[#This Row],[order DateDate]])</f>
        <v>13</v>
      </c>
      <c r="I13" s="64">
        <f>YEAR(Table1[[#This Row],[order DateDate]])</f>
        <v>2014</v>
      </c>
      <c r="J13" s="64" t="str">
        <f>TEXT(Table1[[#This Row],[order DateDate]],"DDDD")</f>
        <v>Monday</v>
      </c>
      <c r="K13" s="5">
        <v>139.94999999999999</v>
      </c>
      <c r="L13" s="2">
        <v>10</v>
      </c>
      <c r="M13" s="5">
        <f t="shared" si="0"/>
        <v>1399.5</v>
      </c>
      <c r="N13" s="5"/>
      <c r="O13" s="49">
        <f t="shared" si="1"/>
        <v>1399.5</v>
      </c>
      <c r="P13" s="22" t="str" cm="1">
        <f t="array" ref="P13">_xlfn.IFS(Table1[[#This Row],[Total]]&gt;=2000,"HLC",Table1[[#This Row],[Total]]&lt;2000,"LLC")</f>
        <v>LLC</v>
      </c>
    </row>
    <row r="14" spans="1:18">
      <c r="A14" s="47" t="s">
        <v>19</v>
      </c>
      <c r="B14" s="47" t="str">
        <f>TRIM(Table1[[#This Row],[Product]])</f>
        <v>Media Armoire</v>
      </c>
      <c r="C14" s="1" t="s">
        <v>18</v>
      </c>
      <c r="D14" s="1" t="str">
        <f>UPPER(Table1[[#This Row],[Customer]])</f>
        <v>B&amp;B SPACES</v>
      </c>
      <c r="E14" s="30">
        <v>41652</v>
      </c>
      <c r="F14" s="30">
        <f t="shared" ca="1" si="2"/>
        <v>45333</v>
      </c>
      <c r="G14" s="60">
        <f ca="1">YEARFRAC(Table1[[#This Row],[order DateDate]],Table1[[#This Row],[Shipday]])</f>
        <v>10.077777777777778</v>
      </c>
      <c r="H14" s="64">
        <f>DAY(Table1[[#This Row],[order DateDate]])</f>
        <v>13</v>
      </c>
      <c r="I14" s="64">
        <f>YEAR(Table1[[#This Row],[order DateDate]])</f>
        <v>2014</v>
      </c>
      <c r="J14" s="64" t="str">
        <f>TEXT(Table1[[#This Row],[order DateDate]],"DDDD")</f>
        <v>Monday</v>
      </c>
      <c r="K14" s="5">
        <v>329.95</v>
      </c>
      <c r="L14" s="2">
        <v>13</v>
      </c>
      <c r="M14" s="5">
        <f t="shared" si="0"/>
        <v>4289.3499999999995</v>
      </c>
      <c r="N14" s="5"/>
      <c r="O14" s="49">
        <f t="shared" si="1"/>
        <v>4289.3499999999995</v>
      </c>
      <c r="P14" s="22" t="str" cm="1">
        <f t="array" ref="P14">_xlfn.IFS(Table1[[#This Row],[Total]]&gt;=2000,"HLC",Table1[[#This Row],[Total]]&lt;2000,"LLC")</f>
        <v>HLC</v>
      </c>
    </row>
    <row r="15" spans="1:18">
      <c r="A15" s="47" t="s">
        <v>27</v>
      </c>
      <c r="B15" s="47" t="str">
        <f>TRIM(Table1[[#This Row],[Product]])</f>
        <v>Media Armoire</v>
      </c>
      <c r="C15" s="1" t="s">
        <v>20</v>
      </c>
      <c r="D15" s="1" t="str">
        <f>UPPER(Table1[[#This Row],[Customer]])</f>
        <v>HOME USA</v>
      </c>
      <c r="E15" s="30">
        <v>41652</v>
      </c>
      <c r="F15" s="30">
        <f t="shared" ca="1" si="2"/>
        <v>45333</v>
      </c>
      <c r="G15" s="60">
        <f ca="1">YEARFRAC(Table1[[#This Row],[order DateDate]],Table1[[#This Row],[Shipday]])</f>
        <v>10.077777777777778</v>
      </c>
      <c r="H15" s="64">
        <f>DAY(Table1[[#This Row],[order DateDate]])</f>
        <v>13</v>
      </c>
      <c r="I15" s="64">
        <f>YEAR(Table1[[#This Row],[order DateDate]])</f>
        <v>2014</v>
      </c>
      <c r="J15" s="64" t="str">
        <f>TEXT(Table1[[#This Row],[order DateDate]],"DDDD")</f>
        <v>Monday</v>
      </c>
      <c r="K15" s="5">
        <v>329.95</v>
      </c>
      <c r="L15" s="2">
        <v>4</v>
      </c>
      <c r="M15" s="5">
        <f t="shared" si="0"/>
        <v>1319.8</v>
      </c>
      <c r="N15" s="5"/>
      <c r="O15" s="49">
        <f t="shared" si="1"/>
        <v>1319.8</v>
      </c>
      <c r="P15" s="22" t="str" cm="1">
        <f t="array" ref="P15">_xlfn.IFS(Table1[[#This Row],[Total]]&gt;=2000,"HLC",Table1[[#This Row],[Total]]&lt;2000,"LLC")</f>
        <v>LLC</v>
      </c>
    </row>
    <row r="16" spans="1:18">
      <c r="A16" s="47" t="s">
        <v>26</v>
      </c>
      <c r="B16" s="47" t="str">
        <f>TRIM(Table1[[#This Row],[Product]])</f>
        <v>Bamboo Coffee Table</v>
      </c>
      <c r="C16" s="1" t="s">
        <v>18</v>
      </c>
      <c r="D16" s="1" t="str">
        <f>UPPER(Table1[[#This Row],[Customer]])</f>
        <v>B&amp;B SPACES</v>
      </c>
      <c r="E16" s="30">
        <v>41653</v>
      </c>
      <c r="F16" s="30">
        <f t="shared" ca="1" si="2"/>
        <v>45333</v>
      </c>
      <c r="G16" s="60">
        <f ca="1">YEARFRAC(Table1[[#This Row],[order DateDate]],Table1[[#This Row],[Shipday]])</f>
        <v>10.074999999999999</v>
      </c>
      <c r="H16" s="64">
        <f>DAY(Table1[[#This Row],[order DateDate]])</f>
        <v>14</v>
      </c>
      <c r="I16" s="64">
        <f>YEAR(Table1[[#This Row],[order DateDate]])</f>
        <v>2014</v>
      </c>
      <c r="J16" s="64" t="str">
        <f>TEXT(Table1[[#This Row],[order DateDate]],"DDDD")</f>
        <v>Tuesday</v>
      </c>
      <c r="K16" s="5">
        <v>139.94999999999999</v>
      </c>
      <c r="L16" s="2">
        <v>11</v>
      </c>
      <c r="M16" s="5">
        <f t="shared" si="0"/>
        <v>1539.4499999999998</v>
      </c>
      <c r="N16" s="5"/>
      <c r="O16" s="49">
        <f t="shared" si="1"/>
        <v>1539.4499999999998</v>
      </c>
      <c r="P16" s="22" t="str" cm="1">
        <f t="array" ref="P16">_xlfn.IFS(Table1[[#This Row],[Total]]&gt;=2000,"HLC",Table1[[#This Row],[Total]]&lt;2000,"LLC")</f>
        <v>LLC</v>
      </c>
    </row>
    <row r="17" spans="1:16">
      <c r="A17" s="47" t="s">
        <v>17</v>
      </c>
      <c r="B17" s="47" t="str">
        <f>TRIM(Table1[[#This Row],[Product]])</f>
        <v>Captain Recliner</v>
      </c>
      <c r="C17" s="1" t="s">
        <v>18</v>
      </c>
      <c r="D17" s="1" t="str">
        <f>UPPER(Table1[[#This Row],[Customer]])</f>
        <v>B&amp;B SPACES</v>
      </c>
      <c r="E17" s="30">
        <v>41653</v>
      </c>
      <c r="F17" s="30">
        <f t="shared" ca="1" si="2"/>
        <v>45333</v>
      </c>
      <c r="G17" s="60">
        <f ca="1">YEARFRAC(Table1[[#This Row],[order DateDate]],Table1[[#This Row],[Shipday]])</f>
        <v>10.074999999999999</v>
      </c>
      <c r="H17" s="64">
        <f>DAY(Table1[[#This Row],[order DateDate]])</f>
        <v>14</v>
      </c>
      <c r="I17" s="64">
        <f>YEAR(Table1[[#This Row],[order DateDate]])</f>
        <v>2014</v>
      </c>
      <c r="J17" s="64" t="str">
        <f>TEXT(Table1[[#This Row],[order DateDate]],"DDDD")</f>
        <v>Tuesday</v>
      </c>
      <c r="K17" s="5">
        <v>299.95</v>
      </c>
      <c r="L17" s="2">
        <v>7</v>
      </c>
      <c r="M17" s="5">
        <f t="shared" si="0"/>
        <v>2099.65</v>
      </c>
      <c r="N17" s="5"/>
      <c r="O17" s="49">
        <f t="shared" si="1"/>
        <v>2099.65</v>
      </c>
      <c r="P17" s="22" t="str" cm="1">
        <f t="array" ref="P17">_xlfn.IFS(Table1[[#This Row],[Total]]&gt;=2000,"HLC",Table1[[#This Row],[Total]]&lt;2000,"LLC")</f>
        <v>HLC</v>
      </c>
    </row>
    <row r="18" spans="1:16">
      <c r="A18" s="47" t="s">
        <v>21</v>
      </c>
      <c r="B18" s="47" t="str">
        <f>TRIM(Table1[[#This Row],[Product]])</f>
        <v>Bamboo End Table</v>
      </c>
      <c r="C18" s="1" t="s">
        <v>22</v>
      </c>
      <c r="D18" s="1" t="str">
        <f>UPPER(Table1[[#This Row],[Customer]])</f>
        <v>ELLINGTON DESIGNS</v>
      </c>
      <c r="E18" s="30">
        <v>41654</v>
      </c>
      <c r="F18" s="30">
        <f t="shared" ca="1" si="2"/>
        <v>45333</v>
      </c>
      <c r="G18" s="60">
        <f ca="1">YEARFRAC(Table1[[#This Row],[order DateDate]],Table1[[#This Row],[Shipday]])</f>
        <v>10.072222222222223</v>
      </c>
      <c r="H18" s="64">
        <f>DAY(Table1[[#This Row],[order DateDate]])</f>
        <v>15</v>
      </c>
      <c r="I18" s="64">
        <f>YEAR(Table1[[#This Row],[order DateDate]])</f>
        <v>2014</v>
      </c>
      <c r="J18" s="64" t="str">
        <f>TEXT(Table1[[#This Row],[order DateDate]],"DDDD")</f>
        <v>Wednesday</v>
      </c>
      <c r="K18" s="5">
        <v>64.95</v>
      </c>
      <c r="L18" s="2">
        <v>11</v>
      </c>
      <c r="M18" s="5">
        <f t="shared" si="0"/>
        <v>714.45</v>
      </c>
      <c r="N18" s="5"/>
      <c r="O18" s="49">
        <f t="shared" si="1"/>
        <v>714.45</v>
      </c>
      <c r="P18" s="22" t="str" cm="1">
        <f t="array" ref="P18">_xlfn.IFS(Table1[[#This Row],[Total]]&gt;=2000,"HLC",Table1[[#This Row],[Total]]&lt;2000,"LLC")</f>
        <v>LLC</v>
      </c>
    </row>
    <row r="19" spans="1:16">
      <c r="A19" s="47" t="s">
        <v>24</v>
      </c>
      <c r="B19" s="47" t="str">
        <f>TRIM(Table1[[#This Row],[Product]])</f>
        <v>Chameleon Couch</v>
      </c>
      <c r="C19" s="1" t="s">
        <v>18</v>
      </c>
      <c r="D19" s="1" t="str">
        <f>UPPER(Table1[[#This Row],[Customer]])</f>
        <v>B&amp;B SPACES</v>
      </c>
      <c r="E19" s="30">
        <v>41654</v>
      </c>
      <c r="F19" s="30">
        <f t="shared" ca="1" si="2"/>
        <v>45333</v>
      </c>
      <c r="G19" s="60">
        <f ca="1">YEARFRAC(Table1[[#This Row],[order DateDate]],Table1[[#This Row],[Shipday]])</f>
        <v>10.072222222222223</v>
      </c>
      <c r="H19" s="64">
        <f>DAY(Table1[[#This Row],[order DateDate]])</f>
        <v>15</v>
      </c>
      <c r="I19" s="64">
        <f>YEAR(Table1[[#This Row],[order DateDate]])</f>
        <v>2014</v>
      </c>
      <c r="J19" s="64" t="str">
        <f>TEXT(Table1[[#This Row],[order DateDate]],"DDDD")</f>
        <v>Wednesday</v>
      </c>
      <c r="K19" s="5">
        <v>649.99</v>
      </c>
      <c r="L19" s="2">
        <v>6</v>
      </c>
      <c r="M19" s="5">
        <f t="shared" si="0"/>
        <v>3899.94</v>
      </c>
      <c r="N19" s="5"/>
      <c r="O19" s="49">
        <f t="shared" si="1"/>
        <v>3899.94</v>
      </c>
      <c r="P19" s="22" t="str" cm="1">
        <f t="array" ref="P19">_xlfn.IFS(Table1[[#This Row],[Total]]&gt;=2000,"HLC",Table1[[#This Row],[Total]]&lt;2000,"LLC")</f>
        <v>HLC</v>
      </c>
    </row>
    <row r="20" spans="1:16">
      <c r="A20" s="47" t="s">
        <v>26</v>
      </c>
      <c r="B20" s="47" t="str">
        <f>TRIM(Table1[[#This Row],[Product]])</f>
        <v>Bamboo Coffee Table</v>
      </c>
      <c r="C20" s="1" t="s">
        <v>20</v>
      </c>
      <c r="D20" s="1" t="str">
        <f>UPPER(Table1[[#This Row],[Customer]])</f>
        <v>HOME USA</v>
      </c>
      <c r="E20" s="30">
        <v>41655</v>
      </c>
      <c r="F20" s="30">
        <f t="shared" ca="1" si="2"/>
        <v>45333</v>
      </c>
      <c r="G20" s="60">
        <f ca="1">YEARFRAC(Table1[[#This Row],[order DateDate]],Table1[[#This Row],[Shipday]])</f>
        <v>10.069444444444445</v>
      </c>
      <c r="H20" s="64">
        <f>DAY(Table1[[#This Row],[order DateDate]])</f>
        <v>16</v>
      </c>
      <c r="I20" s="64">
        <f>YEAR(Table1[[#This Row],[order DateDate]])</f>
        <v>2014</v>
      </c>
      <c r="J20" s="64" t="str">
        <f>TEXT(Table1[[#This Row],[order DateDate]],"DDDD")</f>
        <v>Thursday</v>
      </c>
      <c r="K20" s="5">
        <v>139.94999999999999</v>
      </c>
      <c r="L20" s="2">
        <v>10</v>
      </c>
      <c r="M20" s="5">
        <f t="shared" si="0"/>
        <v>1399.5</v>
      </c>
      <c r="N20" s="5"/>
      <c r="O20" s="49">
        <f t="shared" si="1"/>
        <v>1399.5</v>
      </c>
      <c r="P20" s="22" t="str" cm="1">
        <f t="array" ref="P20">_xlfn.IFS(Table1[[#This Row],[Total]]&gt;=2000,"HLC",Table1[[#This Row],[Total]]&lt;2000,"LLC")</f>
        <v>LLC</v>
      </c>
    </row>
    <row r="21" spans="1:16">
      <c r="A21" s="47" t="s">
        <v>17</v>
      </c>
      <c r="B21" s="47" t="str">
        <f>TRIM(Table1[[#This Row],[Product]])</f>
        <v>Captain Recliner</v>
      </c>
      <c r="C21" s="1" t="s">
        <v>18</v>
      </c>
      <c r="D21" s="1" t="str">
        <f>UPPER(Table1[[#This Row],[Customer]])</f>
        <v>B&amp;B SPACES</v>
      </c>
      <c r="E21" s="30">
        <v>41655</v>
      </c>
      <c r="F21" s="30">
        <f t="shared" ca="1" si="2"/>
        <v>45333</v>
      </c>
      <c r="G21" s="60">
        <f ca="1">YEARFRAC(Table1[[#This Row],[order DateDate]],Table1[[#This Row],[Shipday]])</f>
        <v>10.069444444444445</v>
      </c>
      <c r="H21" s="64">
        <f>DAY(Table1[[#This Row],[order DateDate]])</f>
        <v>16</v>
      </c>
      <c r="I21" s="64">
        <f>YEAR(Table1[[#This Row],[order DateDate]])</f>
        <v>2014</v>
      </c>
      <c r="J21" s="64" t="str">
        <f>TEXT(Table1[[#This Row],[order DateDate]],"DDDD")</f>
        <v>Thursday</v>
      </c>
      <c r="K21" s="5">
        <v>299.95</v>
      </c>
      <c r="L21" s="2">
        <v>14</v>
      </c>
      <c r="M21" s="5">
        <f t="shared" si="0"/>
        <v>4199.3</v>
      </c>
      <c r="N21" s="5"/>
      <c r="O21" s="49">
        <f t="shared" si="1"/>
        <v>4199.3</v>
      </c>
      <c r="P21" s="22" t="str" cm="1">
        <f t="array" ref="P21">_xlfn.IFS(Table1[[#This Row],[Total]]&gt;=2000,"HLC",Table1[[#This Row],[Total]]&lt;2000,"LLC")</f>
        <v>HLC</v>
      </c>
    </row>
    <row r="22" spans="1:16">
      <c r="A22" s="47" t="s">
        <v>19</v>
      </c>
      <c r="B22" s="47" t="str">
        <f>TRIM(Table1[[#This Row],[Product]])</f>
        <v>Media Armoire</v>
      </c>
      <c r="C22" s="1" t="s">
        <v>22</v>
      </c>
      <c r="D22" s="1" t="str">
        <f>UPPER(Table1[[#This Row],[Customer]])</f>
        <v>ELLINGTON DESIGNS</v>
      </c>
      <c r="E22" s="30">
        <v>41660</v>
      </c>
      <c r="F22" s="30">
        <f t="shared" ca="1" si="2"/>
        <v>45333</v>
      </c>
      <c r="G22" s="60">
        <f ca="1">YEARFRAC(Table1[[#This Row],[order DateDate]],Table1[[#This Row],[Shipday]])</f>
        <v>10.055555555555555</v>
      </c>
      <c r="H22" s="64">
        <f>DAY(Table1[[#This Row],[order DateDate]])</f>
        <v>21</v>
      </c>
      <c r="I22" s="64">
        <f>YEAR(Table1[[#This Row],[order DateDate]])</f>
        <v>2014</v>
      </c>
      <c r="J22" s="64" t="str">
        <f>TEXT(Table1[[#This Row],[order DateDate]],"DDDD")</f>
        <v>Tuesday</v>
      </c>
      <c r="K22" s="5">
        <v>329.95</v>
      </c>
      <c r="L22" s="2">
        <v>4</v>
      </c>
      <c r="M22" s="5">
        <f t="shared" si="0"/>
        <v>1319.8</v>
      </c>
      <c r="N22" s="5"/>
      <c r="O22" s="49">
        <f t="shared" si="1"/>
        <v>1319.8</v>
      </c>
      <c r="P22" s="22" t="str" cm="1">
        <f t="array" ref="P22">_xlfn.IFS(Table1[[#This Row],[Total]]&gt;=2000,"HLC",Table1[[#This Row],[Total]]&lt;2000,"LLC")</f>
        <v>LLC</v>
      </c>
    </row>
    <row r="23" spans="1:16">
      <c r="A23" s="47" t="s">
        <v>21</v>
      </c>
      <c r="B23" s="47" t="str">
        <f>TRIM(Table1[[#This Row],[Product]])</f>
        <v>Bamboo End Table</v>
      </c>
      <c r="C23" s="1" t="s">
        <v>18</v>
      </c>
      <c r="D23" s="1" t="str">
        <f>UPPER(Table1[[#This Row],[Customer]])</f>
        <v>B&amp;B SPACES</v>
      </c>
      <c r="E23" s="30">
        <v>41661</v>
      </c>
      <c r="F23" s="30">
        <f t="shared" ca="1" si="2"/>
        <v>45333</v>
      </c>
      <c r="G23" s="60">
        <f ca="1">YEARFRAC(Table1[[#This Row],[order DateDate]],Table1[[#This Row],[Shipday]])</f>
        <v>10.052777777777777</v>
      </c>
      <c r="H23" s="64">
        <f>DAY(Table1[[#This Row],[order DateDate]])</f>
        <v>22</v>
      </c>
      <c r="I23" s="64">
        <f>YEAR(Table1[[#This Row],[order DateDate]])</f>
        <v>2014</v>
      </c>
      <c r="J23" s="64" t="str">
        <f>TEXT(Table1[[#This Row],[order DateDate]],"DDDD")</f>
        <v>Wednesday</v>
      </c>
      <c r="K23" s="5">
        <v>64.95</v>
      </c>
      <c r="L23" s="2">
        <v>20</v>
      </c>
      <c r="M23" s="5">
        <f t="shared" si="0"/>
        <v>1299</v>
      </c>
      <c r="N23" s="5"/>
      <c r="O23" s="49">
        <f t="shared" si="1"/>
        <v>1299</v>
      </c>
      <c r="P23" s="22" t="str" cm="1">
        <f t="array" ref="P23">_xlfn.IFS(Table1[[#This Row],[Total]]&gt;=2000,"HLC",Table1[[#This Row],[Total]]&lt;2000,"LLC")</f>
        <v>LLC</v>
      </c>
    </row>
    <row r="24" spans="1:16">
      <c r="A24" s="47" t="s">
        <v>19</v>
      </c>
      <c r="B24" s="47" t="str">
        <f>TRIM(Table1[[#This Row],[Product]])</f>
        <v>Media Armoire</v>
      </c>
      <c r="C24" s="1" t="s">
        <v>20</v>
      </c>
      <c r="D24" s="1" t="str">
        <f>UPPER(Table1[[#This Row],[Customer]])</f>
        <v>HOME USA</v>
      </c>
      <c r="E24" s="30">
        <v>41662</v>
      </c>
      <c r="F24" s="30">
        <f t="shared" ca="1" si="2"/>
        <v>45333</v>
      </c>
      <c r="G24" s="60">
        <f ca="1">YEARFRAC(Table1[[#This Row],[order DateDate]],Table1[[#This Row],[Shipday]])</f>
        <v>10.050000000000001</v>
      </c>
      <c r="H24" s="64">
        <f>DAY(Table1[[#This Row],[order DateDate]])</f>
        <v>23</v>
      </c>
      <c r="I24" s="64">
        <f>YEAR(Table1[[#This Row],[order DateDate]])</f>
        <v>2014</v>
      </c>
      <c r="J24" s="64" t="str">
        <f>TEXT(Table1[[#This Row],[order DateDate]],"DDDD")</f>
        <v>Thursday</v>
      </c>
      <c r="K24" s="5">
        <v>329.95</v>
      </c>
      <c r="L24" s="2">
        <v>8</v>
      </c>
      <c r="M24" s="5">
        <f t="shared" si="0"/>
        <v>2639.6</v>
      </c>
      <c r="N24" s="5"/>
      <c r="O24" s="49">
        <f t="shared" si="1"/>
        <v>2639.6</v>
      </c>
      <c r="P24" s="22" t="str" cm="1">
        <f t="array" ref="P24">_xlfn.IFS(Table1[[#This Row],[Total]]&gt;=2000,"HLC",Table1[[#This Row],[Total]]&lt;2000,"LLC")</f>
        <v>HLC</v>
      </c>
    </row>
    <row r="25" spans="1:16">
      <c r="A25" s="47" t="s">
        <v>21</v>
      </c>
      <c r="B25" s="47" t="str">
        <f>TRIM(Table1[[#This Row],[Product]])</f>
        <v>Bamboo End Table</v>
      </c>
      <c r="C25" s="1" t="s">
        <v>20</v>
      </c>
      <c r="D25" s="1" t="str">
        <f>UPPER(Table1[[#This Row],[Customer]])</f>
        <v>HOME USA</v>
      </c>
      <c r="E25" s="30">
        <v>41664</v>
      </c>
      <c r="F25" s="30">
        <f t="shared" ca="1" si="2"/>
        <v>45333</v>
      </c>
      <c r="G25" s="60">
        <f ca="1">YEARFRAC(Table1[[#This Row],[order DateDate]],Table1[[#This Row],[Shipday]])</f>
        <v>10.044444444444444</v>
      </c>
      <c r="H25" s="64">
        <f>DAY(Table1[[#This Row],[order DateDate]])</f>
        <v>25</v>
      </c>
      <c r="I25" s="64">
        <f>YEAR(Table1[[#This Row],[order DateDate]])</f>
        <v>2014</v>
      </c>
      <c r="J25" s="64" t="str">
        <f>TEXT(Table1[[#This Row],[order DateDate]],"DDDD")</f>
        <v>Saturday</v>
      </c>
      <c r="K25" s="5">
        <v>64.95</v>
      </c>
      <c r="L25" s="2">
        <v>11</v>
      </c>
      <c r="M25" s="5">
        <f t="shared" si="0"/>
        <v>714.45</v>
      </c>
      <c r="N25" s="5"/>
      <c r="O25" s="49">
        <f t="shared" si="1"/>
        <v>714.45</v>
      </c>
      <c r="P25" s="22" t="str" cm="1">
        <f t="array" ref="P25">_xlfn.IFS(Table1[[#This Row],[Total]]&gt;=2000,"HLC",Table1[[#This Row],[Total]]&lt;2000,"LLC")</f>
        <v>LLC</v>
      </c>
    </row>
    <row r="26" spans="1:16">
      <c r="A26" s="47" t="s">
        <v>17</v>
      </c>
      <c r="B26" s="47" t="str">
        <f>TRIM(Table1[[#This Row],[Product]])</f>
        <v>Captain Recliner</v>
      </c>
      <c r="C26" s="1" t="s">
        <v>22</v>
      </c>
      <c r="D26" s="1" t="str">
        <f>UPPER(Table1[[#This Row],[Customer]])</f>
        <v>ELLINGTON DESIGNS</v>
      </c>
      <c r="E26" s="30">
        <v>41666</v>
      </c>
      <c r="F26" s="30">
        <f t="shared" ca="1" si="2"/>
        <v>45333</v>
      </c>
      <c r="G26" s="60">
        <f ca="1">YEARFRAC(Table1[[#This Row],[order DateDate]],Table1[[#This Row],[Shipday]])</f>
        <v>10.03888888888889</v>
      </c>
      <c r="H26" s="64">
        <f>DAY(Table1[[#This Row],[order DateDate]])</f>
        <v>27</v>
      </c>
      <c r="I26" s="64">
        <f>YEAR(Table1[[#This Row],[order DateDate]])</f>
        <v>2014</v>
      </c>
      <c r="J26" s="64" t="str">
        <f>TEXT(Table1[[#This Row],[order DateDate]],"DDDD")</f>
        <v>Monday</v>
      </c>
      <c r="K26" s="5">
        <v>299.95</v>
      </c>
      <c r="L26" s="2">
        <v>13</v>
      </c>
      <c r="M26" s="5">
        <f t="shared" si="0"/>
        <v>3899.35</v>
      </c>
      <c r="N26" s="5"/>
      <c r="O26" s="49">
        <f t="shared" si="1"/>
        <v>3899.35</v>
      </c>
      <c r="P26" s="22" t="str" cm="1">
        <f t="array" ref="P26">_xlfn.IFS(Table1[[#This Row],[Total]]&gt;=2000,"HLC",Table1[[#This Row],[Total]]&lt;2000,"LLC")</f>
        <v>HLC</v>
      </c>
    </row>
    <row r="27" spans="1:16">
      <c r="A27" s="47" t="s">
        <v>19</v>
      </c>
      <c r="B27" s="47" t="str">
        <f>TRIM(Table1[[#This Row],[Product]])</f>
        <v>Media Armoire</v>
      </c>
      <c r="C27" s="1" t="s">
        <v>18</v>
      </c>
      <c r="D27" s="1" t="str">
        <f>UPPER(Table1[[#This Row],[Customer]])</f>
        <v>B&amp;B SPACES</v>
      </c>
      <c r="E27" s="30">
        <v>41666</v>
      </c>
      <c r="F27" s="30">
        <f t="shared" ca="1" si="2"/>
        <v>45333</v>
      </c>
      <c r="G27" s="60">
        <f ca="1">YEARFRAC(Table1[[#This Row],[order DateDate]],Table1[[#This Row],[Shipday]])</f>
        <v>10.03888888888889</v>
      </c>
      <c r="H27" s="64">
        <f>DAY(Table1[[#This Row],[order DateDate]])</f>
        <v>27</v>
      </c>
      <c r="I27" s="64">
        <f>YEAR(Table1[[#This Row],[order DateDate]])</f>
        <v>2014</v>
      </c>
      <c r="J27" s="64" t="str">
        <f>TEXT(Table1[[#This Row],[order DateDate]],"DDDD")</f>
        <v>Monday</v>
      </c>
      <c r="K27" s="5">
        <v>329.95</v>
      </c>
      <c r="L27" s="2">
        <v>7</v>
      </c>
      <c r="M27" s="5">
        <f t="shared" si="0"/>
        <v>2309.65</v>
      </c>
      <c r="N27" s="5"/>
      <c r="O27" s="49">
        <f t="shared" si="1"/>
        <v>2309.65</v>
      </c>
      <c r="P27" s="22" t="str" cm="1">
        <f t="array" ref="P27">_xlfn.IFS(Table1[[#This Row],[Total]]&gt;=2000,"HLC",Table1[[#This Row],[Total]]&lt;2000,"LLC")</f>
        <v>HLC</v>
      </c>
    </row>
    <row r="28" spans="1:16">
      <c r="A28" s="47" t="s">
        <v>19</v>
      </c>
      <c r="B28" s="47" t="str">
        <f>TRIM(Table1[[#This Row],[Product]])</f>
        <v>Media Armoire</v>
      </c>
      <c r="C28" s="1" t="s">
        <v>18</v>
      </c>
      <c r="D28" s="1" t="str">
        <f>UPPER(Table1[[#This Row],[Customer]])</f>
        <v>B&amp;B SPACES</v>
      </c>
      <c r="E28" s="30">
        <v>41667</v>
      </c>
      <c r="F28" s="30">
        <f t="shared" ca="1" si="2"/>
        <v>45333</v>
      </c>
      <c r="G28" s="60">
        <f ca="1">YEARFRAC(Table1[[#This Row],[order DateDate]],Table1[[#This Row],[Shipday]])</f>
        <v>10.036111111111111</v>
      </c>
      <c r="H28" s="64">
        <f>DAY(Table1[[#This Row],[order DateDate]])</f>
        <v>28</v>
      </c>
      <c r="I28" s="64">
        <f>YEAR(Table1[[#This Row],[order DateDate]])</f>
        <v>2014</v>
      </c>
      <c r="J28" s="64" t="str">
        <f>TEXT(Table1[[#This Row],[order DateDate]],"DDDD")</f>
        <v>Tuesday</v>
      </c>
      <c r="K28" s="5">
        <v>329.95</v>
      </c>
      <c r="L28" s="2">
        <v>8</v>
      </c>
      <c r="M28" s="5">
        <f t="shared" si="0"/>
        <v>2639.6</v>
      </c>
      <c r="N28" s="5"/>
      <c r="O28" s="49">
        <f t="shared" si="1"/>
        <v>2639.6</v>
      </c>
      <c r="P28" s="22" t="str" cm="1">
        <f t="array" ref="P28">_xlfn.IFS(Table1[[#This Row],[Total]]&gt;=2000,"HLC",Table1[[#This Row],[Total]]&lt;2000,"LLC")</f>
        <v>HLC</v>
      </c>
    </row>
    <row r="29" spans="1:16">
      <c r="A29" s="47" t="s">
        <v>24</v>
      </c>
      <c r="B29" s="47" t="str">
        <f>TRIM(Table1[[#This Row],[Product]])</f>
        <v>Chameleon Couch</v>
      </c>
      <c r="C29" s="1" t="s">
        <v>22</v>
      </c>
      <c r="D29" s="1" t="str">
        <f>UPPER(Table1[[#This Row],[Customer]])</f>
        <v>ELLINGTON DESIGNS</v>
      </c>
      <c r="E29" s="30">
        <v>41668</v>
      </c>
      <c r="F29" s="30">
        <f t="shared" ca="1" si="2"/>
        <v>45333</v>
      </c>
      <c r="G29" s="60">
        <f ca="1">YEARFRAC(Table1[[#This Row],[order DateDate]],Table1[[#This Row],[Shipday]])</f>
        <v>10.033333333333333</v>
      </c>
      <c r="H29" s="64">
        <f>DAY(Table1[[#This Row],[order DateDate]])</f>
        <v>29</v>
      </c>
      <c r="I29" s="64">
        <f>YEAR(Table1[[#This Row],[order DateDate]])</f>
        <v>2014</v>
      </c>
      <c r="J29" s="64" t="str">
        <f>TEXT(Table1[[#This Row],[order DateDate]],"DDDD")</f>
        <v>Wednesday</v>
      </c>
      <c r="K29" s="5">
        <v>649.99</v>
      </c>
      <c r="L29" s="2">
        <v>10</v>
      </c>
      <c r="M29" s="5">
        <f t="shared" si="0"/>
        <v>6499.9</v>
      </c>
      <c r="N29" s="5"/>
      <c r="O29" s="49">
        <f t="shared" si="1"/>
        <v>6499.9</v>
      </c>
      <c r="P29" s="22" t="str" cm="1">
        <f t="array" ref="P29">_xlfn.IFS(Table1[[#This Row],[Total]]&gt;=2000,"HLC",Table1[[#This Row],[Total]]&lt;2000,"LLC")</f>
        <v>HLC</v>
      </c>
    </row>
    <row r="30" spans="1:16">
      <c r="A30" s="47" t="s">
        <v>24</v>
      </c>
      <c r="B30" s="47" t="str">
        <f>TRIM(Table1[[#This Row],[Product]])</f>
        <v>Chameleon Couch</v>
      </c>
      <c r="C30" s="1" t="s">
        <v>20</v>
      </c>
      <c r="D30" s="1" t="str">
        <f>UPPER(Table1[[#This Row],[Customer]])</f>
        <v>HOME USA</v>
      </c>
      <c r="E30" s="30">
        <v>41668</v>
      </c>
      <c r="F30" s="30">
        <f t="shared" ca="1" si="2"/>
        <v>45333</v>
      </c>
      <c r="G30" s="60">
        <f ca="1">YEARFRAC(Table1[[#This Row],[order DateDate]],Table1[[#This Row],[Shipday]])</f>
        <v>10.033333333333333</v>
      </c>
      <c r="H30" s="64">
        <f>DAY(Table1[[#This Row],[order DateDate]])</f>
        <v>29</v>
      </c>
      <c r="I30" s="64">
        <f>YEAR(Table1[[#This Row],[order DateDate]])</f>
        <v>2014</v>
      </c>
      <c r="J30" s="64" t="str">
        <f>TEXT(Table1[[#This Row],[order DateDate]],"DDDD")</f>
        <v>Wednesday</v>
      </c>
      <c r="K30" s="5">
        <v>649.99</v>
      </c>
      <c r="L30" s="2">
        <v>7</v>
      </c>
      <c r="M30" s="5">
        <f t="shared" si="0"/>
        <v>4549.93</v>
      </c>
      <c r="N30" s="5"/>
      <c r="O30" s="49">
        <f t="shared" si="1"/>
        <v>4549.93</v>
      </c>
      <c r="P30" s="22" t="str" cm="1">
        <f t="array" ref="P30">_xlfn.IFS(Table1[[#This Row],[Total]]&gt;=2000,"HLC",Table1[[#This Row],[Total]]&lt;2000,"LLC")</f>
        <v>HLC</v>
      </c>
    </row>
    <row r="31" spans="1:16">
      <c r="A31" s="47" t="s">
        <v>17</v>
      </c>
      <c r="B31" s="47" t="str">
        <f>TRIM(Table1[[#This Row],[Product]])</f>
        <v>Captain Recliner</v>
      </c>
      <c r="C31" s="1" t="s">
        <v>20</v>
      </c>
      <c r="D31" s="1" t="str">
        <f>UPPER(Table1[[#This Row],[Customer]])</f>
        <v>HOME USA</v>
      </c>
      <c r="E31" s="30">
        <v>41669</v>
      </c>
      <c r="F31" s="30">
        <f t="shared" ca="1" si="2"/>
        <v>45333</v>
      </c>
      <c r="G31" s="60">
        <f ca="1">YEARFRAC(Table1[[#This Row],[order DateDate]],Table1[[#This Row],[Shipday]])</f>
        <v>10.030555555555555</v>
      </c>
      <c r="H31" s="64">
        <f>DAY(Table1[[#This Row],[order DateDate]])</f>
        <v>30</v>
      </c>
      <c r="I31" s="64">
        <f>YEAR(Table1[[#This Row],[order DateDate]])</f>
        <v>2014</v>
      </c>
      <c r="J31" s="64" t="str">
        <f>TEXT(Table1[[#This Row],[order DateDate]],"DDDD")</f>
        <v>Thursday</v>
      </c>
      <c r="K31" s="5">
        <v>299.95</v>
      </c>
      <c r="L31" s="2">
        <v>8</v>
      </c>
      <c r="M31" s="5">
        <f t="shared" si="0"/>
        <v>2399.6</v>
      </c>
      <c r="N31" s="5"/>
      <c r="O31" s="49">
        <f t="shared" si="1"/>
        <v>2399.6</v>
      </c>
      <c r="P31" s="22" t="str" cm="1">
        <f t="array" ref="P31">_xlfn.IFS(Table1[[#This Row],[Total]]&gt;=2000,"HLC",Table1[[#This Row],[Total]]&lt;2000,"LLC")</f>
        <v>HLC</v>
      </c>
    </row>
    <row r="32" spans="1:16">
      <c r="A32" s="47" t="s">
        <v>19</v>
      </c>
      <c r="B32" s="47" t="str">
        <f>TRIM(Table1[[#This Row],[Product]])</f>
        <v>Media Armoire</v>
      </c>
      <c r="C32" s="1" t="s">
        <v>22</v>
      </c>
      <c r="D32" s="1" t="str">
        <f>UPPER(Table1[[#This Row],[Customer]])</f>
        <v>ELLINGTON DESIGNS</v>
      </c>
      <c r="E32" s="30">
        <v>41669</v>
      </c>
      <c r="F32" s="30">
        <f t="shared" ca="1" si="2"/>
        <v>45333</v>
      </c>
      <c r="G32" s="60">
        <f ca="1">YEARFRAC(Table1[[#This Row],[order DateDate]],Table1[[#This Row],[Shipday]])</f>
        <v>10.030555555555555</v>
      </c>
      <c r="H32" s="64">
        <f>DAY(Table1[[#This Row],[order DateDate]])</f>
        <v>30</v>
      </c>
      <c r="I32" s="64">
        <f>YEAR(Table1[[#This Row],[order DateDate]])</f>
        <v>2014</v>
      </c>
      <c r="J32" s="64" t="str">
        <f>TEXT(Table1[[#This Row],[order DateDate]],"DDDD")</f>
        <v>Thursday</v>
      </c>
      <c r="K32" s="5">
        <v>329.95</v>
      </c>
      <c r="L32" s="2">
        <v>4</v>
      </c>
      <c r="M32" s="5">
        <f t="shared" si="0"/>
        <v>1319.8</v>
      </c>
      <c r="N32" s="5"/>
      <c r="O32" s="49">
        <f t="shared" si="1"/>
        <v>1319.8</v>
      </c>
      <c r="P32" s="22" t="str" cm="1">
        <f t="array" ref="P32">_xlfn.IFS(Table1[[#This Row],[Total]]&gt;=2000,"HLC",Table1[[#This Row],[Total]]&lt;2000,"LLC")</f>
        <v>LLC</v>
      </c>
    </row>
    <row r="33" spans="1:16">
      <c r="A33" s="47" t="s">
        <v>17</v>
      </c>
      <c r="B33" s="47" t="str">
        <f>TRIM(Table1[[#This Row],[Product]])</f>
        <v>Captain Recliner</v>
      </c>
      <c r="C33" s="1" t="s">
        <v>20</v>
      </c>
      <c r="D33" s="1" t="str">
        <f>UPPER(Table1[[#This Row],[Customer]])</f>
        <v>HOME USA</v>
      </c>
      <c r="E33" s="30">
        <v>41670</v>
      </c>
      <c r="F33" s="30">
        <f t="shared" ca="1" si="2"/>
        <v>45333</v>
      </c>
      <c r="G33" s="60">
        <f ca="1">YEARFRAC(Table1[[#This Row],[order DateDate]],Table1[[#This Row],[Shipday]])</f>
        <v>10.030555555555555</v>
      </c>
      <c r="H33" s="64">
        <f>DAY(Table1[[#This Row],[order DateDate]])</f>
        <v>31</v>
      </c>
      <c r="I33" s="64">
        <f>YEAR(Table1[[#This Row],[order DateDate]])</f>
        <v>2014</v>
      </c>
      <c r="J33" s="64" t="str">
        <f>TEXT(Table1[[#This Row],[order DateDate]],"DDDD")</f>
        <v>Friday</v>
      </c>
      <c r="K33" s="5">
        <v>299.95</v>
      </c>
      <c r="L33" s="2">
        <v>6</v>
      </c>
      <c r="M33" s="5">
        <f t="shared" si="0"/>
        <v>1799.6999999999998</v>
      </c>
      <c r="N33" s="5"/>
      <c r="O33" s="49">
        <f t="shared" si="1"/>
        <v>1799.6999999999998</v>
      </c>
      <c r="P33" s="22" t="str" cm="1">
        <f t="array" ref="P33">_xlfn.IFS(Table1[[#This Row],[Total]]&gt;=2000,"HLC",Table1[[#This Row],[Total]]&lt;2000,"LLC")</f>
        <v>LLC</v>
      </c>
    </row>
    <row r="34" spans="1:16">
      <c r="A34" s="47" t="s">
        <v>24</v>
      </c>
      <c r="B34" s="47" t="str">
        <f>TRIM(Table1[[#This Row],[Product]])</f>
        <v>Chameleon Couch</v>
      </c>
      <c r="C34" s="1" t="s">
        <v>28</v>
      </c>
      <c r="D34" s="1" t="str">
        <f>UPPER(Table1[[#This Row],[Customer]])</f>
        <v>HOME EMPORIUM</v>
      </c>
      <c r="E34" s="30">
        <v>41670</v>
      </c>
      <c r="F34" s="30">
        <f t="shared" ca="1" si="2"/>
        <v>45333</v>
      </c>
      <c r="G34" s="60">
        <f ca="1">YEARFRAC(Table1[[#This Row],[order DateDate]],Table1[[#This Row],[Shipday]])</f>
        <v>10.030555555555555</v>
      </c>
      <c r="H34" s="64">
        <f>DAY(Table1[[#This Row],[order DateDate]])</f>
        <v>31</v>
      </c>
      <c r="I34" s="64">
        <f>YEAR(Table1[[#This Row],[order DateDate]])</f>
        <v>2014</v>
      </c>
      <c r="J34" s="64" t="str">
        <f>TEXT(Table1[[#This Row],[order DateDate]],"DDDD")</f>
        <v>Friday</v>
      </c>
      <c r="K34" s="5">
        <v>649.99</v>
      </c>
      <c r="L34" s="2">
        <v>5</v>
      </c>
      <c r="M34" s="5">
        <f t="shared" si="0"/>
        <v>3249.95</v>
      </c>
      <c r="N34" s="5"/>
      <c r="O34" s="49">
        <f t="shared" si="1"/>
        <v>3249.95</v>
      </c>
      <c r="P34" s="22" t="str" cm="1">
        <f t="array" ref="P34">_xlfn.IFS(Table1[[#This Row],[Total]]&gt;=2000,"HLC",Table1[[#This Row],[Total]]&lt;2000,"LLC")</f>
        <v>HLC</v>
      </c>
    </row>
    <row r="35" spans="1:16">
      <c r="A35" s="47" t="s">
        <v>24</v>
      </c>
      <c r="B35" s="47" t="str">
        <f>TRIM(Table1[[#This Row],[Product]])</f>
        <v>Chameleon Couch</v>
      </c>
      <c r="C35" s="1" t="s">
        <v>20</v>
      </c>
      <c r="D35" s="1" t="str">
        <f>UPPER(Table1[[#This Row],[Customer]])</f>
        <v>HOME USA</v>
      </c>
      <c r="E35" s="30">
        <v>41670</v>
      </c>
      <c r="F35" s="30">
        <f t="shared" ca="1" si="2"/>
        <v>45333</v>
      </c>
      <c r="G35" s="60">
        <f ca="1">YEARFRAC(Table1[[#This Row],[order DateDate]],Table1[[#This Row],[Shipday]])</f>
        <v>10.030555555555555</v>
      </c>
      <c r="H35" s="64">
        <f>DAY(Table1[[#This Row],[order DateDate]])</f>
        <v>31</v>
      </c>
      <c r="I35" s="64">
        <f>YEAR(Table1[[#This Row],[order DateDate]])</f>
        <v>2014</v>
      </c>
      <c r="J35" s="64" t="str">
        <f>TEXT(Table1[[#This Row],[order DateDate]],"DDDD")</f>
        <v>Friday</v>
      </c>
      <c r="K35" s="5">
        <v>649.99</v>
      </c>
      <c r="L35" s="2">
        <v>7</v>
      </c>
      <c r="M35" s="5">
        <f t="shared" si="0"/>
        <v>4549.93</v>
      </c>
      <c r="N35" s="5"/>
      <c r="O35" s="49">
        <f t="shared" si="1"/>
        <v>4549.93</v>
      </c>
      <c r="P35" s="22" t="str" cm="1">
        <f t="array" ref="P35">_xlfn.IFS(Table1[[#This Row],[Total]]&gt;=2000,"HLC",Table1[[#This Row],[Total]]&lt;2000,"LLC")</f>
        <v>HLC</v>
      </c>
    </row>
    <row r="36" spans="1:16">
      <c r="A36" s="47" t="s">
        <v>21</v>
      </c>
      <c r="B36" s="47" t="str">
        <f>TRIM(Table1[[#This Row],[Product]])</f>
        <v>Bamboo End Table</v>
      </c>
      <c r="C36" s="1" t="s">
        <v>20</v>
      </c>
      <c r="D36" s="1" t="str">
        <f>UPPER(Table1[[#This Row],[Customer]])</f>
        <v>HOME USA</v>
      </c>
      <c r="E36" s="30">
        <v>41671</v>
      </c>
      <c r="F36" s="30">
        <f t="shared" ca="1" si="2"/>
        <v>45333</v>
      </c>
      <c r="G36" s="60">
        <f ca="1">YEARFRAC(Table1[[#This Row],[order DateDate]],Table1[[#This Row],[Shipday]])</f>
        <v>10.027777777777779</v>
      </c>
      <c r="H36" s="64">
        <f>DAY(Table1[[#This Row],[order DateDate]])</f>
        <v>1</v>
      </c>
      <c r="I36" s="64">
        <f>YEAR(Table1[[#This Row],[order DateDate]])</f>
        <v>2014</v>
      </c>
      <c r="J36" s="64" t="str">
        <f>TEXT(Table1[[#This Row],[order DateDate]],"DDDD")</f>
        <v>Saturday</v>
      </c>
      <c r="K36" s="5">
        <v>64.95</v>
      </c>
      <c r="L36" s="2">
        <v>5</v>
      </c>
      <c r="M36" s="5">
        <f t="shared" si="0"/>
        <v>324.75</v>
      </c>
      <c r="N36" s="5"/>
      <c r="O36" s="49">
        <f t="shared" si="1"/>
        <v>324.75</v>
      </c>
      <c r="P36" s="22" t="str" cm="1">
        <f t="array" ref="P36">_xlfn.IFS(Table1[[#This Row],[Total]]&gt;=2000,"HLC",Table1[[#This Row],[Total]]&lt;2000,"LLC")</f>
        <v>LLC</v>
      </c>
    </row>
    <row r="37" spans="1:16">
      <c r="A37" s="47" t="s">
        <v>21</v>
      </c>
      <c r="B37" s="47" t="str">
        <f>TRIM(Table1[[#This Row],[Product]])</f>
        <v>Bamboo End Table</v>
      </c>
      <c r="C37" s="1" t="s">
        <v>20</v>
      </c>
      <c r="D37" s="1" t="str">
        <f>UPPER(Table1[[#This Row],[Customer]])</f>
        <v>HOME USA</v>
      </c>
      <c r="E37" s="30">
        <v>41674</v>
      </c>
      <c r="F37" s="30">
        <f t="shared" ca="1" si="2"/>
        <v>45333</v>
      </c>
      <c r="G37" s="60">
        <f ca="1">YEARFRAC(Table1[[#This Row],[order DateDate]],Table1[[#This Row],[Shipday]])</f>
        <v>10.019444444444444</v>
      </c>
      <c r="H37" s="64">
        <f>DAY(Table1[[#This Row],[order DateDate]])</f>
        <v>4</v>
      </c>
      <c r="I37" s="64">
        <f>YEAR(Table1[[#This Row],[order DateDate]])</f>
        <v>2014</v>
      </c>
      <c r="J37" s="64" t="str">
        <f>TEXT(Table1[[#This Row],[order DateDate]],"DDDD")</f>
        <v>Tuesday</v>
      </c>
      <c r="K37" s="5">
        <v>64.95</v>
      </c>
      <c r="L37" s="2">
        <v>10</v>
      </c>
      <c r="M37" s="5">
        <f t="shared" si="0"/>
        <v>649.5</v>
      </c>
      <c r="N37" s="5"/>
      <c r="O37" s="49">
        <f t="shared" si="1"/>
        <v>649.5</v>
      </c>
      <c r="P37" s="22" t="str" cm="1">
        <f t="array" ref="P37">_xlfn.IFS(Table1[[#This Row],[Total]]&gt;=2000,"HLC",Table1[[#This Row],[Total]]&lt;2000,"LLC")</f>
        <v>LLC</v>
      </c>
    </row>
    <row r="38" spans="1:16">
      <c r="A38" s="47" t="s">
        <v>17</v>
      </c>
      <c r="B38" s="47" t="str">
        <f>TRIM(Table1[[#This Row],[Product]])</f>
        <v>Captain Recliner</v>
      </c>
      <c r="C38" s="1" t="s">
        <v>18</v>
      </c>
      <c r="D38" s="1" t="str">
        <f>UPPER(Table1[[#This Row],[Customer]])</f>
        <v>B&amp;B SPACES</v>
      </c>
      <c r="E38" s="30">
        <v>41675</v>
      </c>
      <c r="F38" s="30">
        <f t="shared" ca="1" si="2"/>
        <v>45333</v>
      </c>
      <c r="G38" s="60">
        <f ca="1">YEARFRAC(Table1[[#This Row],[order DateDate]],Table1[[#This Row],[Shipday]])</f>
        <v>10.016666666666667</v>
      </c>
      <c r="H38" s="64">
        <f>DAY(Table1[[#This Row],[order DateDate]])</f>
        <v>5</v>
      </c>
      <c r="I38" s="64">
        <f>YEAR(Table1[[#This Row],[order DateDate]])</f>
        <v>2014</v>
      </c>
      <c r="J38" s="64" t="str">
        <f>TEXT(Table1[[#This Row],[order DateDate]],"DDDD")</f>
        <v>Wednesday</v>
      </c>
      <c r="K38" s="5">
        <v>299.95</v>
      </c>
      <c r="L38" s="2">
        <v>7</v>
      </c>
      <c r="M38" s="5">
        <f t="shared" si="0"/>
        <v>2099.65</v>
      </c>
      <c r="N38" s="5"/>
      <c r="O38" s="49">
        <f t="shared" si="1"/>
        <v>2099.65</v>
      </c>
      <c r="P38" s="22" t="str" cm="1">
        <f t="array" ref="P38">_xlfn.IFS(Table1[[#This Row],[Total]]&gt;=2000,"HLC",Table1[[#This Row],[Total]]&lt;2000,"LLC")</f>
        <v>HLC</v>
      </c>
    </row>
    <row r="39" spans="1:16">
      <c r="A39" s="47" t="s">
        <v>17</v>
      </c>
      <c r="B39" s="47" t="str">
        <f>TRIM(Table1[[#This Row],[Product]])</f>
        <v>Captain Recliner</v>
      </c>
      <c r="C39" s="1" t="s">
        <v>18</v>
      </c>
      <c r="D39" s="1" t="str">
        <f>UPPER(Table1[[#This Row],[Customer]])</f>
        <v>B&amp;B SPACES</v>
      </c>
      <c r="E39" s="30">
        <v>41675</v>
      </c>
      <c r="F39" s="30">
        <f t="shared" ca="1" si="2"/>
        <v>45333</v>
      </c>
      <c r="G39" s="60">
        <f ca="1">YEARFRAC(Table1[[#This Row],[order DateDate]],Table1[[#This Row],[Shipday]])</f>
        <v>10.016666666666667</v>
      </c>
      <c r="H39" s="64">
        <f>DAY(Table1[[#This Row],[order DateDate]])</f>
        <v>5</v>
      </c>
      <c r="I39" s="64">
        <f>YEAR(Table1[[#This Row],[order DateDate]])</f>
        <v>2014</v>
      </c>
      <c r="J39" s="64" t="str">
        <f>TEXT(Table1[[#This Row],[order DateDate]],"DDDD")</f>
        <v>Wednesday</v>
      </c>
      <c r="K39" s="5">
        <v>299.95</v>
      </c>
      <c r="L39" s="2">
        <v>11</v>
      </c>
      <c r="M39" s="5">
        <f t="shared" si="0"/>
        <v>3299.45</v>
      </c>
      <c r="N39" s="5"/>
      <c r="O39" s="49">
        <f t="shared" si="1"/>
        <v>3299.45</v>
      </c>
      <c r="P39" s="22" t="str" cm="1">
        <f t="array" ref="P39">_xlfn.IFS(Table1[[#This Row],[Total]]&gt;=2000,"HLC",Table1[[#This Row],[Total]]&lt;2000,"LLC")</f>
        <v>HLC</v>
      </c>
    </row>
    <row r="40" spans="1:16">
      <c r="A40" s="47" t="s">
        <v>17</v>
      </c>
      <c r="B40" s="47" t="str">
        <f>TRIM(Table1[[#This Row],[Product]])</f>
        <v>Captain Recliner</v>
      </c>
      <c r="C40" s="1" t="s">
        <v>18</v>
      </c>
      <c r="D40" s="1" t="str">
        <f>UPPER(Table1[[#This Row],[Customer]])</f>
        <v>B&amp;B SPACES</v>
      </c>
      <c r="E40" s="30">
        <v>41675</v>
      </c>
      <c r="F40" s="30">
        <f t="shared" ca="1" si="2"/>
        <v>45333</v>
      </c>
      <c r="G40" s="60">
        <f ca="1">YEARFRAC(Table1[[#This Row],[order DateDate]],Table1[[#This Row],[Shipday]])</f>
        <v>10.016666666666667</v>
      </c>
      <c r="H40" s="64">
        <f>DAY(Table1[[#This Row],[order DateDate]])</f>
        <v>5</v>
      </c>
      <c r="I40" s="64">
        <f>YEAR(Table1[[#This Row],[order DateDate]])</f>
        <v>2014</v>
      </c>
      <c r="J40" s="64" t="str">
        <f>TEXT(Table1[[#This Row],[order DateDate]],"DDDD")</f>
        <v>Wednesday</v>
      </c>
      <c r="K40" s="5">
        <v>299.95</v>
      </c>
      <c r="L40" s="2">
        <v>9</v>
      </c>
      <c r="M40" s="5">
        <f t="shared" si="0"/>
        <v>2699.5499999999997</v>
      </c>
      <c r="N40" s="5"/>
      <c r="O40" s="49">
        <f t="shared" si="1"/>
        <v>2699.5499999999997</v>
      </c>
      <c r="P40" s="22" t="str" cm="1">
        <f t="array" ref="P40">_xlfn.IFS(Table1[[#This Row],[Total]]&gt;=2000,"HLC",Table1[[#This Row],[Total]]&lt;2000,"LLC")</f>
        <v>HLC</v>
      </c>
    </row>
    <row r="41" spans="1:16">
      <c r="A41" s="47" t="s">
        <v>17</v>
      </c>
      <c r="B41" s="47" t="str">
        <f>TRIM(Table1[[#This Row],[Product]])</f>
        <v>Captain Recliner</v>
      </c>
      <c r="C41" s="1" t="s">
        <v>18</v>
      </c>
      <c r="D41" s="1" t="str">
        <f>UPPER(Table1[[#This Row],[Customer]])</f>
        <v>B&amp;B SPACES</v>
      </c>
      <c r="E41" s="30">
        <v>41675</v>
      </c>
      <c r="F41" s="30">
        <f t="shared" ca="1" si="2"/>
        <v>45333</v>
      </c>
      <c r="G41" s="60">
        <f ca="1">YEARFRAC(Table1[[#This Row],[order DateDate]],Table1[[#This Row],[Shipday]])</f>
        <v>10.016666666666667</v>
      </c>
      <c r="H41" s="64">
        <f>DAY(Table1[[#This Row],[order DateDate]])</f>
        <v>5</v>
      </c>
      <c r="I41" s="64">
        <f>YEAR(Table1[[#This Row],[order DateDate]])</f>
        <v>2014</v>
      </c>
      <c r="J41" s="64" t="str">
        <f>TEXT(Table1[[#This Row],[order DateDate]],"DDDD")</f>
        <v>Wednesday</v>
      </c>
      <c r="K41" s="5">
        <v>299.95</v>
      </c>
      <c r="L41" s="2">
        <v>12</v>
      </c>
      <c r="M41" s="5">
        <f t="shared" si="0"/>
        <v>3599.3999999999996</v>
      </c>
      <c r="N41" s="5"/>
      <c r="O41" s="49">
        <f t="shared" si="1"/>
        <v>3599.3999999999996</v>
      </c>
      <c r="P41" s="22" t="str" cm="1">
        <f t="array" ref="P41">_xlfn.IFS(Table1[[#This Row],[Total]]&gt;=2000,"HLC",Table1[[#This Row],[Total]]&lt;2000,"LLC")</f>
        <v>HLC</v>
      </c>
    </row>
    <row r="42" spans="1:16">
      <c r="A42" s="47" t="s">
        <v>17</v>
      </c>
      <c r="B42" s="47" t="str">
        <f>TRIM(Table1[[#This Row],[Product]])</f>
        <v>Captain Recliner</v>
      </c>
      <c r="C42" s="1" t="s">
        <v>18</v>
      </c>
      <c r="D42" s="1" t="str">
        <f>UPPER(Table1[[#This Row],[Customer]])</f>
        <v>B&amp;B SPACES</v>
      </c>
      <c r="E42" s="30">
        <v>41675</v>
      </c>
      <c r="F42" s="30">
        <f t="shared" ca="1" si="2"/>
        <v>45333</v>
      </c>
      <c r="G42" s="60">
        <f ca="1">YEARFRAC(Table1[[#This Row],[order DateDate]],Table1[[#This Row],[Shipday]])</f>
        <v>10.016666666666667</v>
      </c>
      <c r="H42" s="64">
        <f>DAY(Table1[[#This Row],[order DateDate]])</f>
        <v>5</v>
      </c>
      <c r="I42" s="64">
        <f>YEAR(Table1[[#This Row],[order DateDate]])</f>
        <v>2014</v>
      </c>
      <c r="J42" s="64" t="str">
        <f>TEXT(Table1[[#This Row],[order DateDate]],"DDDD")</f>
        <v>Wednesday</v>
      </c>
      <c r="K42" s="5">
        <v>299.95</v>
      </c>
      <c r="L42" s="2">
        <v>15</v>
      </c>
      <c r="M42" s="5">
        <f t="shared" si="0"/>
        <v>4499.25</v>
      </c>
      <c r="N42" s="5"/>
      <c r="O42" s="49">
        <f t="shared" si="1"/>
        <v>4499.25</v>
      </c>
      <c r="P42" s="22" t="str" cm="1">
        <f t="array" ref="P42">_xlfn.IFS(Table1[[#This Row],[Total]]&gt;=2000,"HLC",Table1[[#This Row],[Total]]&lt;2000,"LLC")</f>
        <v>HLC</v>
      </c>
    </row>
    <row r="43" spans="1:16">
      <c r="A43" s="47" t="s">
        <v>17</v>
      </c>
      <c r="B43" s="47" t="str">
        <f>TRIM(Table1[[#This Row],[Product]])</f>
        <v>Captain Recliner</v>
      </c>
      <c r="C43" s="1" t="s">
        <v>18</v>
      </c>
      <c r="D43" s="1" t="str">
        <f>UPPER(Table1[[#This Row],[Customer]])</f>
        <v>B&amp;B SPACES</v>
      </c>
      <c r="E43" s="30">
        <v>41675</v>
      </c>
      <c r="F43" s="30">
        <f t="shared" ca="1" si="2"/>
        <v>45333</v>
      </c>
      <c r="G43" s="60">
        <f ca="1">YEARFRAC(Table1[[#This Row],[order DateDate]],Table1[[#This Row],[Shipday]])</f>
        <v>10.016666666666667</v>
      </c>
      <c r="H43" s="64">
        <f>DAY(Table1[[#This Row],[order DateDate]])</f>
        <v>5</v>
      </c>
      <c r="I43" s="64">
        <f>YEAR(Table1[[#This Row],[order DateDate]])</f>
        <v>2014</v>
      </c>
      <c r="J43" s="64" t="str">
        <f>TEXT(Table1[[#This Row],[order DateDate]],"DDDD")</f>
        <v>Wednesday</v>
      </c>
      <c r="K43" s="5">
        <v>299.95</v>
      </c>
      <c r="L43" s="2">
        <v>17</v>
      </c>
      <c r="M43" s="5">
        <f t="shared" si="0"/>
        <v>5099.1499999999996</v>
      </c>
      <c r="N43" s="5"/>
      <c r="O43" s="49">
        <f t="shared" si="1"/>
        <v>5099.1499999999996</v>
      </c>
      <c r="P43" s="22" t="str" cm="1">
        <f t="array" ref="P43">_xlfn.IFS(Table1[[#This Row],[Total]]&gt;=2000,"HLC",Table1[[#This Row],[Total]]&lt;2000,"LLC")</f>
        <v>HLC</v>
      </c>
    </row>
    <row r="44" spans="1:16">
      <c r="A44" s="47" t="s">
        <v>21</v>
      </c>
      <c r="B44" s="47" t="str">
        <f>TRIM(Table1[[#This Row],[Product]])</f>
        <v>Bamboo End Table</v>
      </c>
      <c r="C44" s="1" t="s">
        <v>28</v>
      </c>
      <c r="D44" s="1" t="str">
        <f>UPPER(Table1[[#This Row],[Customer]])</f>
        <v>HOME EMPORIUM</v>
      </c>
      <c r="E44" s="30">
        <v>41677</v>
      </c>
      <c r="F44" s="30">
        <f t="shared" ca="1" si="2"/>
        <v>45333</v>
      </c>
      <c r="G44" s="60">
        <f ca="1">YEARFRAC(Table1[[#This Row],[order DateDate]],Table1[[#This Row],[Shipday]])</f>
        <v>10.011111111111111</v>
      </c>
      <c r="H44" s="64">
        <f>DAY(Table1[[#This Row],[order DateDate]])</f>
        <v>7</v>
      </c>
      <c r="I44" s="64">
        <f>YEAR(Table1[[#This Row],[order DateDate]])</f>
        <v>2014</v>
      </c>
      <c r="J44" s="64" t="str">
        <f>TEXT(Table1[[#This Row],[order DateDate]],"DDDD")</f>
        <v>Friday</v>
      </c>
      <c r="K44" s="5">
        <v>64.95</v>
      </c>
      <c r="L44" s="2">
        <v>9</v>
      </c>
      <c r="M44" s="5">
        <f t="shared" si="0"/>
        <v>584.55000000000007</v>
      </c>
      <c r="N44" s="5"/>
      <c r="O44" s="49">
        <f t="shared" si="1"/>
        <v>584.55000000000007</v>
      </c>
      <c r="P44" s="22" t="str" cm="1">
        <f t="array" ref="P44">_xlfn.IFS(Table1[[#This Row],[Total]]&gt;=2000,"HLC",Table1[[#This Row],[Total]]&lt;2000,"LLC")</f>
        <v>LLC</v>
      </c>
    </row>
    <row r="45" spans="1:16">
      <c r="A45" s="47" t="s">
        <v>21</v>
      </c>
      <c r="B45" s="47" t="str">
        <f>TRIM(Table1[[#This Row],[Product]])</f>
        <v>Bamboo End Table</v>
      </c>
      <c r="C45" s="1" t="s">
        <v>28</v>
      </c>
      <c r="D45" s="1" t="str">
        <f>UPPER(Table1[[#This Row],[Customer]])</f>
        <v>HOME EMPORIUM</v>
      </c>
      <c r="E45" s="30">
        <v>41677</v>
      </c>
      <c r="F45" s="30">
        <f t="shared" ca="1" si="2"/>
        <v>45333</v>
      </c>
      <c r="G45" s="60">
        <f ca="1">YEARFRAC(Table1[[#This Row],[order DateDate]],Table1[[#This Row],[Shipday]])</f>
        <v>10.011111111111111</v>
      </c>
      <c r="H45" s="64">
        <f>DAY(Table1[[#This Row],[order DateDate]])</f>
        <v>7</v>
      </c>
      <c r="I45" s="64">
        <f>YEAR(Table1[[#This Row],[order DateDate]])</f>
        <v>2014</v>
      </c>
      <c r="J45" s="64" t="str">
        <f>TEXT(Table1[[#This Row],[order DateDate]],"DDDD")</f>
        <v>Friday</v>
      </c>
      <c r="K45" s="5">
        <v>64.95</v>
      </c>
      <c r="L45" s="2">
        <v>14</v>
      </c>
      <c r="M45" s="5">
        <f t="shared" si="0"/>
        <v>909.30000000000007</v>
      </c>
      <c r="N45" s="5"/>
      <c r="O45" s="49">
        <f t="shared" si="1"/>
        <v>909.30000000000007</v>
      </c>
      <c r="P45" s="22" t="str" cm="1">
        <f t="array" ref="P45">_xlfn.IFS(Table1[[#This Row],[Total]]&gt;=2000,"HLC",Table1[[#This Row],[Total]]&lt;2000,"LLC")</f>
        <v>LLC</v>
      </c>
    </row>
    <row r="46" spans="1:16">
      <c r="A46" s="47" t="s">
        <v>17</v>
      </c>
      <c r="B46" s="47" t="str">
        <f>TRIM(Table1[[#This Row],[Product]])</f>
        <v>Captain Recliner</v>
      </c>
      <c r="C46" s="1" t="s">
        <v>20</v>
      </c>
      <c r="D46" s="1" t="str">
        <f>UPPER(Table1[[#This Row],[Customer]])</f>
        <v>HOME USA</v>
      </c>
      <c r="E46" s="30">
        <v>41678</v>
      </c>
      <c r="F46" s="30">
        <f t="shared" ca="1" si="2"/>
        <v>45333</v>
      </c>
      <c r="G46" s="60">
        <f ca="1">YEARFRAC(Table1[[#This Row],[order DateDate]],Table1[[#This Row],[Shipday]])</f>
        <v>10.008333333333333</v>
      </c>
      <c r="H46" s="64">
        <f>DAY(Table1[[#This Row],[order DateDate]])</f>
        <v>8</v>
      </c>
      <c r="I46" s="64">
        <f>YEAR(Table1[[#This Row],[order DateDate]])</f>
        <v>2014</v>
      </c>
      <c r="J46" s="64" t="str">
        <f>TEXT(Table1[[#This Row],[order DateDate]],"DDDD")</f>
        <v>Saturday</v>
      </c>
      <c r="K46" s="5">
        <v>299.95</v>
      </c>
      <c r="L46" s="2">
        <v>1</v>
      </c>
      <c r="M46" s="5">
        <f t="shared" si="0"/>
        <v>299.95</v>
      </c>
      <c r="N46" s="5"/>
      <c r="O46" s="49">
        <f t="shared" si="1"/>
        <v>299.95</v>
      </c>
      <c r="P46" s="22" t="str" cm="1">
        <f t="array" ref="P46">_xlfn.IFS(Table1[[#This Row],[Total]]&gt;=2000,"HLC",Table1[[#This Row],[Total]]&lt;2000,"LLC")</f>
        <v>LLC</v>
      </c>
    </row>
    <row r="47" spans="1:16">
      <c r="A47" s="47" t="s">
        <v>17</v>
      </c>
      <c r="B47" s="47" t="str">
        <f>TRIM(Table1[[#This Row],[Product]])</f>
        <v>Captain Recliner</v>
      </c>
      <c r="C47" s="1" t="s">
        <v>20</v>
      </c>
      <c r="D47" s="1" t="str">
        <f>UPPER(Table1[[#This Row],[Customer]])</f>
        <v>HOME USA</v>
      </c>
      <c r="E47" s="30">
        <v>41678</v>
      </c>
      <c r="F47" s="30">
        <f t="shared" ca="1" si="2"/>
        <v>45333</v>
      </c>
      <c r="G47" s="60">
        <f ca="1">YEARFRAC(Table1[[#This Row],[order DateDate]],Table1[[#This Row],[Shipday]])</f>
        <v>10.008333333333333</v>
      </c>
      <c r="H47" s="64">
        <f>DAY(Table1[[#This Row],[order DateDate]])</f>
        <v>8</v>
      </c>
      <c r="I47" s="64">
        <f>YEAR(Table1[[#This Row],[order DateDate]])</f>
        <v>2014</v>
      </c>
      <c r="J47" s="64" t="str">
        <f>TEXT(Table1[[#This Row],[order DateDate]],"DDDD")</f>
        <v>Saturday</v>
      </c>
      <c r="K47" s="5">
        <v>299.95</v>
      </c>
      <c r="L47" s="2">
        <v>3</v>
      </c>
      <c r="M47" s="5">
        <f t="shared" si="0"/>
        <v>899.84999999999991</v>
      </c>
      <c r="N47" s="5"/>
      <c r="O47" s="49">
        <f t="shared" si="1"/>
        <v>899.84999999999991</v>
      </c>
      <c r="P47" s="22" t="str" cm="1">
        <f t="array" ref="P47">_xlfn.IFS(Table1[[#This Row],[Total]]&gt;=2000,"HLC",Table1[[#This Row],[Total]]&lt;2000,"LLC")</f>
        <v>LLC</v>
      </c>
    </row>
    <row r="48" spans="1:16">
      <c r="A48" s="47" t="s">
        <v>24</v>
      </c>
      <c r="B48" s="47" t="str">
        <f>TRIM(Table1[[#This Row],[Product]])</f>
        <v>Chameleon Couch</v>
      </c>
      <c r="C48" s="1" t="s">
        <v>28</v>
      </c>
      <c r="D48" s="1" t="str">
        <f>UPPER(Table1[[#This Row],[Customer]])</f>
        <v>HOME EMPORIUM</v>
      </c>
      <c r="E48" s="30">
        <v>41680</v>
      </c>
      <c r="F48" s="30">
        <f t="shared" ca="1" si="2"/>
        <v>45333</v>
      </c>
      <c r="G48" s="60">
        <f ca="1">YEARFRAC(Table1[[#This Row],[order DateDate]],Table1[[#This Row],[Shipday]])</f>
        <v>10.002777777777778</v>
      </c>
      <c r="H48" s="64">
        <f>DAY(Table1[[#This Row],[order DateDate]])</f>
        <v>10</v>
      </c>
      <c r="I48" s="64">
        <f>YEAR(Table1[[#This Row],[order DateDate]])</f>
        <v>2014</v>
      </c>
      <c r="J48" s="64" t="str">
        <f>TEXT(Table1[[#This Row],[order DateDate]],"DDDD")</f>
        <v>Monday</v>
      </c>
      <c r="K48" s="5">
        <v>649.99</v>
      </c>
      <c r="L48" s="2">
        <v>4</v>
      </c>
      <c r="M48" s="5">
        <f t="shared" si="0"/>
        <v>2599.96</v>
      </c>
      <c r="N48" s="5"/>
      <c r="O48" s="49">
        <f t="shared" si="1"/>
        <v>2599.96</v>
      </c>
      <c r="P48" s="22" t="str" cm="1">
        <f t="array" ref="P48">_xlfn.IFS(Table1[[#This Row],[Total]]&gt;=2000,"HLC",Table1[[#This Row],[Total]]&lt;2000,"LLC")</f>
        <v>HLC</v>
      </c>
    </row>
    <row r="49" spans="1:16">
      <c r="A49" s="47" t="s">
        <v>24</v>
      </c>
      <c r="B49" s="47" t="str">
        <f>TRIM(Table1[[#This Row],[Product]])</f>
        <v>Chameleon Couch</v>
      </c>
      <c r="C49" s="1" t="s">
        <v>28</v>
      </c>
      <c r="D49" s="1" t="str">
        <f>UPPER(Table1[[#This Row],[Customer]])</f>
        <v>HOME EMPORIUM</v>
      </c>
      <c r="E49" s="30">
        <v>41680</v>
      </c>
      <c r="F49" s="30">
        <f t="shared" ca="1" si="2"/>
        <v>45333</v>
      </c>
      <c r="G49" s="60">
        <f ca="1">YEARFRAC(Table1[[#This Row],[order DateDate]],Table1[[#This Row],[Shipday]])</f>
        <v>10.002777777777778</v>
      </c>
      <c r="H49" s="64">
        <f>DAY(Table1[[#This Row],[order DateDate]])</f>
        <v>10</v>
      </c>
      <c r="I49" s="64">
        <f>YEAR(Table1[[#This Row],[order DateDate]])</f>
        <v>2014</v>
      </c>
      <c r="J49" s="64" t="str">
        <f>TEXT(Table1[[#This Row],[order DateDate]],"DDDD")</f>
        <v>Monday</v>
      </c>
      <c r="K49" s="5">
        <v>649.99</v>
      </c>
      <c r="L49" s="2">
        <v>11</v>
      </c>
      <c r="M49" s="5">
        <f t="shared" si="0"/>
        <v>7149.89</v>
      </c>
      <c r="N49" s="5"/>
      <c r="O49" s="49">
        <f t="shared" si="1"/>
        <v>7149.89</v>
      </c>
      <c r="P49" s="22" t="str" cm="1">
        <f t="array" ref="P49">_xlfn.IFS(Table1[[#This Row],[Total]]&gt;=2000,"HLC",Table1[[#This Row],[Total]]&lt;2000,"LLC")</f>
        <v>HLC</v>
      </c>
    </row>
    <row r="50" spans="1:16">
      <c r="A50" s="47" t="s">
        <v>26</v>
      </c>
      <c r="B50" s="47" t="str">
        <f>TRIM(Table1[[#This Row],[Product]])</f>
        <v>Bamboo Coffee Table</v>
      </c>
      <c r="C50" s="1" t="s">
        <v>18</v>
      </c>
      <c r="D50" s="1" t="str">
        <f>UPPER(Table1[[#This Row],[Customer]])</f>
        <v>B&amp;B SPACES</v>
      </c>
      <c r="E50" s="30">
        <v>41681</v>
      </c>
      <c r="F50" s="30">
        <f t="shared" ca="1" si="2"/>
        <v>45333</v>
      </c>
      <c r="G50" s="60">
        <f ca="1">YEARFRAC(Table1[[#This Row],[order DateDate]],Table1[[#This Row],[Shipday]])</f>
        <v>10</v>
      </c>
      <c r="H50" s="64">
        <f>DAY(Table1[[#This Row],[order DateDate]])</f>
        <v>11</v>
      </c>
      <c r="I50" s="64">
        <f>YEAR(Table1[[#This Row],[order DateDate]])</f>
        <v>2014</v>
      </c>
      <c r="J50" s="64" t="str">
        <f>TEXT(Table1[[#This Row],[order DateDate]],"DDDD")</f>
        <v>Tuesday</v>
      </c>
      <c r="K50" s="5">
        <v>139.94999999999999</v>
      </c>
      <c r="L50" s="2">
        <v>8</v>
      </c>
      <c r="M50" s="5">
        <f t="shared" si="0"/>
        <v>1119.5999999999999</v>
      </c>
      <c r="N50" s="5"/>
      <c r="O50" s="49">
        <f t="shared" si="1"/>
        <v>1119.5999999999999</v>
      </c>
      <c r="P50" s="22" t="str" cm="1">
        <f t="array" ref="P50">_xlfn.IFS(Table1[[#This Row],[Total]]&gt;=2000,"HLC",Table1[[#This Row],[Total]]&lt;2000,"LLC")</f>
        <v>LLC</v>
      </c>
    </row>
    <row r="51" spans="1:16">
      <c r="A51" s="47" t="s">
        <v>26</v>
      </c>
      <c r="B51" s="47" t="str">
        <f>TRIM(Table1[[#This Row],[Product]])</f>
        <v>Bamboo Coffee Table</v>
      </c>
      <c r="C51" s="1" t="s">
        <v>18</v>
      </c>
      <c r="D51" s="1" t="str">
        <f>UPPER(Table1[[#This Row],[Customer]])</f>
        <v>B&amp;B SPACES</v>
      </c>
      <c r="E51" s="30">
        <v>41681</v>
      </c>
      <c r="F51" s="30">
        <f t="shared" ca="1" si="2"/>
        <v>45333</v>
      </c>
      <c r="G51" s="60">
        <f ca="1">YEARFRAC(Table1[[#This Row],[order DateDate]],Table1[[#This Row],[Shipday]])</f>
        <v>10</v>
      </c>
      <c r="H51" s="64">
        <f>DAY(Table1[[#This Row],[order DateDate]])</f>
        <v>11</v>
      </c>
      <c r="I51" s="64">
        <f>YEAR(Table1[[#This Row],[order DateDate]])</f>
        <v>2014</v>
      </c>
      <c r="J51" s="64" t="str">
        <f>TEXT(Table1[[#This Row],[order DateDate]],"DDDD")</f>
        <v>Tuesday</v>
      </c>
      <c r="K51" s="5">
        <v>139.94999999999999</v>
      </c>
      <c r="L51" s="2">
        <v>13</v>
      </c>
      <c r="M51" s="5">
        <f t="shared" si="0"/>
        <v>1819.35</v>
      </c>
      <c r="N51" s="5"/>
      <c r="O51" s="49">
        <f t="shared" si="1"/>
        <v>1819.35</v>
      </c>
      <c r="P51" s="22" t="str" cm="1">
        <f t="array" ref="P51">_xlfn.IFS(Table1[[#This Row],[Total]]&gt;=2000,"HLC",Table1[[#This Row],[Total]]&lt;2000,"LLC")</f>
        <v>LLC</v>
      </c>
    </row>
    <row r="52" spans="1:16">
      <c r="A52" s="47" t="s">
        <v>21</v>
      </c>
      <c r="B52" s="47" t="str">
        <f>TRIM(Table1[[#This Row],[Product]])</f>
        <v>Bamboo End Table</v>
      </c>
      <c r="C52" s="1" t="s">
        <v>18</v>
      </c>
      <c r="D52" s="1" t="str">
        <f>UPPER(Table1[[#This Row],[Customer]])</f>
        <v>B&amp;B SPACES</v>
      </c>
      <c r="E52" s="30">
        <v>41681</v>
      </c>
      <c r="F52" s="30">
        <f t="shared" ca="1" si="2"/>
        <v>45333</v>
      </c>
      <c r="G52" s="60">
        <f ca="1">YEARFRAC(Table1[[#This Row],[order DateDate]],Table1[[#This Row],[Shipday]])</f>
        <v>10</v>
      </c>
      <c r="H52" s="64">
        <f>DAY(Table1[[#This Row],[order DateDate]])</f>
        <v>11</v>
      </c>
      <c r="I52" s="64">
        <f>YEAR(Table1[[#This Row],[order DateDate]])</f>
        <v>2014</v>
      </c>
      <c r="J52" s="64" t="str">
        <f>TEXT(Table1[[#This Row],[order DateDate]],"DDDD")</f>
        <v>Tuesday</v>
      </c>
      <c r="K52" s="5">
        <v>64.95</v>
      </c>
      <c r="L52" s="2">
        <v>8</v>
      </c>
      <c r="M52" s="5">
        <f t="shared" si="0"/>
        <v>519.6</v>
      </c>
      <c r="N52" s="5"/>
      <c r="O52" s="49">
        <f t="shared" si="1"/>
        <v>519.6</v>
      </c>
      <c r="P52" s="22" t="str" cm="1">
        <f t="array" ref="P52">_xlfn.IFS(Table1[[#This Row],[Total]]&gt;=2000,"HLC",Table1[[#This Row],[Total]]&lt;2000,"LLC")</f>
        <v>LLC</v>
      </c>
    </row>
    <row r="53" spans="1:16">
      <c r="A53" s="47" t="s">
        <v>21</v>
      </c>
      <c r="B53" s="47" t="str">
        <f>TRIM(Table1[[#This Row],[Product]])</f>
        <v>Bamboo End Table</v>
      </c>
      <c r="C53" s="1" t="s">
        <v>18</v>
      </c>
      <c r="D53" s="1" t="str">
        <f>UPPER(Table1[[#This Row],[Customer]])</f>
        <v>B&amp;B SPACES</v>
      </c>
      <c r="E53" s="30">
        <v>41681</v>
      </c>
      <c r="F53" s="30">
        <f t="shared" ca="1" si="2"/>
        <v>45333</v>
      </c>
      <c r="G53" s="60">
        <f ca="1">YEARFRAC(Table1[[#This Row],[order DateDate]],Table1[[#This Row],[Shipday]])</f>
        <v>10</v>
      </c>
      <c r="H53" s="64">
        <f>DAY(Table1[[#This Row],[order DateDate]])</f>
        <v>11</v>
      </c>
      <c r="I53" s="64">
        <f>YEAR(Table1[[#This Row],[order DateDate]])</f>
        <v>2014</v>
      </c>
      <c r="J53" s="64" t="str">
        <f>TEXT(Table1[[#This Row],[order DateDate]],"DDDD")</f>
        <v>Tuesday</v>
      </c>
      <c r="K53" s="5">
        <v>64.95</v>
      </c>
      <c r="L53" s="2">
        <v>14</v>
      </c>
      <c r="M53" s="5">
        <f t="shared" si="0"/>
        <v>909.30000000000007</v>
      </c>
      <c r="N53" s="5"/>
      <c r="O53" s="49">
        <f t="shared" si="1"/>
        <v>909.30000000000007</v>
      </c>
      <c r="P53" s="22" t="str" cm="1">
        <f t="array" ref="P53">_xlfn.IFS(Table1[[#This Row],[Total]]&gt;=2000,"HLC",Table1[[#This Row],[Total]]&lt;2000,"LLC")</f>
        <v>LLC</v>
      </c>
    </row>
    <row r="54" spans="1:16">
      <c r="A54" s="47" t="s">
        <v>19</v>
      </c>
      <c r="B54" s="47" t="str">
        <f>TRIM(Table1[[#This Row],[Product]])</f>
        <v>Media Armoire</v>
      </c>
      <c r="C54" s="1" t="s">
        <v>22</v>
      </c>
      <c r="D54" s="1" t="str">
        <f>UPPER(Table1[[#This Row],[Customer]])</f>
        <v>ELLINGTON DESIGNS</v>
      </c>
      <c r="E54" s="30">
        <v>41681</v>
      </c>
      <c r="F54" s="30">
        <f t="shared" ca="1" si="2"/>
        <v>45333</v>
      </c>
      <c r="G54" s="60">
        <f ca="1">YEARFRAC(Table1[[#This Row],[order DateDate]],Table1[[#This Row],[Shipday]])</f>
        <v>10</v>
      </c>
      <c r="H54" s="64">
        <f>DAY(Table1[[#This Row],[order DateDate]])</f>
        <v>11</v>
      </c>
      <c r="I54" s="64">
        <f>YEAR(Table1[[#This Row],[order DateDate]])</f>
        <v>2014</v>
      </c>
      <c r="J54" s="64" t="str">
        <f>TEXT(Table1[[#This Row],[order DateDate]],"DDDD")</f>
        <v>Tuesday</v>
      </c>
      <c r="K54" s="5">
        <v>329.95</v>
      </c>
      <c r="L54" s="2">
        <v>4</v>
      </c>
      <c r="M54" s="5">
        <f t="shared" si="0"/>
        <v>1319.8</v>
      </c>
      <c r="N54" s="5"/>
      <c r="O54" s="49">
        <f t="shared" si="1"/>
        <v>1319.8</v>
      </c>
      <c r="P54" s="22" t="str" cm="1">
        <f t="array" ref="P54">_xlfn.IFS(Table1[[#This Row],[Total]]&gt;=2000,"HLC",Table1[[#This Row],[Total]]&lt;2000,"LLC")</f>
        <v>LLC</v>
      </c>
    </row>
    <row r="55" spans="1:16">
      <c r="A55" s="47" t="s">
        <v>19</v>
      </c>
      <c r="B55" s="47" t="str">
        <f>TRIM(Table1[[#This Row],[Product]])</f>
        <v>Media Armoire</v>
      </c>
      <c r="C55" s="1" t="s">
        <v>22</v>
      </c>
      <c r="D55" s="1" t="str">
        <f>UPPER(Table1[[#This Row],[Customer]])</f>
        <v>ELLINGTON DESIGNS</v>
      </c>
      <c r="E55" s="30">
        <v>41681</v>
      </c>
      <c r="F55" s="30">
        <f t="shared" ca="1" si="2"/>
        <v>45333</v>
      </c>
      <c r="G55" s="60">
        <f ca="1">YEARFRAC(Table1[[#This Row],[order DateDate]],Table1[[#This Row],[Shipday]])</f>
        <v>10</v>
      </c>
      <c r="H55" s="64">
        <f>DAY(Table1[[#This Row],[order DateDate]])</f>
        <v>11</v>
      </c>
      <c r="I55" s="64">
        <f>YEAR(Table1[[#This Row],[order DateDate]])</f>
        <v>2014</v>
      </c>
      <c r="J55" s="64" t="str">
        <f>TEXT(Table1[[#This Row],[order DateDate]],"DDDD")</f>
        <v>Tuesday</v>
      </c>
      <c r="K55" s="5">
        <v>329.95</v>
      </c>
      <c r="L55" s="2">
        <v>6</v>
      </c>
      <c r="M55" s="5">
        <f t="shared" si="0"/>
        <v>1979.6999999999998</v>
      </c>
      <c r="N55" s="5"/>
      <c r="O55" s="49">
        <f t="shared" si="1"/>
        <v>1979.6999999999998</v>
      </c>
      <c r="P55" s="22" t="str" cm="1">
        <f t="array" ref="P55">_xlfn.IFS(Table1[[#This Row],[Total]]&gt;=2000,"HLC",Table1[[#This Row],[Total]]&lt;2000,"LLC")</f>
        <v>LLC</v>
      </c>
    </row>
    <row r="56" spans="1:16">
      <c r="A56" s="47" t="s">
        <v>21</v>
      </c>
      <c r="B56" s="47" t="str">
        <f>TRIM(Table1[[#This Row],[Product]])</f>
        <v>Bamboo End Table</v>
      </c>
      <c r="C56" s="1" t="s">
        <v>18</v>
      </c>
      <c r="D56" s="1" t="str">
        <f>UPPER(Table1[[#This Row],[Customer]])</f>
        <v>B&amp;B SPACES</v>
      </c>
      <c r="E56" s="30">
        <v>41684</v>
      </c>
      <c r="F56" s="30">
        <f t="shared" ca="1" si="2"/>
        <v>45333</v>
      </c>
      <c r="G56" s="60">
        <f ca="1">YEARFRAC(Table1[[#This Row],[order DateDate]],Table1[[#This Row],[Shipday]])</f>
        <v>9.9916666666666671</v>
      </c>
      <c r="H56" s="64">
        <f>DAY(Table1[[#This Row],[order DateDate]])</f>
        <v>14</v>
      </c>
      <c r="I56" s="64">
        <f>YEAR(Table1[[#This Row],[order DateDate]])</f>
        <v>2014</v>
      </c>
      <c r="J56" s="64" t="str">
        <f>TEXT(Table1[[#This Row],[order DateDate]],"DDDD")</f>
        <v>Friday</v>
      </c>
      <c r="K56" s="5">
        <v>64.95</v>
      </c>
      <c r="L56" s="2">
        <v>17</v>
      </c>
      <c r="M56" s="5">
        <f t="shared" si="0"/>
        <v>1104.1500000000001</v>
      </c>
      <c r="N56" s="5"/>
      <c r="O56" s="49">
        <f t="shared" si="1"/>
        <v>1104.1500000000001</v>
      </c>
      <c r="P56" s="22" t="str" cm="1">
        <f t="array" ref="P56">_xlfn.IFS(Table1[[#This Row],[Total]]&gt;=2000,"HLC",Table1[[#This Row],[Total]]&lt;2000,"LLC")</f>
        <v>LLC</v>
      </c>
    </row>
    <row r="57" spans="1:16">
      <c r="A57" s="47" t="s">
        <v>26</v>
      </c>
      <c r="B57" s="47" t="str">
        <f>TRIM(Table1[[#This Row],[Product]])</f>
        <v>Bamboo Coffee Table</v>
      </c>
      <c r="C57" s="1" t="s">
        <v>20</v>
      </c>
      <c r="D57" s="1" t="str">
        <f>UPPER(Table1[[#This Row],[Customer]])</f>
        <v>HOME USA</v>
      </c>
      <c r="E57" s="30">
        <v>41685</v>
      </c>
      <c r="F57" s="30">
        <f t="shared" ca="1" si="2"/>
        <v>45333</v>
      </c>
      <c r="G57" s="60">
        <f ca="1">YEARFRAC(Table1[[#This Row],[order DateDate]],Table1[[#This Row],[Shipday]])</f>
        <v>9.9888888888888889</v>
      </c>
      <c r="H57" s="64">
        <f>DAY(Table1[[#This Row],[order DateDate]])</f>
        <v>15</v>
      </c>
      <c r="I57" s="64">
        <f>YEAR(Table1[[#This Row],[order DateDate]])</f>
        <v>2014</v>
      </c>
      <c r="J57" s="64" t="str">
        <f>TEXT(Table1[[#This Row],[order DateDate]],"DDDD")</f>
        <v>Saturday</v>
      </c>
      <c r="K57" s="5">
        <v>139.94999999999999</v>
      </c>
      <c r="L57" s="2">
        <v>11</v>
      </c>
      <c r="M57" s="5">
        <f t="shared" si="0"/>
        <v>1539.4499999999998</v>
      </c>
      <c r="N57" s="5"/>
      <c r="O57" s="49">
        <f t="shared" si="1"/>
        <v>1539.4499999999998</v>
      </c>
      <c r="P57" s="22" t="str" cm="1">
        <f t="array" ref="P57">_xlfn.IFS(Table1[[#This Row],[Total]]&gt;=2000,"HLC",Table1[[#This Row],[Total]]&lt;2000,"LLC")</f>
        <v>LLC</v>
      </c>
    </row>
    <row r="58" spans="1:16">
      <c r="A58" s="47" t="s">
        <v>24</v>
      </c>
      <c r="B58" s="47" t="str">
        <f>TRIM(Table1[[#This Row],[Product]])</f>
        <v>Chameleon Couch</v>
      </c>
      <c r="C58" s="1" t="s">
        <v>28</v>
      </c>
      <c r="D58" s="1" t="str">
        <f>UPPER(Table1[[#This Row],[Customer]])</f>
        <v>HOME EMPORIUM</v>
      </c>
      <c r="E58" s="30">
        <v>41685</v>
      </c>
      <c r="F58" s="30">
        <f t="shared" ca="1" si="2"/>
        <v>45333</v>
      </c>
      <c r="G58" s="60">
        <f ca="1">YEARFRAC(Table1[[#This Row],[order DateDate]],Table1[[#This Row],[Shipday]])</f>
        <v>9.9888888888888889</v>
      </c>
      <c r="H58" s="64">
        <f>DAY(Table1[[#This Row],[order DateDate]])</f>
        <v>15</v>
      </c>
      <c r="I58" s="64">
        <f>YEAR(Table1[[#This Row],[order DateDate]])</f>
        <v>2014</v>
      </c>
      <c r="J58" s="64" t="str">
        <f>TEXT(Table1[[#This Row],[order DateDate]],"DDDD")</f>
        <v>Saturday</v>
      </c>
      <c r="K58" s="5">
        <v>649.99</v>
      </c>
      <c r="L58" s="2">
        <v>1</v>
      </c>
      <c r="M58" s="5">
        <f t="shared" si="0"/>
        <v>649.99</v>
      </c>
      <c r="N58" s="5"/>
      <c r="O58" s="49">
        <f t="shared" si="1"/>
        <v>649.99</v>
      </c>
      <c r="P58" s="22" t="str" cm="1">
        <f t="array" ref="P58">_xlfn.IFS(Table1[[#This Row],[Total]]&gt;=2000,"HLC",Table1[[#This Row],[Total]]&lt;2000,"LLC")</f>
        <v>LLC</v>
      </c>
    </row>
    <row r="59" spans="1:16">
      <c r="A59" s="47" t="s">
        <v>21</v>
      </c>
      <c r="B59" s="47" t="str">
        <f>TRIM(Table1[[#This Row],[Product]])</f>
        <v>Bamboo End Table</v>
      </c>
      <c r="C59" s="1" t="s">
        <v>18</v>
      </c>
      <c r="D59" s="1" t="str">
        <f>UPPER(Table1[[#This Row],[Customer]])</f>
        <v>B&amp;B SPACES</v>
      </c>
      <c r="E59" s="30">
        <v>41688</v>
      </c>
      <c r="F59" s="30">
        <f t="shared" ca="1" si="2"/>
        <v>45333</v>
      </c>
      <c r="G59" s="60">
        <f ca="1">YEARFRAC(Table1[[#This Row],[order DateDate]],Table1[[#This Row],[Shipday]])</f>
        <v>9.9805555555555561</v>
      </c>
      <c r="H59" s="64">
        <f>DAY(Table1[[#This Row],[order DateDate]])</f>
        <v>18</v>
      </c>
      <c r="I59" s="64">
        <f>YEAR(Table1[[#This Row],[order DateDate]])</f>
        <v>2014</v>
      </c>
      <c r="J59" s="64" t="str">
        <f>TEXT(Table1[[#This Row],[order DateDate]],"DDDD")</f>
        <v>Tuesday</v>
      </c>
      <c r="K59" s="5">
        <v>64.95</v>
      </c>
      <c r="L59" s="2">
        <v>15</v>
      </c>
      <c r="M59" s="5">
        <f t="shared" si="0"/>
        <v>974.25</v>
      </c>
      <c r="N59" s="5"/>
      <c r="O59" s="49">
        <f t="shared" si="1"/>
        <v>974.25</v>
      </c>
      <c r="P59" s="22" t="str" cm="1">
        <f t="array" ref="P59">_xlfn.IFS(Table1[[#This Row],[Total]]&gt;=2000,"HLC",Table1[[#This Row],[Total]]&lt;2000,"LLC")</f>
        <v>LLC</v>
      </c>
    </row>
    <row r="60" spans="1:16">
      <c r="A60" s="47" t="s">
        <v>21</v>
      </c>
      <c r="B60" s="47" t="str">
        <f>TRIM(Table1[[#This Row],[Product]])</f>
        <v>Bamboo End Table</v>
      </c>
      <c r="C60" s="1" t="s">
        <v>18</v>
      </c>
      <c r="D60" s="1" t="str">
        <f>UPPER(Table1[[#This Row],[Customer]])</f>
        <v>B&amp;B SPACES</v>
      </c>
      <c r="E60" s="30">
        <v>41688</v>
      </c>
      <c r="F60" s="30">
        <f t="shared" ca="1" si="2"/>
        <v>45333</v>
      </c>
      <c r="G60" s="60">
        <f ca="1">YEARFRAC(Table1[[#This Row],[order DateDate]],Table1[[#This Row],[Shipday]])</f>
        <v>9.9805555555555561</v>
      </c>
      <c r="H60" s="64">
        <f>DAY(Table1[[#This Row],[order DateDate]])</f>
        <v>18</v>
      </c>
      <c r="I60" s="64">
        <f>YEAR(Table1[[#This Row],[order DateDate]])</f>
        <v>2014</v>
      </c>
      <c r="J60" s="64" t="str">
        <f>TEXT(Table1[[#This Row],[order DateDate]],"DDDD")</f>
        <v>Tuesday</v>
      </c>
      <c r="K60" s="5">
        <v>64.95</v>
      </c>
      <c r="L60" s="2">
        <v>20</v>
      </c>
      <c r="M60" s="5">
        <f t="shared" si="0"/>
        <v>1299</v>
      </c>
      <c r="N60" s="5"/>
      <c r="O60" s="49">
        <f t="shared" si="1"/>
        <v>1299</v>
      </c>
      <c r="P60" s="22" t="str" cm="1">
        <f t="array" ref="P60">_xlfn.IFS(Table1[[#This Row],[Total]]&gt;=2000,"HLC",Table1[[#This Row],[Total]]&lt;2000,"LLC")</f>
        <v>LLC</v>
      </c>
    </row>
    <row r="61" spans="1:16">
      <c r="A61" s="47" t="s">
        <v>24</v>
      </c>
      <c r="B61" s="47" t="str">
        <f>TRIM(Table1[[#This Row],[Product]])</f>
        <v>Chameleon Couch</v>
      </c>
      <c r="C61" s="1" t="s">
        <v>22</v>
      </c>
      <c r="D61" s="1" t="str">
        <f>UPPER(Table1[[#This Row],[Customer]])</f>
        <v>ELLINGTON DESIGNS</v>
      </c>
      <c r="E61" s="30">
        <v>41688</v>
      </c>
      <c r="F61" s="30">
        <f t="shared" ca="1" si="2"/>
        <v>45333</v>
      </c>
      <c r="G61" s="60">
        <f ca="1">YEARFRAC(Table1[[#This Row],[order DateDate]],Table1[[#This Row],[Shipday]])</f>
        <v>9.9805555555555561</v>
      </c>
      <c r="H61" s="64">
        <f>DAY(Table1[[#This Row],[order DateDate]])</f>
        <v>18</v>
      </c>
      <c r="I61" s="64">
        <f>YEAR(Table1[[#This Row],[order DateDate]])</f>
        <v>2014</v>
      </c>
      <c r="J61" s="64" t="str">
        <f>TEXT(Table1[[#This Row],[order DateDate]],"DDDD")</f>
        <v>Tuesday</v>
      </c>
      <c r="K61" s="5">
        <v>649.99</v>
      </c>
      <c r="L61" s="2">
        <v>9</v>
      </c>
      <c r="M61" s="5">
        <f t="shared" si="0"/>
        <v>5849.91</v>
      </c>
      <c r="N61" s="5"/>
      <c r="O61" s="49">
        <f t="shared" si="1"/>
        <v>5849.91</v>
      </c>
      <c r="P61" s="22" t="str" cm="1">
        <f t="array" ref="P61">_xlfn.IFS(Table1[[#This Row],[Total]]&gt;=2000,"HLC",Table1[[#This Row],[Total]]&lt;2000,"LLC")</f>
        <v>HLC</v>
      </c>
    </row>
    <row r="62" spans="1:16">
      <c r="A62" s="47" t="s">
        <v>24</v>
      </c>
      <c r="B62" s="47" t="str">
        <f>TRIM(Table1[[#This Row],[Product]])</f>
        <v>Chameleon Couch</v>
      </c>
      <c r="C62" s="1" t="s">
        <v>18</v>
      </c>
      <c r="D62" s="1" t="str">
        <f>UPPER(Table1[[#This Row],[Customer]])</f>
        <v>B&amp;B SPACES</v>
      </c>
      <c r="E62" s="30">
        <v>41688</v>
      </c>
      <c r="F62" s="30">
        <f t="shared" ca="1" si="2"/>
        <v>45333</v>
      </c>
      <c r="G62" s="60">
        <f ca="1">YEARFRAC(Table1[[#This Row],[order DateDate]],Table1[[#This Row],[Shipday]])</f>
        <v>9.9805555555555561</v>
      </c>
      <c r="H62" s="64">
        <f>DAY(Table1[[#This Row],[order DateDate]])</f>
        <v>18</v>
      </c>
      <c r="I62" s="64">
        <f>YEAR(Table1[[#This Row],[order DateDate]])</f>
        <v>2014</v>
      </c>
      <c r="J62" s="64" t="str">
        <f>TEXT(Table1[[#This Row],[order DateDate]],"DDDD")</f>
        <v>Tuesday</v>
      </c>
      <c r="K62" s="5">
        <v>649.99</v>
      </c>
      <c r="L62" s="2">
        <v>14</v>
      </c>
      <c r="M62" s="5">
        <f t="shared" si="0"/>
        <v>9099.86</v>
      </c>
      <c r="N62" s="5"/>
      <c r="O62" s="49">
        <f t="shared" si="1"/>
        <v>9099.86</v>
      </c>
      <c r="P62" s="22" t="str" cm="1">
        <f t="array" ref="P62">_xlfn.IFS(Table1[[#This Row],[Total]]&gt;=2000,"HLC",Table1[[#This Row],[Total]]&lt;2000,"LLC")</f>
        <v>HLC</v>
      </c>
    </row>
    <row r="63" spans="1:16">
      <c r="A63" s="47" t="s">
        <v>24</v>
      </c>
      <c r="B63" s="47" t="str">
        <f>TRIM(Table1[[#This Row],[Product]])</f>
        <v>Chameleon Couch</v>
      </c>
      <c r="C63" s="1" t="s">
        <v>28</v>
      </c>
      <c r="D63" s="1" t="str">
        <f>UPPER(Table1[[#This Row],[Customer]])</f>
        <v>HOME EMPORIUM</v>
      </c>
      <c r="E63" s="30">
        <v>41688</v>
      </c>
      <c r="F63" s="30">
        <f t="shared" ca="1" si="2"/>
        <v>45333</v>
      </c>
      <c r="G63" s="60">
        <f ca="1">YEARFRAC(Table1[[#This Row],[order DateDate]],Table1[[#This Row],[Shipday]])</f>
        <v>9.9805555555555561</v>
      </c>
      <c r="H63" s="64">
        <f>DAY(Table1[[#This Row],[order DateDate]])</f>
        <v>18</v>
      </c>
      <c r="I63" s="64">
        <f>YEAR(Table1[[#This Row],[order DateDate]])</f>
        <v>2014</v>
      </c>
      <c r="J63" s="64" t="str">
        <f>TEXT(Table1[[#This Row],[order DateDate]],"DDDD")</f>
        <v>Tuesday</v>
      </c>
      <c r="K63" s="5">
        <v>649.99</v>
      </c>
      <c r="L63" s="2">
        <v>5</v>
      </c>
      <c r="M63" s="5">
        <f t="shared" si="0"/>
        <v>3249.95</v>
      </c>
      <c r="N63" s="5"/>
      <c r="O63" s="49">
        <f t="shared" si="1"/>
        <v>3249.95</v>
      </c>
      <c r="P63" s="22" t="str" cm="1">
        <f t="array" ref="P63">_xlfn.IFS(Table1[[#This Row],[Total]]&gt;=2000,"HLC",Table1[[#This Row],[Total]]&lt;2000,"LLC")</f>
        <v>HLC</v>
      </c>
    </row>
    <row r="64" spans="1:16">
      <c r="A64" s="47" t="s">
        <v>26</v>
      </c>
      <c r="B64" s="47" t="str">
        <f>TRIM(Table1[[#This Row],[Product]])</f>
        <v>Bamboo Coffee Table</v>
      </c>
      <c r="C64" s="1" t="s">
        <v>28</v>
      </c>
      <c r="D64" s="1" t="str">
        <f>UPPER(Table1[[#This Row],[Customer]])</f>
        <v>HOME EMPORIUM</v>
      </c>
      <c r="E64" s="30">
        <v>41689</v>
      </c>
      <c r="F64" s="30">
        <f t="shared" ca="1" si="2"/>
        <v>45333</v>
      </c>
      <c r="G64" s="60">
        <f ca="1">YEARFRAC(Table1[[#This Row],[order DateDate]],Table1[[#This Row],[Shipday]])</f>
        <v>9.9777777777777779</v>
      </c>
      <c r="H64" s="64">
        <f>DAY(Table1[[#This Row],[order DateDate]])</f>
        <v>19</v>
      </c>
      <c r="I64" s="64">
        <f>YEAR(Table1[[#This Row],[order DateDate]])</f>
        <v>2014</v>
      </c>
      <c r="J64" s="64" t="str">
        <f>TEXT(Table1[[#This Row],[order DateDate]],"DDDD")</f>
        <v>Wednesday</v>
      </c>
      <c r="K64" s="5">
        <v>139.94999999999999</v>
      </c>
      <c r="L64" s="2">
        <v>8</v>
      </c>
      <c r="M64" s="5">
        <f t="shared" si="0"/>
        <v>1119.5999999999999</v>
      </c>
      <c r="N64" s="5"/>
      <c r="O64" s="49">
        <f t="shared" si="1"/>
        <v>1119.5999999999999</v>
      </c>
      <c r="P64" s="22" t="str" cm="1">
        <f t="array" ref="P64">_xlfn.IFS(Table1[[#This Row],[Total]]&gt;=2000,"HLC",Table1[[#This Row],[Total]]&lt;2000,"LLC")</f>
        <v>LLC</v>
      </c>
    </row>
    <row r="65" spans="1:16">
      <c r="A65" s="47" t="s">
        <v>24</v>
      </c>
      <c r="B65" s="47" t="str">
        <f>TRIM(Table1[[#This Row],[Product]])</f>
        <v>Chameleon Couch</v>
      </c>
      <c r="C65" s="1" t="s">
        <v>18</v>
      </c>
      <c r="D65" s="1" t="str">
        <f>UPPER(Table1[[#This Row],[Customer]])</f>
        <v>B&amp;B SPACES</v>
      </c>
      <c r="E65" s="30">
        <v>41689</v>
      </c>
      <c r="F65" s="30">
        <f t="shared" ca="1" si="2"/>
        <v>45333</v>
      </c>
      <c r="G65" s="60">
        <f ca="1">YEARFRAC(Table1[[#This Row],[order DateDate]],Table1[[#This Row],[Shipday]])</f>
        <v>9.9777777777777779</v>
      </c>
      <c r="H65" s="64">
        <f>DAY(Table1[[#This Row],[order DateDate]])</f>
        <v>19</v>
      </c>
      <c r="I65" s="64">
        <f>YEAR(Table1[[#This Row],[order DateDate]])</f>
        <v>2014</v>
      </c>
      <c r="J65" s="64" t="str">
        <f>TEXT(Table1[[#This Row],[order DateDate]],"DDDD")</f>
        <v>Wednesday</v>
      </c>
      <c r="K65" s="5">
        <v>649.99</v>
      </c>
      <c r="L65" s="2">
        <v>18</v>
      </c>
      <c r="M65" s="5">
        <f t="shared" si="0"/>
        <v>11699.82</v>
      </c>
      <c r="N65" s="5"/>
      <c r="O65" s="49">
        <f t="shared" si="1"/>
        <v>11699.82</v>
      </c>
      <c r="P65" s="22" t="str" cm="1">
        <f t="array" ref="P65">_xlfn.IFS(Table1[[#This Row],[Total]]&gt;=2000,"HLC",Table1[[#This Row],[Total]]&lt;2000,"LLC")</f>
        <v>HLC</v>
      </c>
    </row>
    <row r="66" spans="1:16">
      <c r="A66" s="47" t="s">
        <v>24</v>
      </c>
      <c r="B66" s="47" t="str">
        <f>TRIM(Table1[[#This Row],[Product]])</f>
        <v>Chameleon Couch</v>
      </c>
      <c r="C66" s="1" t="s">
        <v>28</v>
      </c>
      <c r="D66" s="1" t="str">
        <f>UPPER(Table1[[#This Row],[Customer]])</f>
        <v>HOME EMPORIUM</v>
      </c>
      <c r="E66" s="30">
        <v>41690</v>
      </c>
      <c r="F66" s="30">
        <f t="shared" ca="1" si="2"/>
        <v>45333</v>
      </c>
      <c r="G66" s="60">
        <f ca="1">YEARFRAC(Table1[[#This Row],[order DateDate]],Table1[[#This Row],[Shipday]])</f>
        <v>9.9749999999999996</v>
      </c>
      <c r="H66" s="64">
        <f>DAY(Table1[[#This Row],[order DateDate]])</f>
        <v>20</v>
      </c>
      <c r="I66" s="64">
        <f>YEAR(Table1[[#This Row],[order DateDate]])</f>
        <v>2014</v>
      </c>
      <c r="J66" s="64" t="str">
        <f>TEXT(Table1[[#This Row],[order DateDate]],"DDDD")</f>
        <v>Thursday</v>
      </c>
      <c r="K66" s="5">
        <v>649.99</v>
      </c>
      <c r="L66" s="2">
        <v>14</v>
      </c>
      <c r="M66" s="5">
        <f t="shared" si="0"/>
        <v>9099.86</v>
      </c>
      <c r="N66" s="5"/>
      <c r="O66" s="49">
        <f t="shared" si="1"/>
        <v>9099.86</v>
      </c>
      <c r="P66" s="22" t="str" cm="1">
        <f t="array" ref="P66">_xlfn.IFS(Table1[[#This Row],[Total]]&gt;=2000,"HLC",Table1[[#This Row],[Total]]&lt;2000,"LLC")</f>
        <v>HLC</v>
      </c>
    </row>
    <row r="67" spans="1:16">
      <c r="A67" s="47" t="s">
        <v>17</v>
      </c>
      <c r="B67" s="47" t="str">
        <f>TRIM(Table1[[#This Row],[Product]])</f>
        <v>Captain Recliner</v>
      </c>
      <c r="C67" s="1" t="s">
        <v>18</v>
      </c>
      <c r="D67" s="1" t="str">
        <f>UPPER(Table1[[#This Row],[Customer]])</f>
        <v>B&amp;B SPACES</v>
      </c>
      <c r="E67" s="30">
        <v>41691</v>
      </c>
      <c r="F67" s="30">
        <f t="shared" ca="1" si="2"/>
        <v>45333</v>
      </c>
      <c r="G67" s="60">
        <f ca="1">YEARFRAC(Table1[[#This Row],[order DateDate]],Table1[[#This Row],[Shipday]])</f>
        <v>9.9722222222222214</v>
      </c>
      <c r="H67" s="64">
        <f>DAY(Table1[[#This Row],[order DateDate]])</f>
        <v>21</v>
      </c>
      <c r="I67" s="64">
        <f>YEAR(Table1[[#This Row],[order DateDate]])</f>
        <v>2014</v>
      </c>
      <c r="J67" s="64" t="str">
        <f>TEXT(Table1[[#This Row],[order DateDate]],"DDDD")</f>
        <v>Friday</v>
      </c>
      <c r="K67" s="5">
        <v>299.95</v>
      </c>
      <c r="L67" s="2">
        <v>18</v>
      </c>
      <c r="M67" s="5">
        <f t="shared" si="0"/>
        <v>5399.0999999999995</v>
      </c>
      <c r="N67" s="5"/>
      <c r="O67" s="49">
        <f t="shared" si="1"/>
        <v>5399.0999999999995</v>
      </c>
      <c r="P67" s="22" t="str" cm="1">
        <f t="array" ref="P67">_xlfn.IFS(Table1[[#This Row],[Total]]&gt;=2000,"HLC",Table1[[#This Row],[Total]]&lt;2000,"LLC")</f>
        <v>HLC</v>
      </c>
    </row>
    <row r="68" spans="1:16">
      <c r="A68" s="47" t="s">
        <v>17</v>
      </c>
      <c r="B68" s="47" t="str">
        <f>TRIM(Table1[[#This Row],[Product]])</f>
        <v>Captain Recliner</v>
      </c>
      <c r="C68" s="1" t="s">
        <v>20</v>
      </c>
      <c r="D68" s="1" t="str">
        <f>UPPER(Table1[[#This Row],[Customer]])</f>
        <v>HOME USA</v>
      </c>
      <c r="E68" s="30">
        <v>41691</v>
      </c>
      <c r="F68" s="30">
        <f t="shared" ref="F68:F131" ca="1" si="3">TODAY()</f>
        <v>45333</v>
      </c>
      <c r="G68" s="60">
        <f ca="1">YEARFRAC(Table1[[#This Row],[order DateDate]],Table1[[#This Row],[Shipday]])</f>
        <v>9.9722222222222214</v>
      </c>
      <c r="H68" s="64">
        <f>DAY(Table1[[#This Row],[order DateDate]])</f>
        <v>21</v>
      </c>
      <c r="I68" s="64">
        <f>YEAR(Table1[[#This Row],[order DateDate]])</f>
        <v>2014</v>
      </c>
      <c r="J68" s="64" t="str">
        <f>TEXT(Table1[[#This Row],[order DateDate]],"DDDD")</f>
        <v>Friday</v>
      </c>
      <c r="K68" s="5">
        <v>299.95</v>
      </c>
      <c r="L68" s="2">
        <v>2</v>
      </c>
      <c r="M68" s="5">
        <f t="shared" ref="M68:M131" si="4">K68*L68</f>
        <v>599.9</v>
      </c>
      <c r="N68" s="5"/>
      <c r="O68" s="49">
        <f t="shared" ref="O68:O131" si="5">M68+N68</f>
        <v>599.9</v>
      </c>
      <c r="P68" s="22" t="str" cm="1">
        <f t="array" ref="P68">_xlfn.IFS(Table1[[#This Row],[Total]]&gt;=2000,"HLC",Table1[[#This Row],[Total]]&lt;2000,"LLC")</f>
        <v>LLC</v>
      </c>
    </row>
    <row r="69" spans="1:16">
      <c r="A69" s="47" t="s">
        <v>17</v>
      </c>
      <c r="B69" s="47" t="str">
        <f>TRIM(Table1[[#This Row],[Product]])</f>
        <v>Captain Recliner</v>
      </c>
      <c r="C69" s="1" t="s">
        <v>28</v>
      </c>
      <c r="D69" s="1" t="str">
        <f>UPPER(Table1[[#This Row],[Customer]])</f>
        <v>HOME EMPORIUM</v>
      </c>
      <c r="E69" s="30">
        <v>41692</v>
      </c>
      <c r="F69" s="30">
        <f t="shared" ca="1" si="3"/>
        <v>45333</v>
      </c>
      <c r="G69" s="60">
        <f ca="1">YEARFRAC(Table1[[#This Row],[order DateDate]],Table1[[#This Row],[Shipday]])</f>
        <v>9.969444444444445</v>
      </c>
      <c r="H69" s="64">
        <f>DAY(Table1[[#This Row],[order DateDate]])</f>
        <v>22</v>
      </c>
      <c r="I69" s="64">
        <f>YEAR(Table1[[#This Row],[order DateDate]])</f>
        <v>2014</v>
      </c>
      <c r="J69" s="64" t="str">
        <f>TEXT(Table1[[#This Row],[order DateDate]],"DDDD")</f>
        <v>Saturday</v>
      </c>
      <c r="K69" s="5">
        <v>299.95</v>
      </c>
      <c r="L69" s="2">
        <v>12</v>
      </c>
      <c r="M69" s="5">
        <f t="shared" si="4"/>
        <v>3599.3999999999996</v>
      </c>
      <c r="N69" s="5"/>
      <c r="O69" s="49">
        <f t="shared" si="5"/>
        <v>3599.3999999999996</v>
      </c>
      <c r="P69" s="22" t="str" cm="1">
        <f t="array" ref="P69">_xlfn.IFS(Table1[[#This Row],[Total]]&gt;=2000,"HLC",Table1[[#This Row],[Total]]&lt;2000,"LLC")</f>
        <v>HLC</v>
      </c>
    </row>
    <row r="70" spans="1:16">
      <c r="A70" s="47" t="s">
        <v>24</v>
      </c>
      <c r="B70" s="47" t="str">
        <f>TRIM(Table1[[#This Row],[Product]])</f>
        <v>Chameleon Couch</v>
      </c>
      <c r="C70" s="1" t="s">
        <v>18</v>
      </c>
      <c r="D70" s="1" t="str">
        <f>UPPER(Table1[[#This Row],[Customer]])</f>
        <v>B&amp;B SPACES</v>
      </c>
      <c r="E70" s="30">
        <v>41692</v>
      </c>
      <c r="F70" s="30">
        <f t="shared" ca="1" si="3"/>
        <v>45333</v>
      </c>
      <c r="G70" s="60">
        <f ca="1">YEARFRAC(Table1[[#This Row],[order DateDate]],Table1[[#This Row],[Shipday]])</f>
        <v>9.969444444444445</v>
      </c>
      <c r="H70" s="64">
        <f>DAY(Table1[[#This Row],[order DateDate]])</f>
        <v>22</v>
      </c>
      <c r="I70" s="64">
        <f>YEAR(Table1[[#This Row],[order DateDate]])</f>
        <v>2014</v>
      </c>
      <c r="J70" s="64" t="str">
        <f>TEXT(Table1[[#This Row],[order DateDate]],"DDDD")</f>
        <v>Saturday</v>
      </c>
      <c r="K70" s="5">
        <v>649.99</v>
      </c>
      <c r="L70" s="2">
        <v>17</v>
      </c>
      <c r="M70" s="5">
        <f t="shared" si="4"/>
        <v>11049.83</v>
      </c>
      <c r="N70" s="5"/>
      <c r="O70" s="49">
        <f t="shared" si="5"/>
        <v>11049.83</v>
      </c>
      <c r="P70" s="22" t="str" cm="1">
        <f t="array" ref="P70">_xlfn.IFS(Table1[[#This Row],[Total]]&gt;=2000,"HLC",Table1[[#This Row],[Total]]&lt;2000,"LLC")</f>
        <v>HLC</v>
      </c>
    </row>
    <row r="71" spans="1:16">
      <c r="A71" s="47" t="s">
        <v>19</v>
      </c>
      <c r="B71" s="47" t="str">
        <f>TRIM(Table1[[#This Row],[Product]])</f>
        <v>Media Armoire</v>
      </c>
      <c r="C71" s="1" t="s">
        <v>20</v>
      </c>
      <c r="D71" s="1" t="str">
        <f>UPPER(Table1[[#This Row],[Customer]])</f>
        <v>HOME USA</v>
      </c>
      <c r="E71" s="30">
        <v>41696</v>
      </c>
      <c r="F71" s="30">
        <f t="shared" ca="1" si="3"/>
        <v>45333</v>
      </c>
      <c r="G71" s="60">
        <f ca="1">YEARFRAC(Table1[[#This Row],[order DateDate]],Table1[[#This Row],[Shipday]])</f>
        <v>9.9583333333333339</v>
      </c>
      <c r="H71" s="64">
        <f>DAY(Table1[[#This Row],[order DateDate]])</f>
        <v>26</v>
      </c>
      <c r="I71" s="64">
        <f>YEAR(Table1[[#This Row],[order DateDate]])</f>
        <v>2014</v>
      </c>
      <c r="J71" s="64" t="str">
        <f>TEXT(Table1[[#This Row],[order DateDate]],"DDDD")</f>
        <v>Wednesday</v>
      </c>
      <c r="K71" s="5">
        <v>329.95</v>
      </c>
      <c r="L71" s="2">
        <v>14</v>
      </c>
      <c r="M71" s="5">
        <f t="shared" si="4"/>
        <v>4619.3</v>
      </c>
      <c r="N71" s="5"/>
      <c r="O71" s="49">
        <f t="shared" si="5"/>
        <v>4619.3</v>
      </c>
      <c r="P71" s="22" t="str" cm="1">
        <f t="array" ref="P71">_xlfn.IFS(Table1[[#This Row],[Total]]&gt;=2000,"HLC",Table1[[#This Row],[Total]]&lt;2000,"LLC")</f>
        <v>HLC</v>
      </c>
    </row>
    <row r="72" spans="1:16">
      <c r="A72" s="47" t="s">
        <v>24</v>
      </c>
      <c r="B72" s="47" t="str">
        <f>TRIM(Table1[[#This Row],[Product]])</f>
        <v>Chameleon Couch</v>
      </c>
      <c r="C72" s="1" t="s">
        <v>22</v>
      </c>
      <c r="D72" s="1" t="str">
        <f>UPPER(Table1[[#This Row],[Customer]])</f>
        <v>ELLINGTON DESIGNS</v>
      </c>
      <c r="E72" s="30">
        <v>41697</v>
      </c>
      <c r="F72" s="30">
        <f t="shared" ca="1" si="3"/>
        <v>45333</v>
      </c>
      <c r="G72" s="60">
        <f ca="1">YEARFRAC(Table1[[#This Row],[order DateDate]],Table1[[#This Row],[Shipday]])</f>
        <v>9.9555555555555557</v>
      </c>
      <c r="H72" s="64">
        <f>DAY(Table1[[#This Row],[order DateDate]])</f>
        <v>27</v>
      </c>
      <c r="I72" s="64">
        <f>YEAR(Table1[[#This Row],[order DateDate]])</f>
        <v>2014</v>
      </c>
      <c r="J72" s="64" t="str">
        <f>TEXT(Table1[[#This Row],[order DateDate]],"DDDD")</f>
        <v>Thursday</v>
      </c>
      <c r="K72" s="5">
        <v>649.99</v>
      </c>
      <c r="L72" s="2">
        <v>9</v>
      </c>
      <c r="M72" s="5">
        <f t="shared" si="4"/>
        <v>5849.91</v>
      </c>
      <c r="N72" s="5"/>
      <c r="O72" s="49">
        <f t="shared" si="5"/>
        <v>5849.91</v>
      </c>
      <c r="P72" s="22" t="str" cm="1">
        <f t="array" ref="P72">_xlfn.IFS(Table1[[#This Row],[Total]]&gt;=2000,"HLC",Table1[[#This Row],[Total]]&lt;2000,"LLC")</f>
        <v>HLC</v>
      </c>
    </row>
    <row r="73" spans="1:16">
      <c r="A73" s="47" t="s">
        <v>26</v>
      </c>
      <c r="B73" s="47" t="str">
        <f>TRIM(Table1[[#This Row],[Product]])</f>
        <v>Bamboo Coffee Table</v>
      </c>
      <c r="C73" s="1" t="s">
        <v>22</v>
      </c>
      <c r="D73" s="1" t="str">
        <f>UPPER(Table1[[#This Row],[Customer]])</f>
        <v>ELLINGTON DESIGNS</v>
      </c>
      <c r="E73" s="30">
        <v>41701</v>
      </c>
      <c r="F73" s="30">
        <f t="shared" ca="1" si="3"/>
        <v>45333</v>
      </c>
      <c r="G73" s="60">
        <f ca="1">YEARFRAC(Table1[[#This Row],[order DateDate]],Table1[[#This Row],[Shipday]])</f>
        <v>9.9388888888888882</v>
      </c>
      <c r="H73" s="64">
        <f>DAY(Table1[[#This Row],[order DateDate]])</f>
        <v>3</v>
      </c>
      <c r="I73" s="64">
        <f>YEAR(Table1[[#This Row],[order DateDate]])</f>
        <v>2014</v>
      </c>
      <c r="J73" s="64" t="str">
        <f>TEXT(Table1[[#This Row],[order DateDate]],"DDDD")</f>
        <v>Monday</v>
      </c>
      <c r="K73" s="5">
        <v>139.94999999999999</v>
      </c>
      <c r="L73" s="2">
        <v>4</v>
      </c>
      <c r="M73" s="5">
        <f t="shared" si="4"/>
        <v>559.79999999999995</v>
      </c>
      <c r="N73" s="5"/>
      <c r="O73" s="49">
        <f t="shared" si="5"/>
        <v>559.79999999999995</v>
      </c>
      <c r="P73" s="22" t="str" cm="1">
        <f t="array" ref="P73">_xlfn.IFS(Table1[[#This Row],[Total]]&gt;=2000,"HLC",Table1[[#This Row],[Total]]&lt;2000,"LLC")</f>
        <v>LLC</v>
      </c>
    </row>
    <row r="74" spans="1:16">
      <c r="A74" s="47" t="s">
        <v>19</v>
      </c>
      <c r="B74" s="47" t="str">
        <f>TRIM(Table1[[#This Row],[Product]])</f>
        <v>Media Armoire</v>
      </c>
      <c r="C74" s="1" t="s">
        <v>18</v>
      </c>
      <c r="D74" s="1" t="str">
        <f>UPPER(Table1[[#This Row],[Customer]])</f>
        <v>B&amp;B SPACES</v>
      </c>
      <c r="E74" s="30">
        <v>41701</v>
      </c>
      <c r="F74" s="30">
        <f t="shared" ca="1" si="3"/>
        <v>45333</v>
      </c>
      <c r="G74" s="60">
        <f ca="1">YEARFRAC(Table1[[#This Row],[order DateDate]],Table1[[#This Row],[Shipday]])</f>
        <v>9.9388888888888882</v>
      </c>
      <c r="H74" s="64">
        <f>DAY(Table1[[#This Row],[order DateDate]])</f>
        <v>3</v>
      </c>
      <c r="I74" s="64">
        <f>YEAR(Table1[[#This Row],[order DateDate]])</f>
        <v>2014</v>
      </c>
      <c r="J74" s="64" t="str">
        <f>TEXT(Table1[[#This Row],[order DateDate]],"DDDD")</f>
        <v>Monday</v>
      </c>
      <c r="K74" s="5">
        <v>329.95</v>
      </c>
      <c r="L74" s="2">
        <v>20</v>
      </c>
      <c r="M74" s="5">
        <f t="shared" si="4"/>
        <v>6599</v>
      </c>
      <c r="N74" s="5"/>
      <c r="O74" s="49">
        <f t="shared" si="5"/>
        <v>6599</v>
      </c>
      <c r="P74" s="22" t="str" cm="1">
        <f t="array" ref="P74">_xlfn.IFS(Table1[[#This Row],[Total]]&gt;=2000,"HLC",Table1[[#This Row],[Total]]&lt;2000,"LLC")</f>
        <v>HLC</v>
      </c>
    </row>
    <row r="75" spans="1:16">
      <c r="A75" s="47" t="s">
        <v>21</v>
      </c>
      <c r="B75" s="47" t="str">
        <f>TRIM(Table1[[#This Row],[Product]])</f>
        <v>Bamboo End Table</v>
      </c>
      <c r="C75" s="1" t="s">
        <v>20</v>
      </c>
      <c r="D75" s="1" t="str">
        <f>UPPER(Table1[[#This Row],[Customer]])</f>
        <v>HOME USA</v>
      </c>
      <c r="E75" s="30">
        <v>41702</v>
      </c>
      <c r="F75" s="30">
        <f t="shared" ca="1" si="3"/>
        <v>45333</v>
      </c>
      <c r="G75" s="60">
        <f ca="1">YEARFRAC(Table1[[#This Row],[order DateDate]],Table1[[#This Row],[Shipday]])</f>
        <v>9.9361111111111118</v>
      </c>
      <c r="H75" s="64">
        <f>DAY(Table1[[#This Row],[order DateDate]])</f>
        <v>4</v>
      </c>
      <c r="I75" s="64">
        <f>YEAR(Table1[[#This Row],[order DateDate]])</f>
        <v>2014</v>
      </c>
      <c r="J75" s="64" t="str">
        <f>TEXT(Table1[[#This Row],[order DateDate]],"DDDD")</f>
        <v>Tuesday</v>
      </c>
      <c r="K75" s="5">
        <v>64.95</v>
      </c>
      <c r="L75" s="2">
        <v>10</v>
      </c>
      <c r="M75" s="5">
        <f t="shared" si="4"/>
        <v>649.5</v>
      </c>
      <c r="N75" s="5"/>
      <c r="O75" s="49">
        <f t="shared" si="5"/>
        <v>649.5</v>
      </c>
      <c r="P75" s="22" t="str" cm="1">
        <f t="array" ref="P75">_xlfn.IFS(Table1[[#This Row],[Total]]&gt;=2000,"HLC",Table1[[#This Row],[Total]]&lt;2000,"LLC")</f>
        <v>LLC</v>
      </c>
    </row>
    <row r="76" spans="1:16">
      <c r="A76" s="47" t="s">
        <v>21</v>
      </c>
      <c r="B76" s="47" t="str">
        <f>TRIM(Table1[[#This Row],[Product]])</f>
        <v>Bamboo End Table</v>
      </c>
      <c r="C76" s="1" t="s">
        <v>22</v>
      </c>
      <c r="D76" s="1" t="str">
        <f>UPPER(Table1[[#This Row],[Customer]])</f>
        <v>ELLINGTON DESIGNS</v>
      </c>
      <c r="E76" s="30">
        <v>41704</v>
      </c>
      <c r="F76" s="30">
        <f t="shared" ca="1" si="3"/>
        <v>45333</v>
      </c>
      <c r="G76" s="60">
        <f ca="1">YEARFRAC(Table1[[#This Row],[order DateDate]],Table1[[#This Row],[Shipday]])</f>
        <v>9.9305555555555554</v>
      </c>
      <c r="H76" s="64">
        <f>DAY(Table1[[#This Row],[order DateDate]])</f>
        <v>6</v>
      </c>
      <c r="I76" s="64">
        <f>YEAR(Table1[[#This Row],[order DateDate]])</f>
        <v>2014</v>
      </c>
      <c r="J76" s="64" t="str">
        <f>TEXT(Table1[[#This Row],[order DateDate]],"DDDD")</f>
        <v>Thursday</v>
      </c>
      <c r="K76" s="5">
        <v>64.95</v>
      </c>
      <c r="L76" s="2">
        <v>12</v>
      </c>
      <c r="M76" s="5">
        <f t="shared" si="4"/>
        <v>779.40000000000009</v>
      </c>
      <c r="N76" s="5"/>
      <c r="O76" s="49">
        <f t="shared" si="5"/>
        <v>779.40000000000009</v>
      </c>
      <c r="P76" s="22" t="str" cm="1">
        <f t="array" ref="P76">_xlfn.IFS(Table1[[#This Row],[Total]]&gt;=2000,"HLC",Table1[[#This Row],[Total]]&lt;2000,"LLC")</f>
        <v>LLC</v>
      </c>
    </row>
    <row r="77" spans="1:16">
      <c r="A77" s="47" t="s">
        <v>26</v>
      </c>
      <c r="B77" s="47" t="str">
        <f>TRIM(Table1[[#This Row],[Product]])</f>
        <v>Bamboo Coffee Table</v>
      </c>
      <c r="C77" s="1" t="s">
        <v>22</v>
      </c>
      <c r="D77" s="1" t="str">
        <f>UPPER(Table1[[#This Row],[Customer]])</f>
        <v>ELLINGTON DESIGNS</v>
      </c>
      <c r="E77" s="30">
        <v>41705</v>
      </c>
      <c r="F77" s="30">
        <f t="shared" ca="1" si="3"/>
        <v>45333</v>
      </c>
      <c r="G77" s="60">
        <f ca="1">YEARFRAC(Table1[[#This Row],[order DateDate]],Table1[[#This Row],[Shipday]])</f>
        <v>9.9277777777777771</v>
      </c>
      <c r="H77" s="64">
        <f>DAY(Table1[[#This Row],[order DateDate]])</f>
        <v>7</v>
      </c>
      <c r="I77" s="64">
        <f>YEAR(Table1[[#This Row],[order DateDate]])</f>
        <v>2014</v>
      </c>
      <c r="J77" s="64" t="str">
        <f>TEXT(Table1[[#This Row],[order DateDate]],"DDDD")</f>
        <v>Friday</v>
      </c>
      <c r="K77" s="5">
        <v>139.94999999999999</v>
      </c>
      <c r="L77" s="2">
        <v>11</v>
      </c>
      <c r="M77" s="5">
        <f t="shared" si="4"/>
        <v>1539.4499999999998</v>
      </c>
      <c r="N77" s="5"/>
      <c r="O77" s="49">
        <f t="shared" si="5"/>
        <v>1539.4499999999998</v>
      </c>
      <c r="P77" s="22" t="str" cm="1">
        <f t="array" ref="P77">_xlfn.IFS(Table1[[#This Row],[Total]]&gt;=2000,"HLC",Table1[[#This Row],[Total]]&lt;2000,"LLC")</f>
        <v>LLC</v>
      </c>
    </row>
    <row r="78" spans="1:16">
      <c r="A78" s="47" t="s">
        <v>19</v>
      </c>
      <c r="B78" s="47" t="str">
        <f>TRIM(Table1[[#This Row],[Product]])</f>
        <v>Media Armoire</v>
      </c>
      <c r="C78" s="1" t="s">
        <v>29</v>
      </c>
      <c r="D78" s="1" t="str">
        <f>UPPER(Table1[[#This Row],[Customer]])</f>
        <v>FABULOUS HOMES</v>
      </c>
      <c r="E78" s="30">
        <v>41706</v>
      </c>
      <c r="F78" s="30">
        <f t="shared" ca="1" si="3"/>
        <v>45333</v>
      </c>
      <c r="G78" s="60">
        <f ca="1">YEARFRAC(Table1[[#This Row],[order DateDate]],Table1[[#This Row],[Shipday]])</f>
        <v>9.9250000000000007</v>
      </c>
      <c r="H78" s="64">
        <f>DAY(Table1[[#This Row],[order DateDate]])</f>
        <v>8</v>
      </c>
      <c r="I78" s="64">
        <f>YEAR(Table1[[#This Row],[order DateDate]])</f>
        <v>2014</v>
      </c>
      <c r="J78" s="64" t="str">
        <f>TEXT(Table1[[#This Row],[order DateDate]],"DDDD")</f>
        <v>Saturday</v>
      </c>
      <c r="K78" s="5">
        <v>329.95</v>
      </c>
      <c r="L78" s="2">
        <v>1</v>
      </c>
      <c r="M78" s="5">
        <f t="shared" si="4"/>
        <v>329.95</v>
      </c>
      <c r="N78" s="5"/>
      <c r="O78" s="49">
        <f t="shared" si="5"/>
        <v>329.95</v>
      </c>
      <c r="P78" s="22" t="str" cm="1">
        <f t="array" ref="P78">_xlfn.IFS(Table1[[#This Row],[Total]]&gt;=2000,"HLC",Table1[[#This Row],[Total]]&lt;2000,"LLC")</f>
        <v>LLC</v>
      </c>
    </row>
    <row r="79" spans="1:16">
      <c r="A79" s="47" t="s">
        <v>26</v>
      </c>
      <c r="B79" s="47" t="str">
        <f>TRIM(Table1[[#This Row],[Product]])</f>
        <v>Bamboo Coffee Table</v>
      </c>
      <c r="C79" s="1" t="s">
        <v>20</v>
      </c>
      <c r="D79" s="1" t="str">
        <f>UPPER(Table1[[#This Row],[Customer]])</f>
        <v>HOME USA</v>
      </c>
      <c r="E79" s="30">
        <v>41709</v>
      </c>
      <c r="F79" s="30">
        <f t="shared" ca="1" si="3"/>
        <v>45333</v>
      </c>
      <c r="G79" s="60">
        <f ca="1">YEARFRAC(Table1[[#This Row],[order DateDate]],Table1[[#This Row],[Shipday]])</f>
        <v>9.9166666666666661</v>
      </c>
      <c r="H79" s="64">
        <f>DAY(Table1[[#This Row],[order DateDate]])</f>
        <v>11</v>
      </c>
      <c r="I79" s="64">
        <f>YEAR(Table1[[#This Row],[order DateDate]])</f>
        <v>2014</v>
      </c>
      <c r="J79" s="64" t="str">
        <f>TEXT(Table1[[#This Row],[order DateDate]],"DDDD")</f>
        <v>Tuesday</v>
      </c>
      <c r="K79" s="5">
        <v>139.94999999999999</v>
      </c>
      <c r="L79" s="2">
        <v>15</v>
      </c>
      <c r="M79" s="5">
        <f t="shared" si="4"/>
        <v>2099.25</v>
      </c>
      <c r="N79" s="5"/>
      <c r="O79" s="49">
        <f t="shared" si="5"/>
        <v>2099.25</v>
      </c>
      <c r="P79" s="22" t="str" cm="1">
        <f t="array" ref="P79">_xlfn.IFS(Table1[[#This Row],[Total]]&gt;=2000,"HLC",Table1[[#This Row],[Total]]&lt;2000,"LLC")</f>
        <v>HLC</v>
      </c>
    </row>
    <row r="80" spans="1:16">
      <c r="A80" s="47" t="s">
        <v>17</v>
      </c>
      <c r="B80" s="47" t="str">
        <f>TRIM(Table1[[#This Row],[Product]])</f>
        <v>Captain Recliner</v>
      </c>
      <c r="C80" s="1" t="s">
        <v>29</v>
      </c>
      <c r="D80" s="1" t="str">
        <f>UPPER(Table1[[#This Row],[Customer]])</f>
        <v>FABULOUS HOMES</v>
      </c>
      <c r="E80" s="30">
        <v>41709</v>
      </c>
      <c r="F80" s="30">
        <f t="shared" ca="1" si="3"/>
        <v>45333</v>
      </c>
      <c r="G80" s="60">
        <f ca="1">YEARFRAC(Table1[[#This Row],[order DateDate]],Table1[[#This Row],[Shipday]])</f>
        <v>9.9166666666666661</v>
      </c>
      <c r="H80" s="64">
        <f>DAY(Table1[[#This Row],[order DateDate]])</f>
        <v>11</v>
      </c>
      <c r="I80" s="64">
        <f>YEAR(Table1[[#This Row],[order DateDate]])</f>
        <v>2014</v>
      </c>
      <c r="J80" s="64" t="str">
        <f>TEXT(Table1[[#This Row],[order DateDate]],"DDDD")</f>
        <v>Tuesday</v>
      </c>
      <c r="K80" s="5">
        <v>299.95</v>
      </c>
      <c r="L80" s="2">
        <v>6</v>
      </c>
      <c r="M80" s="5">
        <f t="shared" si="4"/>
        <v>1799.6999999999998</v>
      </c>
      <c r="N80" s="5"/>
      <c r="O80" s="49">
        <f t="shared" si="5"/>
        <v>1799.6999999999998</v>
      </c>
      <c r="P80" s="22" t="str" cm="1">
        <f t="array" ref="P80">_xlfn.IFS(Table1[[#This Row],[Total]]&gt;=2000,"HLC",Table1[[#This Row],[Total]]&lt;2000,"LLC")</f>
        <v>LLC</v>
      </c>
    </row>
    <row r="81" spans="1:16">
      <c r="A81" s="47" t="s">
        <v>24</v>
      </c>
      <c r="B81" s="47" t="str">
        <f>TRIM(Table1[[#This Row],[Product]])</f>
        <v>Chameleon Couch</v>
      </c>
      <c r="C81" s="1" t="s">
        <v>22</v>
      </c>
      <c r="D81" s="1" t="str">
        <f>UPPER(Table1[[#This Row],[Customer]])</f>
        <v>ELLINGTON DESIGNS</v>
      </c>
      <c r="E81" s="30">
        <v>41709</v>
      </c>
      <c r="F81" s="30">
        <f t="shared" ca="1" si="3"/>
        <v>45333</v>
      </c>
      <c r="G81" s="60">
        <f ca="1">YEARFRAC(Table1[[#This Row],[order DateDate]],Table1[[#This Row],[Shipday]])</f>
        <v>9.9166666666666661</v>
      </c>
      <c r="H81" s="64">
        <f>DAY(Table1[[#This Row],[order DateDate]])</f>
        <v>11</v>
      </c>
      <c r="I81" s="64">
        <f>YEAR(Table1[[#This Row],[order DateDate]])</f>
        <v>2014</v>
      </c>
      <c r="J81" s="64" t="str">
        <f>TEXT(Table1[[#This Row],[order DateDate]],"DDDD")</f>
        <v>Tuesday</v>
      </c>
      <c r="K81" s="5">
        <v>649.99</v>
      </c>
      <c r="L81" s="2">
        <v>8</v>
      </c>
      <c r="M81" s="5">
        <f t="shared" si="4"/>
        <v>5199.92</v>
      </c>
      <c r="N81" s="5"/>
      <c r="O81" s="49">
        <f t="shared" si="5"/>
        <v>5199.92</v>
      </c>
      <c r="P81" s="22" t="str" cm="1">
        <f t="array" ref="P81">_xlfn.IFS(Table1[[#This Row],[Total]]&gt;=2000,"HLC",Table1[[#This Row],[Total]]&lt;2000,"LLC")</f>
        <v>HLC</v>
      </c>
    </row>
    <row r="82" spans="1:16">
      <c r="A82" s="47" t="s">
        <v>17</v>
      </c>
      <c r="B82" s="47" t="str">
        <f>TRIM(Table1[[#This Row],[Product]])</f>
        <v>Captain Recliner</v>
      </c>
      <c r="C82" s="1" t="s">
        <v>18</v>
      </c>
      <c r="D82" s="1" t="str">
        <f>UPPER(Table1[[#This Row],[Customer]])</f>
        <v>B&amp;B SPACES</v>
      </c>
      <c r="E82" s="30">
        <v>41710</v>
      </c>
      <c r="F82" s="30">
        <f t="shared" ca="1" si="3"/>
        <v>45333</v>
      </c>
      <c r="G82" s="60">
        <f ca="1">YEARFRAC(Table1[[#This Row],[order DateDate]],Table1[[#This Row],[Shipday]])</f>
        <v>9.9138888888888896</v>
      </c>
      <c r="H82" s="64">
        <f>DAY(Table1[[#This Row],[order DateDate]])</f>
        <v>12</v>
      </c>
      <c r="I82" s="64">
        <f>YEAR(Table1[[#This Row],[order DateDate]])</f>
        <v>2014</v>
      </c>
      <c r="J82" s="64" t="str">
        <f>TEXT(Table1[[#This Row],[order DateDate]],"DDDD")</f>
        <v>Wednesday</v>
      </c>
      <c r="K82" s="5">
        <v>299.95</v>
      </c>
      <c r="L82" s="2">
        <v>17</v>
      </c>
      <c r="M82" s="5">
        <f t="shared" si="4"/>
        <v>5099.1499999999996</v>
      </c>
      <c r="N82" s="5"/>
      <c r="O82" s="49">
        <f t="shared" si="5"/>
        <v>5099.1499999999996</v>
      </c>
      <c r="P82" s="22" t="str" cm="1">
        <f t="array" ref="P82">_xlfn.IFS(Table1[[#This Row],[Total]]&gt;=2000,"HLC",Table1[[#This Row],[Total]]&lt;2000,"LLC")</f>
        <v>HLC</v>
      </c>
    </row>
    <row r="83" spans="1:16">
      <c r="A83" s="47" t="s">
        <v>17</v>
      </c>
      <c r="B83" s="47" t="str">
        <f>TRIM(Table1[[#This Row],[Product]])</f>
        <v>Captain Recliner</v>
      </c>
      <c r="C83" s="1" t="s">
        <v>28</v>
      </c>
      <c r="D83" s="1" t="str">
        <f>UPPER(Table1[[#This Row],[Customer]])</f>
        <v>HOME EMPORIUM</v>
      </c>
      <c r="E83" s="30">
        <v>41710</v>
      </c>
      <c r="F83" s="30">
        <f t="shared" ca="1" si="3"/>
        <v>45333</v>
      </c>
      <c r="G83" s="60">
        <f ca="1">YEARFRAC(Table1[[#This Row],[order DateDate]],Table1[[#This Row],[Shipday]])</f>
        <v>9.9138888888888896</v>
      </c>
      <c r="H83" s="64">
        <f>DAY(Table1[[#This Row],[order DateDate]])</f>
        <v>12</v>
      </c>
      <c r="I83" s="64">
        <f>YEAR(Table1[[#This Row],[order DateDate]])</f>
        <v>2014</v>
      </c>
      <c r="J83" s="64" t="str">
        <f>TEXT(Table1[[#This Row],[order DateDate]],"DDDD")</f>
        <v>Wednesday</v>
      </c>
      <c r="K83" s="5">
        <v>299.95</v>
      </c>
      <c r="L83" s="2">
        <v>2</v>
      </c>
      <c r="M83" s="5">
        <f t="shared" si="4"/>
        <v>599.9</v>
      </c>
      <c r="N83" s="5"/>
      <c r="O83" s="49">
        <f t="shared" si="5"/>
        <v>599.9</v>
      </c>
      <c r="P83" s="22" t="str" cm="1">
        <f t="array" ref="P83">_xlfn.IFS(Table1[[#This Row],[Total]]&gt;=2000,"HLC",Table1[[#This Row],[Total]]&lt;2000,"LLC")</f>
        <v>LLC</v>
      </c>
    </row>
    <row r="84" spans="1:16">
      <c r="A84" s="47" t="s">
        <v>17</v>
      </c>
      <c r="B84" s="47" t="str">
        <f>TRIM(Table1[[#This Row],[Product]])</f>
        <v>Captain Recliner</v>
      </c>
      <c r="C84" s="1" t="s">
        <v>28</v>
      </c>
      <c r="D84" s="1" t="str">
        <f>UPPER(Table1[[#This Row],[Customer]])</f>
        <v>HOME EMPORIUM</v>
      </c>
      <c r="E84" s="30">
        <v>41710</v>
      </c>
      <c r="F84" s="30">
        <f t="shared" ca="1" si="3"/>
        <v>45333</v>
      </c>
      <c r="G84" s="60">
        <f ca="1">YEARFRAC(Table1[[#This Row],[order DateDate]],Table1[[#This Row],[Shipday]])</f>
        <v>9.9138888888888896</v>
      </c>
      <c r="H84" s="64">
        <f>DAY(Table1[[#This Row],[order DateDate]])</f>
        <v>12</v>
      </c>
      <c r="I84" s="64">
        <f>YEAR(Table1[[#This Row],[order DateDate]])</f>
        <v>2014</v>
      </c>
      <c r="J84" s="64" t="str">
        <f>TEXT(Table1[[#This Row],[order DateDate]],"DDDD")</f>
        <v>Wednesday</v>
      </c>
      <c r="K84" s="5">
        <v>299.95</v>
      </c>
      <c r="L84" s="2">
        <v>9</v>
      </c>
      <c r="M84" s="5">
        <f t="shared" si="4"/>
        <v>2699.5499999999997</v>
      </c>
      <c r="N84" s="5"/>
      <c r="O84" s="49">
        <f t="shared" si="5"/>
        <v>2699.5499999999997</v>
      </c>
      <c r="P84" s="22" t="str" cm="1">
        <f t="array" ref="P84">_xlfn.IFS(Table1[[#This Row],[Total]]&gt;=2000,"HLC",Table1[[#This Row],[Total]]&lt;2000,"LLC")</f>
        <v>HLC</v>
      </c>
    </row>
    <row r="85" spans="1:16">
      <c r="A85" s="47" t="s">
        <v>24</v>
      </c>
      <c r="B85" s="47" t="str">
        <f>TRIM(Table1[[#This Row],[Product]])</f>
        <v>Chameleon Couch</v>
      </c>
      <c r="C85" s="1" t="s">
        <v>28</v>
      </c>
      <c r="D85" s="1" t="str">
        <f>UPPER(Table1[[#This Row],[Customer]])</f>
        <v>HOME EMPORIUM</v>
      </c>
      <c r="E85" s="30">
        <v>41710</v>
      </c>
      <c r="F85" s="30">
        <f t="shared" ca="1" si="3"/>
        <v>45333</v>
      </c>
      <c r="G85" s="60">
        <f ca="1">YEARFRAC(Table1[[#This Row],[order DateDate]],Table1[[#This Row],[Shipday]])</f>
        <v>9.9138888888888896</v>
      </c>
      <c r="H85" s="64">
        <f>DAY(Table1[[#This Row],[order DateDate]])</f>
        <v>12</v>
      </c>
      <c r="I85" s="64">
        <f>YEAR(Table1[[#This Row],[order DateDate]])</f>
        <v>2014</v>
      </c>
      <c r="J85" s="64" t="str">
        <f>TEXT(Table1[[#This Row],[order DateDate]],"DDDD")</f>
        <v>Wednesday</v>
      </c>
      <c r="K85" s="5">
        <v>649.99</v>
      </c>
      <c r="L85" s="2">
        <v>8</v>
      </c>
      <c r="M85" s="5">
        <f t="shared" si="4"/>
        <v>5199.92</v>
      </c>
      <c r="N85" s="5"/>
      <c r="O85" s="49">
        <f t="shared" si="5"/>
        <v>5199.92</v>
      </c>
      <c r="P85" s="22" t="str" cm="1">
        <f t="array" ref="P85">_xlfn.IFS(Table1[[#This Row],[Total]]&gt;=2000,"HLC",Table1[[#This Row],[Total]]&lt;2000,"LLC")</f>
        <v>HLC</v>
      </c>
    </row>
    <row r="86" spans="1:16">
      <c r="A86" s="47" t="s">
        <v>19</v>
      </c>
      <c r="B86" s="47" t="str">
        <f>TRIM(Table1[[#This Row],[Product]])</f>
        <v>Media Armoire</v>
      </c>
      <c r="C86" s="1" t="s">
        <v>22</v>
      </c>
      <c r="D86" s="1" t="str">
        <f>UPPER(Table1[[#This Row],[Customer]])</f>
        <v>ELLINGTON DESIGNS</v>
      </c>
      <c r="E86" s="30">
        <v>41711</v>
      </c>
      <c r="F86" s="30">
        <f t="shared" ca="1" si="3"/>
        <v>45333</v>
      </c>
      <c r="G86" s="60">
        <f ca="1">YEARFRAC(Table1[[#This Row],[order DateDate]],Table1[[#This Row],[Shipday]])</f>
        <v>9.9111111111111114</v>
      </c>
      <c r="H86" s="64">
        <f>DAY(Table1[[#This Row],[order DateDate]])</f>
        <v>13</v>
      </c>
      <c r="I86" s="64">
        <f>YEAR(Table1[[#This Row],[order DateDate]])</f>
        <v>2014</v>
      </c>
      <c r="J86" s="64" t="str">
        <f>TEXT(Table1[[#This Row],[order DateDate]],"DDDD")</f>
        <v>Thursday</v>
      </c>
      <c r="K86" s="5">
        <v>329.95</v>
      </c>
      <c r="L86" s="2">
        <v>5</v>
      </c>
      <c r="M86" s="5">
        <f t="shared" si="4"/>
        <v>1649.75</v>
      </c>
      <c r="N86" s="5"/>
      <c r="O86" s="49">
        <f t="shared" si="5"/>
        <v>1649.75</v>
      </c>
      <c r="P86" s="22" t="str" cm="1">
        <f t="array" ref="P86">_xlfn.IFS(Table1[[#This Row],[Total]]&gt;=2000,"HLC",Table1[[#This Row],[Total]]&lt;2000,"LLC")</f>
        <v>LLC</v>
      </c>
    </row>
    <row r="87" spans="1:16">
      <c r="A87" s="47" t="s">
        <v>24</v>
      </c>
      <c r="B87" s="47" t="str">
        <f>TRIM(Table1[[#This Row],[Product]])</f>
        <v>Chameleon Couch</v>
      </c>
      <c r="C87" s="1" t="s">
        <v>22</v>
      </c>
      <c r="D87" s="1" t="str">
        <f>UPPER(Table1[[#This Row],[Customer]])</f>
        <v>ELLINGTON DESIGNS</v>
      </c>
      <c r="E87" s="30">
        <v>41713</v>
      </c>
      <c r="F87" s="30">
        <f t="shared" ca="1" si="3"/>
        <v>45333</v>
      </c>
      <c r="G87" s="60">
        <f ca="1">YEARFRAC(Table1[[#This Row],[order DateDate]],Table1[[#This Row],[Shipday]])</f>
        <v>9.905555555555555</v>
      </c>
      <c r="H87" s="64">
        <f>DAY(Table1[[#This Row],[order DateDate]])</f>
        <v>15</v>
      </c>
      <c r="I87" s="64">
        <f>YEAR(Table1[[#This Row],[order DateDate]])</f>
        <v>2014</v>
      </c>
      <c r="J87" s="64" t="str">
        <f>TEXT(Table1[[#This Row],[order DateDate]],"DDDD")</f>
        <v>Saturday</v>
      </c>
      <c r="K87" s="5">
        <v>649.99</v>
      </c>
      <c r="L87" s="2">
        <v>11</v>
      </c>
      <c r="M87" s="5">
        <f t="shared" si="4"/>
        <v>7149.89</v>
      </c>
      <c r="N87" s="5"/>
      <c r="O87" s="49">
        <f t="shared" si="5"/>
        <v>7149.89</v>
      </c>
      <c r="P87" s="22" t="str" cm="1">
        <f t="array" ref="P87">_xlfn.IFS(Table1[[#This Row],[Total]]&gt;=2000,"HLC",Table1[[#This Row],[Total]]&lt;2000,"LLC")</f>
        <v>HLC</v>
      </c>
    </row>
    <row r="88" spans="1:16">
      <c r="A88" s="47" t="s">
        <v>21</v>
      </c>
      <c r="B88" s="47" t="str">
        <f>TRIM(Table1[[#This Row],[Product]])</f>
        <v>Bamboo End Table</v>
      </c>
      <c r="C88" s="1" t="s">
        <v>22</v>
      </c>
      <c r="D88" s="1" t="str">
        <f>UPPER(Table1[[#This Row],[Customer]])</f>
        <v>ELLINGTON DESIGNS</v>
      </c>
      <c r="E88" s="30">
        <v>41715</v>
      </c>
      <c r="F88" s="30">
        <f t="shared" ca="1" si="3"/>
        <v>45333</v>
      </c>
      <c r="G88" s="60">
        <f ca="1">YEARFRAC(Table1[[#This Row],[order DateDate]],Table1[[#This Row],[Shipday]])</f>
        <v>9.9</v>
      </c>
      <c r="H88" s="64">
        <f>DAY(Table1[[#This Row],[order DateDate]])</f>
        <v>17</v>
      </c>
      <c r="I88" s="64">
        <f>YEAR(Table1[[#This Row],[order DateDate]])</f>
        <v>2014</v>
      </c>
      <c r="J88" s="64" t="str">
        <f>TEXT(Table1[[#This Row],[order DateDate]],"DDDD")</f>
        <v>Monday</v>
      </c>
      <c r="K88" s="5">
        <v>64.95</v>
      </c>
      <c r="L88" s="2">
        <v>9</v>
      </c>
      <c r="M88" s="5">
        <f t="shared" si="4"/>
        <v>584.55000000000007</v>
      </c>
      <c r="N88" s="5"/>
      <c r="O88" s="49">
        <f t="shared" si="5"/>
        <v>584.55000000000007</v>
      </c>
      <c r="P88" s="22" t="str" cm="1">
        <f t="array" ref="P88">_xlfn.IFS(Table1[[#This Row],[Total]]&gt;=2000,"HLC",Table1[[#This Row],[Total]]&lt;2000,"LLC")</f>
        <v>LLC</v>
      </c>
    </row>
    <row r="89" spans="1:16">
      <c r="A89" s="47" t="s">
        <v>21</v>
      </c>
      <c r="B89" s="47" t="str">
        <f>TRIM(Table1[[#This Row],[Product]])</f>
        <v>Bamboo End Table</v>
      </c>
      <c r="C89" s="1" t="s">
        <v>29</v>
      </c>
      <c r="D89" s="1" t="str">
        <f>UPPER(Table1[[#This Row],[Customer]])</f>
        <v>FABULOUS HOMES</v>
      </c>
      <c r="E89" s="30">
        <v>41715</v>
      </c>
      <c r="F89" s="30">
        <f t="shared" ca="1" si="3"/>
        <v>45333</v>
      </c>
      <c r="G89" s="60">
        <f ca="1">YEARFRAC(Table1[[#This Row],[order DateDate]],Table1[[#This Row],[Shipday]])</f>
        <v>9.9</v>
      </c>
      <c r="H89" s="64">
        <f>DAY(Table1[[#This Row],[order DateDate]])</f>
        <v>17</v>
      </c>
      <c r="I89" s="64">
        <f>YEAR(Table1[[#This Row],[order DateDate]])</f>
        <v>2014</v>
      </c>
      <c r="J89" s="64" t="str">
        <f>TEXT(Table1[[#This Row],[order DateDate]],"DDDD")</f>
        <v>Monday</v>
      </c>
      <c r="K89" s="5">
        <v>64.95</v>
      </c>
      <c r="L89" s="2">
        <v>1</v>
      </c>
      <c r="M89" s="5">
        <f t="shared" si="4"/>
        <v>64.95</v>
      </c>
      <c r="N89" s="5"/>
      <c r="O89" s="49">
        <f t="shared" si="5"/>
        <v>64.95</v>
      </c>
      <c r="P89" s="22" t="str" cm="1">
        <f t="array" ref="P89">_xlfn.IFS(Table1[[#This Row],[Total]]&gt;=2000,"HLC",Table1[[#This Row],[Total]]&lt;2000,"LLC")</f>
        <v>LLC</v>
      </c>
    </row>
    <row r="90" spans="1:16">
      <c r="A90" s="47" t="s">
        <v>17</v>
      </c>
      <c r="B90" s="47" t="str">
        <f>TRIM(Table1[[#This Row],[Product]])</f>
        <v>Captain Recliner</v>
      </c>
      <c r="C90" s="1" t="s">
        <v>29</v>
      </c>
      <c r="D90" s="1" t="str">
        <f>UPPER(Table1[[#This Row],[Customer]])</f>
        <v>FABULOUS HOMES</v>
      </c>
      <c r="E90" s="30">
        <v>41715</v>
      </c>
      <c r="F90" s="30">
        <f t="shared" ca="1" si="3"/>
        <v>45333</v>
      </c>
      <c r="G90" s="60">
        <f ca="1">YEARFRAC(Table1[[#This Row],[order DateDate]],Table1[[#This Row],[Shipday]])</f>
        <v>9.9</v>
      </c>
      <c r="H90" s="64">
        <f>DAY(Table1[[#This Row],[order DateDate]])</f>
        <v>17</v>
      </c>
      <c r="I90" s="64">
        <f>YEAR(Table1[[#This Row],[order DateDate]])</f>
        <v>2014</v>
      </c>
      <c r="J90" s="64" t="str">
        <f>TEXT(Table1[[#This Row],[order DateDate]],"DDDD")</f>
        <v>Monday</v>
      </c>
      <c r="K90" s="5">
        <v>299.95</v>
      </c>
      <c r="L90" s="2">
        <v>11</v>
      </c>
      <c r="M90" s="5">
        <f t="shared" si="4"/>
        <v>3299.45</v>
      </c>
      <c r="N90" s="5"/>
      <c r="O90" s="49">
        <f t="shared" si="5"/>
        <v>3299.45</v>
      </c>
      <c r="P90" s="22" t="str" cm="1">
        <f t="array" ref="P90">_xlfn.IFS(Table1[[#This Row],[Total]]&gt;=2000,"HLC",Table1[[#This Row],[Total]]&lt;2000,"LLC")</f>
        <v>HLC</v>
      </c>
    </row>
    <row r="91" spans="1:16">
      <c r="A91" s="47" t="s">
        <v>21</v>
      </c>
      <c r="B91" s="47" t="str">
        <f>TRIM(Table1[[#This Row],[Product]])</f>
        <v>Bamboo End Table</v>
      </c>
      <c r="C91" s="1" t="s">
        <v>22</v>
      </c>
      <c r="D91" s="1" t="str">
        <f>UPPER(Table1[[#This Row],[Customer]])</f>
        <v>ELLINGTON DESIGNS</v>
      </c>
      <c r="E91" s="30">
        <v>41716</v>
      </c>
      <c r="F91" s="30">
        <f t="shared" ca="1" si="3"/>
        <v>45333</v>
      </c>
      <c r="G91" s="60">
        <f ca="1">YEARFRAC(Table1[[#This Row],[order DateDate]],Table1[[#This Row],[Shipday]])</f>
        <v>9.8972222222222221</v>
      </c>
      <c r="H91" s="64">
        <f>DAY(Table1[[#This Row],[order DateDate]])</f>
        <v>18</v>
      </c>
      <c r="I91" s="64">
        <f>YEAR(Table1[[#This Row],[order DateDate]])</f>
        <v>2014</v>
      </c>
      <c r="J91" s="64" t="str">
        <f>TEXT(Table1[[#This Row],[order DateDate]],"DDDD")</f>
        <v>Tuesday</v>
      </c>
      <c r="K91" s="5">
        <v>64.95</v>
      </c>
      <c r="L91" s="2">
        <v>5</v>
      </c>
      <c r="M91" s="5">
        <f t="shared" si="4"/>
        <v>324.75</v>
      </c>
      <c r="N91" s="5"/>
      <c r="O91" s="49">
        <f t="shared" si="5"/>
        <v>324.75</v>
      </c>
      <c r="P91" s="22" t="str" cm="1">
        <f t="array" ref="P91">_xlfn.IFS(Table1[[#This Row],[Total]]&gt;=2000,"HLC",Table1[[#This Row],[Total]]&lt;2000,"LLC")</f>
        <v>LLC</v>
      </c>
    </row>
    <row r="92" spans="1:16">
      <c r="A92" s="47" t="s">
        <v>26</v>
      </c>
      <c r="B92" s="47" t="str">
        <f>TRIM(Table1[[#This Row],[Product]])</f>
        <v>Bamboo Coffee Table</v>
      </c>
      <c r="C92" s="1" t="s">
        <v>20</v>
      </c>
      <c r="D92" s="1" t="str">
        <f>UPPER(Table1[[#This Row],[Customer]])</f>
        <v>HOME USA</v>
      </c>
      <c r="E92" s="30">
        <v>41717</v>
      </c>
      <c r="F92" s="30">
        <f t="shared" ca="1" si="3"/>
        <v>45333</v>
      </c>
      <c r="G92" s="60">
        <f ca="1">YEARFRAC(Table1[[#This Row],[order DateDate]],Table1[[#This Row],[Shipday]])</f>
        <v>9.8944444444444439</v>
      </c>
      <c r="H92" s="64">
        <f>DAY(Table1[[#This Row],[order DateDate]])</f>
        <v>19</v>
      </c>
      <c r="I92" s="64">
        <f>YEAR(Table1[[#This Row],[order DateDate]])</f>
        <v>2014</v>
      </c>
      <c r="J92" s="64" t="str">
        <f>TEXT(Table1[[#This Row],[order DateDate]],"DDDD")</f>
        <v>Wednesday</v>
      </c>
      <c r="K92" s="5">
        <v>139.94999999999999</v>
      </c>
      <c r="L92" s="2">
        <v>12</v>
      </c>
      <c r="M92" s="5">
        <f t="shared" si="4"/>
        <v>1679.3999999999999</v>
      </c>
      <c r="N92" s="5"/>
      <c r="O92" s="49">
        <f t="shared" si="5"/>
        <v>1679.3999999999999</v>
      </c>
      <c r="P92" s="22" t="str" cm="1">
        <f t="array" ref="P92">_xlfn.IFS(Table1[[#This Row],[Total]]&gt;=2000,"HLC",Table1[[#This Row],[Total]]&lt;2000,"LLC")</f>
        <v>LLC</v>
      </c>
    </row>
    <row r="93" spans="1:16">
      <c r="A93" s="47" t="s">
        <v>24</v>
      </c>
      <c r="B93" s="47" t="str">
        <f>TRIM(Table1[[#This Row],[Product]])</f>
        <v>Chameleon Couch</v>
      </c>
      <c r="C93" s="1" t="s">
        <v>28</v>
      </c>
      <c r="D93" s="1" t="str">
        <f>UPPER(Table1[[#This Row],[Customer]])</f>
        <v>HOME EMPORIUM</v>
      </c>
      <c r="E93" s="30">
        <v>41718</v>
      </c>
      <c r="F93" s="30">
        <f t="shared" ca="1" si="3"/>
        <v>45333</v>
      </c>
      <c r="G93" s="60">
        <f ca="1">YEARFRAC(Table1[[#This Row],[order DateDate]],Table1[[#This Row],[Shipday]])</f>
        <v>9.8916666666666675</v>
      </c>
      <c r="H93" s="64">
        <f>DAY(Table1[[#This Row],[order DateDate]])</f>
        <v>20</v>
      </c>
      <c r="I93" s="64">
        <f>YEAR(Table1[[#This Row],[order DateDate]])</f>
        <v>2014</v>
      </c>
      <c r="J93" s="64" t="str">
        <f>TEXT(Table1[[#This Row],[order DateDate]],"DDDD")</f>
        <v>Thursday</v>
      </c>
      <c r="K93" s="5">
        <v>649.99</v>
      </c>
      <c r="L93" s="2">
        <v>9</v>
      </c>
      <c r="M93" s="5">
        <f t="shared" si="4"/>
        <v>5849.91</v>
      </c>
      <c r="N93" s="5"/>
      <c r="O93" s="49">
        <f t="shared" si="5"/>
        <v>5849.91</v>
      </c>
      <c r="P93" s="22" t="str" cm="1">
        <f t="array" ref="P93">_xlfn.IFS(Table1[[#This Row],[Total]]&gt;=2000,"HLC",Table1[[#This Row],[Total]]&lt;2000,"LLC")</f>
        <v>HLC</v>
      </c>
    </row>
    <row r="94" spans="1:16">
      <c r="A94" s="47" t="s">
        <v>19</v>
      </c>
      <c r="B94" s="47" t="str">
        <f>TRIM(Table1[[#This Row],[Product]])</f>
        <v>Media Armoire</v>
      </c>
      <c r="C94" s="1" t="s">
        <v>28</v>
      </c>
      <c r="D94" s="1" t="str">
        <f>UPPER(Table1[[#This Row],[Customer]])</f>
        <v>HOME EMPORIUM</v>
      </c>
      <c r="E94" s="30">
        <v>41718</v>
      </c>
      <c r="F94" s="30">
        <f t="shared" ca="1" si="3"/>
        <v>45333</v>
      </c>
      <c r="G94" s="60">
        <f ca="1">YEARFRAC(Table1[[#This Row],[order DateDate]],Table1[[#This Row],[Shipday]])</f>
        <v>9.8916666666666675</v>
      </c>
      <c r="H94" s="64">
        <f>DAY(Table1[[#This Row],[order DateDate]])</f>
        <v>20</v>
      </c>
      <c r="I94" s="64">
        <f>YEAR(Table1[[#This Row],[order DateDate]])</f>
        <v>2014</v>
      </c>
      <c r="J94" s="64" t="str">
        <f>TEXT(Table1[[#This Row],[order DateDate]],"DDDD")</f>
        <v>Thursday</v>
      </c>
      <c r="K94" s="5">
        <v>329.95</v>
      </c>
      <c r="L94" s="2">
        <v>1</v>
      </c>
      <c r="M94" s="5">
        <f t="shared" si="4"/>
        <v>329.95</v>
      </c>
      <c r="N94" s="5"/>
      <c r="O94" s="49">
        <f t="shared" si="5"/>
        <v>329.95</v>
      </c>
      <c r="P94" s="22" t="str" cm="1">
        <f t="array" ref="P94">_xlfn.IFS(Table1[[#This Row],[Total]]&gt;=2000,"HLC",Table1[[#This Row],[Total]]&lt;2000,"LLC")</f>
        <v>LLC</v>
      </c>
    </row>
    <row r="95" spans="1:16">
      <c r="A95" s="47" t="s">
        <v>19</v>
      </c>
      <c r="B95" s="47" t="str">
        <f>TRIM(Table1[[#This Row],[Product]])</f>
        <v>Media Armoire</v>
      </c>
      <c r="C95" s="1" t="s">
        <v>18</v>
      </c>
      <c r="D95" s="1" t="str">
        <f>UPPER(Table1[[#This Row],[Customer]])</f>
        <v>B&amp;B SPACES</v>
      </c>
      <c r="E95" s="30">
        <v>41720</v>
      </c>
      <c r="F95" s="30">
        <f t="shared" ca="1" si="3"/>
        <v>45333</v>
      </c>
      <c r="G95" s="60">
        <f ca="1">YEARFRAC(Table1[[#This Row],[order DateDate]],Table1[[#This Row],[Shipday]])</f>
        <v>9.8861111111111111</v>
      </c>
      <c r="H95" s="64">
        <f>DAY(Table1[[#This Row],[order DateDate]])</f>
        <v>22</v>
      </c>
      <c r="I95" s="64">
        <f>YEAR(Table1[[#This Row],[order DateDate]])</f>
        <v>2014</v>
      </c>
      <c r="J95" s="64" t="str">
        <f>TEXT(Table1[[#This Row],[order DateDate]],"DDDD")</f>
        <v>Saturday</v>
      </c>
      <c r="K95" s="5">
        <v>329.95</v>
      </c>
      <c r="L95" s="2">
        <v>16</v>
      </c>
      <c r="M95" s="5">
        <f t="shared" si="4"/>
        <v>5279.2</v>
      </c>
      <c r="N95" s="5"/>
      <c r="O95" s="49">
        <f t="shared" si="5"/>
        <v>5279.2</v>
      </c>
      <c r="P95" s="22" t="str" cm="1">
        <f t="array" ref="P95">_xlfn.IFS(Table1[[#This Row],[Total]]&gt;=2000,"HLC",Table1[[#This Row],[Total]]&lt;2000,"LLC")</f>
        <v>HLC</v>
      </c>
    </row>
    <row r="96" spans="1:16">
      <c r="A96" s="47" t="s">
        <v>24</v>
      </c>
      <c r="B96" s="47" t="str">
        <f>TRIM(Table1[[#This Row],[Product]])</f>
        <v>Chameleon Couch</v>
      </c>
      <c r="C96" s="1" t="s">
        <v>20</v>
      </c>
      <c r="D96" s="1" t="str">
        <f>UPPER(Table1[[#This Row],[Customer]])</f>
        <v>HOME USA</v>
      </c>
      <c r="E96" s="30">
        <v>41723</v>
      </c>
      <c r="F96" s="30">
        <f t="shared" ca="1" si="3"/>
        <v>45333</v>
      </c>
      <c r="G96" s="60">
        <f ca="1">YEARFRAC(Table1[[#This Row],[order DateDate]],Table1[[#This Row],[Shipday]])</f>
        <v>9.8777777777777782</v>
      </c>
      <c r="H96" s="64">
        <f>DAY(Table1[[#This Row],[order DateDate]])</f>
        <v>25</v>
      </c>
      <c r="I96" s="64">
        <f>YEAR(Table1[[#This Row],[order DateDate]])</f>
        <v>2014</v>
      </c>
      <c r="J96" s="64" t="str">
        <f>TEXT(Table1[[#This Row],[order DateDate]],"DDDD")</f>
        <v>Tuesday</v>
      </c>
      <c r="K96" s="5">
        <v>649.99</v>
      </c>
      <c r="L96" s="2">
        <v>8</v>
      </c>
      <c r="M96" s="5">
        <f t="shared" si="4"/>
        <v>5199.92</v>
      </c>
      <c r="N96" s="5"/>
      <c r="O96" s="49">
        <f t="shared" si="5"/>
        <v>5199.92</v>
      </c>
      <c r="P96" s="22" t="str" cm="1">
        <f t="array" ref="P96">_xlfn.IFS(Table1[[#This Row],[Total]]&gt;=2000,"HLC",Table1[[#This Row],[Total]]&lt;2000,"LLC")</f>
        <v>HLC</v>
      </c>
    </row>
    <row r="97" spans="1:16">
      <c r="A97" s="47" t="s">
        <v>21</v>
      </c>
      <c r="B97" s="47" t="str">
        <f>TRIM(Table1[[#This Row],[Product]])</f>
        <v>Bamboo End Table</v>
      </c>
      <c r="C97" s="1" t="s">
        <v>18</v>
      </c>
      <c r="D97" s="1" t="str">
        <f>UPPER(Table1[[#This Row],[Customer]])</f>
        <v>B&amp;B SPACES</v>
      </c>
      <c r="E97" s="30">
        <v>41724</v>
      </c>
      <c r="F97" s="30">
        <f t="shared" ca="1" si="3"/>
        <v>45333</v>
      </c>
      <c r="G97" s="60">
        <f ca="1">YEARFRAC(Table1[[#This Row],[order DateDate]],Table1[[#This Row],[Shipday]])</f>
        <v>9.875</v>
      </c>
      <c r="H97" s="64">
        <f>DAY(Table1[[#This Row],[order DateDate]])</f>
        <v>26</v>
      </c>
      <c r="I97" s="64">
        <f>YEAR(Table1[[#This Row],[order DateDate]])</f>
        <v>2014</v>
      </c>
      <c r="J97" s="64" t="str">
        <f>TEXT(Table1[[#This Row],[order DateDate]],"DDDD")</f>
        <v>Wednesday</v>
      </c>
      <c r="K97" s="5">
        <v>64.95</v>
      </c>
      <c r="L97" s="2">
        <v>20</v>
      </c>
      <c r="M97" s="5">
        <f t="shared" si="4"/>
        <v>1299</v>
      </c>
      <c r="N97" s="5"/>
      <c r="O97" s="49">
        <f t="shared" si="5"/>
        <v>1299</v>
      </c>
      <c r="P97" s="22" t="str" cm="1">
        <f t="array" ref="P97">_xlfn.IFS(Table1[[#This Row],[Total]]&gt;=2000,"HLC",Table1[[#This Row],[Total]]&lt;2000,"LLC")</f>
        <v>LLC</v>
      </c>
    </row>
    <row r="98" spans="1:16">
      <c r="A98" s="47" t="s">
        <v>19</v>
      </c>
      <c r="B98" s="47" t="str">
        <f>TRIM(Table1[[#This Row],[Product]])</f>
        <v>Media Armoire</v>
      </c>
      <c r="C98" s="1" t="s">
        <v>29</v>
      </c>
      <c r="D98" s="1" t="str">
        <f>UPPER(Table1[[#This Row],[Customer]])</f>
        <v>FABULOUS HOMES</v>
      </c>
      <c r="E98" s="30">
        <v>41724</v>
      </c>
      <c r="F98" s="30">
        <f t="shared" ca="1" si="3"/>
        <v>45333</v>
      </c>
      <c r="G98" s="60">
        <f ca="1">YEARFRAC(Table1[[#This Row],[order DateDate]],Table1[[#This Row],[Shipday]])</f>
        <v>9.875</v>
      </c>
      <c r="H98" s="64">
        <f>DAY(Table1[[#This Row],[order DateDate]])</f>
        <v>26</v>
      </c>
      <c r="I98" s="64">
        <f>YEAR(Table1[[#This Row],[order DateDate]])</f>
        <v>2014</v>
      </c>
      <c r="J98" s="64" t="str">
        <f>TEXT(Table1[[#This Row],[order DateDate]],"DDDD")</f>
        <v>Wednesday</v>
      </c>
      <c r="K98" s="5">
        <v>329.95</v>
      </c>
      <c r="L98" s="2">
        <v>6</v>
      </c>
      <c r="M98" s="5">
        <f t="shared" si="4"/>
        <v>1979.6999999999998</v>
      </c>
      <c r="N98" s="5"/>
      <c r="O98" s="49">
        <f t="shared" si="5"/>
        <v>1979.6999999999998</v>
      </c>
      <c r="P98" s="22" t="str" cm="1">
        <f t="array" ref="P98">_xlfn.IFS(Table1[[#This Row],[Total]]&gt;=2000,"HLC",Table1[[#This Row],[Total]]&lt;2000,"LLC")</f>
        <v>LLC</v>
      </c>
    </row>
    <row r="99" spans="1:16">
      <c r="A99" s="47" t="s">
        <v>19</v>
      </c>
      <c r="B99" s="47" t="str">
        <f>TRIM(Table1[[#This Row],[Product]])</f>
        <v>Media Armoire</v>
      </c>
      <c r="C99" s="1" t="s">
        <v>18</v>
      </c>
      <c r="D99" s="1" t="str">
        <f>UPPER(Table1[[#This Row],[Customer]])</f>
        <v>B&amp;B SPACES</v>
      </c>
      <c r="E99" s="30">
        <v>41726</v>
      </c>
      <c r="F99" s="30">
        <f t="shared" ca="1" si="3"/>
        <v>45333</v>
      </c>
      <c r="G99" s="60">
        <f ca="1">YEARFRAC(Table1[[#This Row],[order DateDate]],Table1[[#This Row],[Shipday]])</f>
        <v>9.8694444444444436</v>
      </c>
      <c r="H99" s="64">
        <f>DAY(Table1[[#This Row],[order DateDate]])</f>
        <v>28</v>
      </c>
      <c r="I99" s="64">
        <f>YEAR(Table1[[#This Row],[order DateDate]])</f>
        <v>2014</v>
      </c>
      <c r="J99" s="64" t="str">
        <f>TEXT(Table1[[#This Row],[order DateDate]],"DDDD")</f>
        <v>Friday</v>
      </c>
      <c r="K99" s="5">
        <v>329.95</v>
      </c>
      <c r="L99" s="2">
        <v>20</v>
      </c>
      <c r="M99" s="5">
        <f t="shared" si="4"/>
        <v>6599</v>
      </c>
      <c r="N99" s="5"/>
      <c r="O99" s="49">
        <f t="shared" si="5"/>
        <v>6599</v>
      </c>
      <c r="P99" s="22" t="str" cm="1">
        <f t="array" ref="P99">_xlfn.IFS(Table1[[#This Row],[Total]]&gt;=2000,"HLC",Table1[[#This Row],[Total]]&lt;2000,"LLC")</f>
        <v>HLC</v>
      </c>
    </row>
    <row r="100" spans="1:16">
      <c r="A100" s="47" t="s">
        <v>19</v>
      </c>
      <c r="B100" s="47" t="str">
        <f>TRIM(Table1[[#This Row],[Product]])</f>
        <v>Media Armoire</v>
      </c>
      <c r="C100" s="1" t="s">
        <v>22</v>
      </c>
      <c r="D100" s="1" t="str">
        <f>UPPER(Table1[[#This Row],[Customer]])</f>
        <v>ELLINGTON DESIGNS</v>
      </c>
      <c r="E100" s="30">
        <v>41727</v>
      </c>
      <c r="F100" s="30">
        <f t="shared" ca="1" si="3"/>
        <v>45333</v>
      </c>
      <c r="G100" s="60">
        <f ca="1">YEARFRAC(Table1[[#This Row],[order DateDate]],Table1[[#This Row],[Shipday]])</f>
        <v>9.8666666666666671</v>
      </c>
      <c r="H100" s="64">
        <f>DAY(Table1[[#This Row],[order DateDate]])</f>
        <v>29</v>
      </c>
      <c r="I100" s="64">
        <f>YEAR(Table1[[#This Row],[order DateDate]])</f>
        <v>2014</v>
      </c>
      <c r="J100" s="64" t="str">
        <f>TEXT(Table1[[#This Row],[order DateDate]],"DDDD")</f>
        <v>Saturday</v>
      </c>
      <c r="K100" s="5">
        <v>329.95</v>
      </c>
      <c r="L100" s="2">
        <v>15</v>
      </c>
      <c r="M100" s="5">
        <f t="shared" si="4"/>
        <v>4949.25</v>
      </c>
      <c r="N100" s="5"/>
      <c r="O100" s="49">
        <f t="shared" si="5"/>
        <v>4949.25</v>
      </c>
      <c r="P100" s="22" t="str" cm="1">
        <f t="array" ref="P100">_xlfn.IFS(Table1[[#This Row],[Total]]&gt;=2000,"HLC",Table1[[#This Row],[Total]]&lt;2000,"LLC")</f>
        <v>HLC</v>
      </c>
    </row>
    <row r="101" spans="1:16">
      <c r="A101" s="47" t="s">
        <v>17</v>
      </c>
      <c r="B101" s="47" t="str">
        <f>TRIM(Table1[[#This Row],[Product]])</f>
        <v>Captain Recliner</v>
      </c>
      <c r="C101" s="1" t="s">
        <v>29</v>
      </c>
      <c r="D101" s="1" t="str">
        <f>UPPER(Table1[[#This Row],[Customer]])</f>
        <v>FABULOUS HOMES</v>
      </c>
      <c r="E101" s="30">
        <v>41730</v>
      </c>
      <c r="F101" s="30">
        <f t="shared" ca="1" si="3"/>
        <v>45333</v>
      </c>
      <c r="G101" s="60">
        <f ca="1">YEARFRAC(Table1[[#This Row],[order DateDate]],Table1[[#This Row],[Shipday]])</f>
        <v>9.8611111111111107</v>
      </c>
      <c r="H101" s="64">
        <f>DAY(Table1[[#This Row],[order DateDate]])</f>
        <v>1</v>
      </c>
      <c r="I101" s="64">
        <f>YEAR(Table1[[#This Row],[order DateDate]])</f>
        <v>2014</v>
      </c>
      <c r="J101" s="64" t="str">
        <f>TEXT(Table1[[#This Row],[order DateDate]],"DDDD")</f>
        <v>Tuesday</v>
      </c>
      <c r="K101" s="5">
        <v>299.95</v>
      </c>
      <c r="L101" s="2">
        <v>9</v>
      </c>
      <c r="M101" s="5">
        <f t="shared" si="4"/>
        <v>2699.5499999999997</v>
      </c>
      <c r="N101" s="5"/>
      <c r="O101" s="49">
        <f t="shared" si="5"/>
        <v>2699.5499999999997</v>
      </c>
      <c r="P101" s="22" t="str" cm="1">
        <f t="array" ref="P101">_xlfn.IFS(Table1[[#This Row],[Total]]&gt;=2000,"HLC",Table1[[#This Row],[Total]]&lt;2000,"LLC")</f>
        <v>HLC</v>
      </c>
    </row>
    <row r="102" spans="1:16">
      <c r="A102" s="47" t="s">
        <v>24</v>
      </c>
      <c r="B102" s="47" t="str">
        <f>TRIM(Table1[[#This Row],[Product]])</f>
        <v>Chameleon Couch</v>
      </c>
      <c r="C102" s="1" t="s">
        <v>20</v>
      </c>
      <c r="D102" s="1" t="str">
        <f>UPPER(Table1[[#This Row],[Customer]])</f>
        <v>HOME USA</v>
      </c>
      <c r="E102" s="30">
        <v>41730</v>
      </c>
      <c r="F102" s="30">
        <f t="shared" ca="1" si="3"/>
        <v>45333</v>
      </c>
      <c r="G102" s="60">
        <f ca="1">YEARFRAC(Table1[[#This Row],[order DateDate]],Table1[[#This Row],[Shipday]])</f>
        <v>9.8611111111111107</v>
      </c>
      <c r="H102" s="64">
        <f>DAY(Table1[[#This Row],[order DateDate]])</f>
        <v>1</v>
      </c>
      <c r="I102" s="64">
        <f>YEAR(Table1[[#This Row],[order DateDate]])</f>
        <v>2014</v>
      </c>
      <c r="J102" s="64" t="str">
        <f>TEXT(Table1[[#This Row],[order DateDate]],"DDDD")</f>
        <v>Tuesday</v>
      </c>
      <c r="K102" s="5">
        <v>649.99</v>
      </c>
      <c r="L102" s="2">
        <v>7</v>
      </c>
      <c r="M102" s="5">
        <f t="shared" si="4"/>
        <v>4549.93</v>
      </c>
      <c r="N102" s="5"/>
      <c r="O102" s="49">
        <f t="shared" si="5"/>
        <v>4549.93</v>
      </c>
      <c r="P102" s="22" t="str" cm="1">
        <f t="array" ref="P102">_xlfn.IFS(Table1[[#This Row],[Total]]&gt;=2000,"HLC",Table1[[#This Row],[Total]]&lt;2000,"LLC")</f>
        <v>HLC</v>
      </c>
    </row>
    <row r="103" spans="1:16">
      <c r="A103" s="47" t="s">
        <v>21</v>
      </c>
      <c r="B103" s="47" t="str">
        <f>TRIM(Table1[[#This Row],[Product]])</f>
        <v>Bamboo End Table</v>
      </c>
      <c r="C103" s="1" t="s">
        <v>20</v>
      </c>
      <c r="D103" s="1" t="str">
        <f>UPPER(Table1[[#This Row],[Customer]])</f>
        <v>HOME USA</v>
      </c>
      <c r="E103" s="30">
        <v>41732</v>
      </c>
      <c r="F103" s="30">
        <f t="shared" ca="1" si="3"/>
        <v>45333</v>
      </c>
      <c r="G103" s="60">
        <f ca="1">YEARFRAC(Table1[[#This Row],[order DateDate]],Table1[[#This Row],[Shipday]])</f>
        <v>9.8555555555555561</v>
      </c>
      <c r="H103" s="64">
        <f>DAY(Table1[[#This Row],[order DateDate]])</f>
        <v>3</v>
      </c>
      <c r="I103" s="64">
        <f>YEAR(Table1[[#This Row],[order DateDate]])</f>
        <v>2014</v>
      </c>
      <c r="J103" s="64" t="str">
        <f>TEXT(Table1[[#This Row],[order DateDate]],"DDDD")</f>
        <v>Thursday</v>
      </c>
      <c r="K103" s="5">
        <v>64.95</v>
      </c>
      <c r="L103" s="2">
        <v>6</v>
      </c>
      <c r="M103" s="5">
        <f t="shared" si="4"/>
        <v>389.70000000000005</v>
      </c>
      <c r="N103" s="5"/>
      <c r="O103" s="49">
        <f t="shared" si="5"/>
        <v>389.70000000000005</v>
      </c>
      <c r="P103" s="22" t="str" cm="1">
        <f t="array" ref="P103">_xlfn.IFS(Table1[[#This Row],[Total]]&gt;=2000,"HLC",Table1[[#This Row],[Total]]&lt;2000,"LLC")</f>
        <v>LLC</v>
      </c>
    </row>
    <row r="104" spans="1:16">
      <c r="A104" s="47" t="s">
        <v>26</v>
      </c>
      <c r="B104" s="47" t="str">
        <f>TRIM(Table1[[#This Row],[Product]])</f>
        <v>Bamboo Coffee Table</v>
      </c>
      <c r="C104" s="1" t="s">
        <v>22</v>
      </c>
      <c r="D104" s="1" t="str">
        <f>UPPER(Table1[[#This Row],[Customer]])</f>
        <v>ELLINGTON DESIGNS</v>
      </c>
      <c r="E104" s="30">
        <v>41733</v>
      </c>
      <c r="F104" s="30">
        <f t="shared" ca="1" si="3"/>
        <v>45333</v>
      </c>
      <c r="G104" s="60">
        <f ca="1">YEARFRAC(Table1[[#This Row],[order DateDate]],Table1[[#This Row],[Shipday]])</f>
        <v>9.8527777777777779</v>
      </c>
      <c r="H104" s="64">
        <f>DAY(Table1[[#This Row],[order DateDate]])</f>
        <v>4</v>
      </c>
      <c r="I104" s="64">
        <f>YEAR(Table1[[#This Row],[order DateDate]])</f>
        <v>2014</v>
      </c>
      <c r="J104" s="64" t="str">
        <f>TEXT(Table1[[#This Row],[order DateDate]],"DDDD")</f>
        <v>Friday</v>
      </c>
      <c r="K104" s="5">
        <v>139.94999999999999</v>
      </c>
      <c r="L104" s="2">
        <v>14</v>
      </c>
      <c r="M104" s="5">
        <f t="shared" si="4"/>
        <v>1959.2999999999997</v>
      </c>
      <c r="N104" s="5"/>
      <c r="O104" s="49">
        <f t="shared" si="5"/>
        <v>1959.2999999999997</v>
      </c>
      <c r="P104" s="22" t="str" cm="1">
        <f t="array" ref="P104">_xlfn.IFS(Table1[[#This Row],[Total]]&gt;=2000,"HLC",Table1[[#This Row],[Total]]&lt;2000,"LLC")</f>
        <v>LLC</v>
      </c>
    </row>
    <row r="105" spans="1:16">
      <c r="A105" s="47" t="s">
        <v>19</v>
      </c>
      <c r="B105" s="47" t="str">
        <f>TRIM(Table1[[#This Row],[Product]])</f>
        <v>Media Armoire</v>
      </c>
      <c r="C105" s="1" t="s">
        <v>28</v>
      </c>
      <c r="D105" s="1" t="str">
        <f>UPPER(Table1[[#This Row],[Customer]])</f>
        <v>HOME EMPORIUM</v>
      </c>
      <c r="E105" s="30">
        <v>41733</v>
      </c>
      <c r="F105" s="30">
        <f t="shared" ca="1" si="3"/>
        <v>45333</v>
      </c>
      <c r="G105" s="60">
        <f ca="1">YEARFRAC(Table1[[#This Row],[order DateDate]],Table1[[#This Row],[Shipday]])</f>
        <v>9.8527777777777779</v>
      </c>
      <c r="H105" s="64">
        <f>DAY(Table1[[#This Row],[order DateDate]])</f>
        <v>4</v>
      </c>
      <c r="I105" s="64">
        <f>YEAR(Table1[[#This Row],[order DateDate]])</f>
        <v>2014</v>
      </c>
      <c r="J105" s="64" t="str">
        <f>TEXT(Table1[[#This Row],[order DateDate]],"DDDD")</f>
        <v>Friday</v>
      </c>
      <c r="K105" s="5">
        <v>329.95</v>
      </c>
      <c r="L105" s="2">
        <v>3</v>
      </c>
      <c r="M105" s="5">
        <f t="shared" si="4"/>
        <v>989.84999999999991</v>
      </c>
      <c r="N105" s="5"/>
      <c r="O105" s="49">
        <f t="shared" si="5"/>
        <v>989.84999999999991</v>
      </c>
      <c r="P105" s="22" t="str" cm="1">
        <f t="array" ref="P105">_xlfn.IFS(Table1[[#This Row],[Total]]&gt;=2000,"HLC",Table1[[#This Row],[Total]]&lt;2000,"LLC")</f>
        <v>LLC</v>
      </c>
    </row>
    <row r="106" spans="1:16">
      <c r="A106" s="47" t="s">
        <v>17</v>
      </c>
      <c r="B106" s="47" t="str">
        <f>TRIM(Table1[[#This Row],[Product]])</f>
        <v>Captain Recliner</v>
      </c>
      <c r="C106" s="1" t="s">
        <v>29</v>
      </c>
      <c r="D106" s="1" t="str">
        <f>UPPER(Table1[[#This Row],[Customer]])</f>
        <v>FABULOUS HOMES</v>
      </c>
      <c r="E106" s="30">
        <v>41734</v>
      </c>
      <c r="F106" s="30">
        <f t="shared" ca="1" si="3"/>
        <v>45333</v>
      </c>
      <c r="G106" s="60">
        <f ca="1">YEARFRAC(Table1[[#This Row],[order DateDate]],Table1[[#This Row],[Shipday]])</f>
        <v>9.85</v>
      </c>
      <c r="H106" s="64">
        <f>DAY(Table1[[#This Row],[order DateDate]])</f>
        <v>5</v>
      </c>
      <c r="I106" s="64">
        <f>YEAR(Table1[[#This Row],[order DateDate]])</f>
        <v>2014</v>
      </c>
      <c r="J106" s="64" t="str">
        <f>TEXT(Table1[[#This Row],[order DateDate]],"DDDD")</f>
        <v>Saturday</v>
      </c>
      <c r="K106" s="5">
        <v>299.95</v>
      </c>
      <c r="L106" s="2">
        <v>5</v>
      </c>
      <c r="M106" s="5">
        <f t="shared" si="4"/>
        <v>1499.75</v>
      </c>
      <c r="N106" s="5"/>
      <c r="O106" s="49">
        <f t="shared" si="5"/>
        <v>1499.75</v>
      </c>
      <c r="P106" s="22" t="str" cm="1">
        <f t="array" ref="P106">_xlfn.IFS(Table1[[#This Row],[Total]]&gt;=2000,"HLC",Table1[[#This Row],[Total]]&lt;2000,"LLC")</f>
        <v>LLC</v>
      </c>
    </row>
    <row r="107" spans="1:16">
      <c r="A107" s="47" t="s">
        <v>17</v>
      </c>
      <c r="B107" s="47" t="str">
        <f>TRIM(Table1[[#This Row],[Product]])</f>
        <v>Captain Recliner</v>
      </c>
      <c r="C107" s="1" t="s">
        <v>20</v>
      </c>
      <c r="D107" s="1" t="str">
        <f>UPPER(Table1[[#This Row],[Customer]])</f>
        <v>HOME USA</v>
      </c>
      <c r="E107" s="30">
        <v>41736</v>
      </c>
      <c r="F107" s="30">
        <f t="shared" ca="1" si="3"/>
        <v>45333</v>
      </c>
      <c r="G107" s="60">
        <f ca="1">YEARFRAC(Table1[[#This Row],[order DateDate]],Table1[[#This Row],[Shipday]])</f>
        <v>9.844444444444445</v>
      </c>
      <c r="H107" s="64">
        <f>DAY(Table1[[#This Row],[order DateDate]])</f>
        <v>7</v>
      </c>
      <c r="I107" s="64">
        <f>YEAR(Table1[[#This Row],[order DateDate]])</f>
        <v>2014</v>
      </c>
      <c r="J107" s="64" t="str">
        <f>TEXT(Table1[[#This Row],[order DateDate]],"DDDD")</f>
        <v>Monday</v>
      </c>
      <c r="K107" s="5">
        <v>299.95</v>
      </c>
      <c r="L107" s="2">
        <v>3</v>
      </c>
      <c r="M107" s="5">
        <f t="shared" si="4"/>
        <v>899.84999999999991</v>
      </c>
      <c r="N107" s="5"/>
      <c r="O107" s="49">
        <f t="shared" si="5"/>
        <v>899.84999999999991</v>
      </c>
      <c r="P107" s="22" t="str" cm="1">
        <f t="array" ref="P107">_xlfn.IFS(Table1[[#This Row],[Total]]&gt;=2000,"HLC",Table1[[#This Row],[Total]]&lt;2000,"LLC")</f>
        <v>LLC</v>
      </c>
    </row>
    <row r="108" spans="1:16">
      <c r="A108" s="47" t="s">
        <v>26</v>
      </c>
      <c r="B108" s="47" t="str">
        <f>TRIM(Table1[[#This Row],[Product]])</f>
        <v>Bamboo Coffee Table</v>
      </c>
      <c r="C108" s="1" t="s">
        <v>28</v>
      </c>
      <c r="D108" s="1" t="str">
        <f>UPPER(Table1[[#This Row],[Customer]])</f>
        <v>HOME EMPORIUM</v>
      </c>
      <c r="E108" s="30">
        <v>41737</v>
      </c>
      <c r="F108" s="30">
        <f t="shared" ca="1" si="3"/>
        <v>45333</v>
      </c>
      <c r="G108" s="60">
        <f ca="1">YEARFRAC(Table1[[#This Row],[order DateDate]],Table1[[#This Row],[Shipday]])</f>
        <v>9.8416666666666668</v>
      </c>
      <c r="H108" s="64">
        <f>DAY(Table1[[#This Row],[order DateDate]])</f>
        <v>8</v>
      </c>
      <c r="I108" s="64">
        <f>YEAR(Table1[[#This Row],[order DateDate]])</f>
        <v>2014</v>
      </c>
      <c r="J108" s="64" t="str">
        <f>TEXT(Table1[[#This Row],[order DateDate]],"DDDD")</f>
        <v>Tuesday</v>
      </c>
      <c r="K108" s="5">
        <v>139.94999999999999</v>
      </c>
      <c r="L108" s="2">
        <v>13</v>
      </c>
      <c r="M108" s="5">
        <f t="shared" si="4"/>
        <v>1819.35</v>
      </c>
      <c r="N108" s="5"/>
      <c r="O108" s="49">
        <f t="shared" si="5"/>
        <v>1819.35</v>
      </c>
      <c r="P108" s="22" t="str" cm="1">
        <f t="array" ref="P108">_xlfn.IFS(Table1[[#This Row],[Total]]&gt;=2000,"HLC",Table1[[#This Row],[Total]]&lt;2000,"LLC")</f>
        <v>LLC</v>
      </c>
    </row>
    <row r="109" spans="1:16">
      <c r="A109" s="47" t="s">
        <v>21</v>
      </c>
      <c r="B109" s="47" t="str">
        <f>TRIM(Table1[[#This Row],[Product]])</f>
        <v>Bamboo End Table</v>
      </c>
      <c r="C109" s="1" t="s">
        <v>20</v>
      </c>
      <c r="D109" s="1" t="str">
        <f>UPPER(Table1[[#This Row],[Customer]])</f>
        <v>HOME USA</v>
      </c>
      <c r="E109" s="30">
        <v>41737</v>
      </c>
      <c r="F109" s="30">
        <f t="shared" ca="1" si="3"/>
        <v>45333</v>
      </c>
      <c r="G109" s="60">
        <f ca="1">YEARFRAC(Table1[[#This Row],[order DateDate]],Table1[[#This Row],[Shipday]])</f>
        <v>9.8416666666666668</v>
      </c>
      <c r="H109" s="64">
        <f>DAY(Table1[[#This Row],[order DateDate]])</f>
        <v>8</v>
      </c>
      <c r="I109" s="64">
        <f>YEAR(Table1[[#This Row],[order DateDate]])</f>
        <v>2014</v>
      </c>
      <c r="J109" s="64" t="str">
        <f>TEXT(Table1[[#This Row],[order DateDate]],"DDDD")</f>
        <v>Tuesday</v>
      </c>
      <c r="K109" s="5">
        <v>64.95</v>
      </c>
      <c r="L109" s="2">
        <v>13</v>
      </c>
      <c r="M109" s="5">
        <f t="shared" si="4"/>
        <v>844.35</v>
      </c>
      <c r="N109" s="5"/>
      <c r="O109" s="49">
        <f t="shared" si="5"/>
        <v>844.35</v>
      </c>
      <c r="P109" s="22" t="str" cm="1">
        <f t="array" ref="P109">_xlfn.IFS(Table1[[#This Row],[Total]]&gt;=2000,"HLC",Table1[[#This Row],[Total]]&lt;2000,"LLC")</f>
        <v>LLC</v>
      </c>
    </row>
    <row r="110" spans="1:16">
      <c r="A110" s="47" t="s">
        <v>19</v>
      </c>
      <c r="B110" s="47" t="str">
        <f>TRIM(Table1[[#This Row],[Product]])</f>
        <v>Media Armoire</v>
      </c>
      <c r="C110" s="1" t="s">
        <v>18</v>
      </c>
      <c r="D110" s="1" t="str">
        <f>UPPER(Table1[[#This Row],[Customer]])</f>
        <v>B&amp;B SPACES</v>
      </c>
      <c r="E110" s="30">
        <v>41737</v>
      </c>
      <c r="F110" s="30">
        <f t="shared" ca="1" si="3"/>
        <v>45333</v>
      </c>
      <c r="G110" s="60">
        <f ca="1">YEARFRAC(Table1[[#This Row],[order DateDate]],Table1[[#This Row],[Shipday]])</f>
        <v>9.8416666666666668</v>
      </c>
      <c r="H110" s="64">
        <f>DAY(Table1[[#This Row],[order DateDate]])</f>
        <v>8</v>
      </c>
      <c r="I110" s="64">
        <f>YEAR(Table1[[#This Row],[order DateDate]])</f>
        <v>2014</v>
      </c>
      <c r="J110" s="64" t="str">
        <f>TEXT(Table1[[#This Row],[order DateDate]],"DDDD")</f>
        <v>Tuesday</v>
      </c>
      <c r="K110" s="5">
        <v>329.95</v>
      </c>
      <c r="L110" s="2">
        <v>18</v>
      </c>
      <c r="M110" s="5">
        <f t="shared" si="4"/>
        <v>5939.0999999999995</v>
      </c>
      <c r="N110" s="5"/>
      <c r="O110" s="49">
        <f t="shared" si="5"/>
        <v>5939.0999999999995</v>
      </c>
      <c r="P110" s="22" t="str" cm="1">
        <f t="array" ref="P110">_xlfn.IFS(Table1[[#This Row],[Total]]&gt;=2000,"HLC",Table1[[#This Row],[Total]]&lt;2000,"LLC")</f>
        <v>HLC</v>
      </c>
    </row>
    <row r="111" spans="1:16">
      <c r="A111" s="47" t="s">
        <v>19</v>
      </c>
      <c r="B111" s="47" t="str">
        <f>TRIM(Table1[[#This Row],[Product]])</f>
        <v>Media Armoire</v>
      </c>
      <c r="C111" s="1" t="s">
        <v>20</v>
      </c>
      <c r="D111" s="1" t="str">
        <f>UPPER(Table1[[#This Row],[Customer]])</f>
        <v>HOME USA</v>
      </c>
      <c r="E111" s="30">
        <v>41737</v>
      </c>
      <c r="F111" s="30">
        <f t="shared" ca="1" si="3"/>
        <v>45333</v>
      </c>
      <c r="G111" s="60">
        <f ca="1">YEARFRAC(Table1[[#This Row],[order DateDate]],Table1[[#This Row],[Shipday]])</f>
        <v>9.8416666666666668</v>
      </c>
      <c r="H111" s="64">
        <f>DAY(Table1[[#This Row],[order DateDate]])</f>
        <v>8</v>
      </c>
      <c r="I111" s="64">
        <f>YEAR(Table1[[#This Row],[order DateDate]])</f>
        <v>2014</v>
      </c>
      <c r="J111" s="64" t="str">
        <f>TEXT(Table1[[#This Row],[order DateDate]],"DDDD")</f>
        <v>Tuesday</v>
      </c>
      <c r="K111" s="5">
        <v>329.95</v>
      </c>
      <c r="L111" s="2">
        <v>11</v>
      </c>
      <c r="M111" s="5">
        <f t="shared" si="4"/>
        <v>3629.45</v>
      </c>
      <c r="N111" s="5"/>
      <c r="O111" s="49">
        <f t="shared" si="5"/>
        <v>3629.45</v>
      </c>
      <c r="P111" s="22" t="str" cm="1">
        <f t="array" ref="P111">_xlfn.IFS(Table1[[#This Row],[Total]]&gt;=2000,"HLC",Table1[[#This Row],[Total]]&lt;2000,"LLC")</f>
        <v>HLC</v>
      </c>
    </row>
    <row r="112" spans="1:16">
      <c r="A112" s="47" t="s">
        <v>19</v>
      </c>
      <c r="B112" s="47" t="str">
        <f>TRIM(Table1[[#This Row],[Product]])</f>
        <v>Media Armoire</v>
      </c>
      <c r="C112" s="1" t="s">
        <v>29</v>
      </c>
      <c r="D112" s="1" t="str">
        <f>UPPER(Table1[[#This Row],[Customer]])</f>
        <v>FABULOUS HOMES</v>
      </c>
      <c r="E112" s="30">
        <v>41737</v>
      </c>
      <c r="F112" s="30">
        <f t="shared" ca="1" si="3"/>
        <v>45333</v>
      </c>
      <c r="G112" s="60">
        <f ca="1">YEARFRAC(Table1[[#This Row],[order DateDate]],Table1[[#This Row],[Shipday]])</f>
        <v>9.8416666666666668</v>
      </c>
      <c r="H112" s="64">
        <f>DAY(Table1[[#This Row],[order DateDate]])</f>
        <v>8</v>
      </c>
      <c r="I112" s="64">
        <f>YEAR(Table1[[#This Row],[order DateDate]])</f>
        <v>2014</v>
      </c>
      <c r="J112" s="64" t="str">
        <f>TEXT(Table1[[#This Row],[order DateDate]],"DDDD")</f>
        <v>Tuesday</v>
      </c>
      <c r="K112" s="5">
        <v>329.95</v>
      </c>
      <c r="L112" s="2">
        <v>6</v>
      </c>
      <c r="M112" s="5">
        <f t="shared" si="4"/>
        <v>1979.6999999999998</v>
      </c>
      <c r="N112" s="5"/>
      <c r="O112" s="49">
        <f t="shared" si="5"/>
        <v>1979.6999999999998</v>
      </c>
      <c r="P112" s="22" t="str" cm="1">
        <f t="array" ref="P112">_xlfn.IFS(Table1[[#This Row],[Total]]&gt;=2000,"HLC",Table1[[#This Row],[Total]]&lt;2000,"LLC")</f>
        <v>LLC</v>
      </c>
    </row>
    <row r="113" spans="1:16">
      <c r="A113" s="47" t="s">
        <v>19</v>
      </c>
      <c r="B113" s="47" t="str">
        <f>TRIM(Table1[[#This Row],[Product]])</f>
        <v>Media Armoire</v>
      </c>
      <c r="C113" s="1" t="s">
        <v>29</v>
      </c>
      <c r="D113" s="1" t="str">
        <f>UPPER(Table1[[#This Row],[Customer]])</f>
        <v>FABULOUS HOMES</v>
      </c>
      <c r="E113" s="30">
        <v>41737</v>
      </c>
      <c r="F113" s="30">
        <f t="shared" ca="1" si="3"/>
        <v>45333</v>
      </c>
      <c r="G113" s="60">
        <f ca="1">YEARFRAC(Table1[[#This Row],[order DateDate]],Table1[[#This Row],[Shipday]])</f>
        <v>9.8416666666666668</v>
      </c>
      <c r="H113" s="64">
        <f>DAY(Table1[[#This Row],[order DateDate]])</f>
        <v>8</v>
      </c>
      <c r="I113" s="64">
        <f>YEAR(Table1[[#This Row],[order DateDate]])</f>
        <v>2014</v>
      </c>
      <c r="J113" s="64" t="str">
        <f>TEXT(Table1[[#This Row],[order DateDate]],"DDDD")</f>
        <v>Tuesday</v>
      </c>
      <c r="K113" s="5">
        <v>329.95</v>
      </c>
      <c r="L113" s="2">
        <v>2</v>
      </c>
      <c r="M113" s="5">
        <f t="shared" si="4"/>
        <v>659.9</v>
      </c>
      <c r="N113" s="5"/>
      <c r="O113" s="49">
        <f t="shared" si="5"/>
        <v>659.9</v>
      </c>
      <c r="P113" s="22" t="str" cm="1">
        <f t="array" ref="P113">_xlfn.IFS(Table1[[#This Row],[Total]]&gt;=2000,"HLC",Table1[[#This Row],[Total]]&lt;2000,"LLC")</f>
        <v>LLC</v>
      </c>
    </row>
    <row r="114" spans="1:16">
      <c r="A114" s="47" t="s">
        <v>21</v>
      </c>
      <c r="B114" s="47" t="str">
        <f>TRIM(Table1[[#This Row],[Product]])</f>
        <v>Bamboo End Table</v>
      </c>
      <c r="C114" s="1" t="s">
        <v>22</v>
      </c>
      <c r="D114" s="1" t="str">
        <f>UPPER(Table1[[#This Row],[Customer]])</f>
        <v>ELLINGTON DESIGNS</v>
      </c>
      <c r="E114" s="30">
        <v>41738</v>
      </c>
      <c r="F114" s="30">
        <f t="shared" ca="1" si="3"/>
        <v>45333</v>
      </c>
      <c r="G114" s="60">
        <f ca="1">YEARFRAC(Table1[[#This Row],[order DateDate]],Table1[[#This Row],[Shipday]])</f>
        <v>9.8388888888888886</v>
      </c>
      <c r="H114" s="64">
        <f>DAY(Table1[[#This Row],[order DateDate]])</f>
        <v>9</v>
      </c>
      <c r="I114" s="64">
        <f>YEAR(Table1[[#This Row],[order DateDate]])</f>
        <v>2014</v>
      </c>
      <c r="J114" s="64" t="str">
        <f>TEXT(Table1[[#This Row],[order DateDate]],"DDDD")</f>
        <v>Wednesday</v>
      </c>
      <c r="K114" s="5">
        <v>64.95</v>
      </c>
      <c r="L114" s="2">
        <v>13</v>
      </c>
      <c r="M114" s="5">
        <f t="shared" si="4"/>
        <v>844.35</v>
      </c>
      <c r="N114" s="5"/>
      <c r="O114" s="49">
        <f t="shared" si="5"/>
        <v>844.35</v>
      </c>
      <c r="P114" s="22" t="str" cm="1">
        <f t="array" ref="P114">_xlfn.IFS(Table1[[#This Row],[Total]]&gt;=2000,"HLC",Table1[[#This Row],[Total]]&lt;2000,"LLC")</f>
        <v>LLC</v>
      </c>
    </row>
    <row r="115" spans="1:16">
      <c r="A115" s="47" t="s">
        <v>26</v>
      </c>
      <c r="B115" s="47" t="str">
        <f>TRIM(Table1[[#This Row],[Product]])</f>
        <v>Bamboo Coffee Table</v>
      </c>
      <c r="C115" s="1" t="s">
        <v>20</v>
      </c>
      <c r="D115" s="1" t="str">
        <f>UPPER(Table1[[#This Row],[Customer]])</f>
        <v>HOME USA</v>
      </c>
      <c r="E115" s="30">
        <v>41739</v>
      </c>
      <c r="F115" s="30">
        <f t="shared" ca="1" si="3"/>
        <v>45333</v>
      </c>
      <c r="G115" s="60">
        <f ca="1">YEARFRAC(Table1[[#This Row],[order DateDate]],Table1[[#This Row],[Shipday]])</f>
        <v>9.8361111111111104</v>
      </c>
      <c r="H115" s="64">
        <f>DAY(Table1[[#This Row],[order DateDate]])</f>
        <v>10</v>
      </c>
      <c r="I115" s="64">
        <f>YEAR(Table1[[#This Row],[order DateDate]])</f>
        <v>2014</v>
      </c>
      <c r="J115" s="64" t="str">
        <f>TEXT(Table1[[#This Row],[order DateDate]],"DDDD")</f>
        <v>Thursday</v>
      </c>
      <c r="K115" s="5">
        <v>139.94999999999999</v>
      </c>
      <c r="L115" s="2">
        <v>3</v>
      </c>
      <c r="M115" s="5">
        <f t="shared" si="4"/>
        <v>419.84999999999997</v>
      </c>
      <c r="N115" s="5"/>
      <c r="O115" s="49">
        <f t="shared" si="5"/>
        <v>419.84999999999997</v>
      </c>
      <c r="P115" s="22" t="str" cm="1">
        <f t="array" ref="P115">_xlfn.IFS(Table1[[#This Row],[Total]]&gt;=2000,"HLC",Table1[[#This Row],[Total]]&lt;2000,"LLC")</f>
        <v>LLC</v>
      </c>
    </row>
    <row r="116" spans="1:16">
      <c r="A116" s="47" t="s">
        <v>26</v>
      </c>
      <c r="B116" s="47" t="str">
        <f>TRIM(Table1[[#This Row],[Product]])</f>
        <v>Bamboo Coffee Table</v>
      </c>
      <c r="C116" s="1" t="s">
        <v>28</v>
      </c>
      <c r="D116" s="1" t="str">
        <f>UPPER(Table1[[#This Row],[Customer]])</f>
        <v>HOME EMPORIUM</v>
      </c>
      <c r="E116" s="30">
        <v>41741</v>
      </c>
      <c r="F116" s="30">
        <f t="shared" ca="1" si="3"/>
        <v>45333</v>
      </c>
      <c r="G116" s="60">
        <f ca="1">YEARFRAC(Table1[[#This Row],[order DateDate]],Table1[[#This Row],[Shipday]])</f>
        <v>9.8305555555555557</v>
      </c>
      <c r="H116" s="64">
        <f>DAY(Table1[[#This Row],[order DateDate]])</f>
        <v>12</v>
      </c>
      <c r="I116" s="64">
        <f>YEAR(Table1[[#This Row],[order DateDate]])</f>
        <v>2014</v>
      </c>
      <c r="J116" s="64" t="str">
        <f>TEXT(Table1[[#This Row],[order DateDate]],"DDDD")</f>
        <v>Saturday</v>
      </c>
      <c r="K116" s="5">
        <v>139.94999999999999</v>
      </c>
      <c r="L116" s="2">
        <v>10</v>
      </c>
      <c r="M116" s="5">
        <f t="shared" si="4"/>
        <v>1399.5</v>
      </c>
      <c r="N116" s="5"/>
      <c r="O116" s="49">
        <f t="shared" si="5"/>
        <v>1399.5</v>
      </c>
      <c r="P116" s="22" t="str" cm="1">
        <f t="array" ref="P116">_xlfn.IFS(Table1[[#This Row],[Total]]&gt;=2000,"HLC",Table1[[#This Row],[Total]]&lt;2000,"LLC")</f>
        <v>LLC</v>
      </c>
    </row>
    <row r="117" spans="1:16">
      <c r="A117" s="47" t="s">
        <v>17</v>
      </c>
      <c r="B117" s="47" t="str">
        <f>TRIM(Table1[[#This Row],[Product]])</f>
        <v>Captain Recliner</v>
      </c>
      <c r="C117" s="1" t="s">
        <v>29</v>
      </c>
      <c r="D117" s="1" t="str">
        <f>UPPER(Table1[[#This Row],[Customer]])</f>
        <v>FABULOUS HOMES</v>
      </c>
      <c r="E117" s="30">
        <v>41741</v>
      </c>
      <c r="F117" s="30">
        <f t="shared" ca="1" si="3"/>
        <v>45333</v>
      </c>
      <c r="G117" s="60">
        <f ca="1">YEARFRAC(Table1[[#This Row],[order DateDate]],Table1[[#This Row],[Shipday]])</f>
        <v>9.8305555555555557</v>
      </c>
      <c r="H117" s="64">
        <f>DAY(Table1[[#This Row],[order DateDate]])</f>
        <v>12</v>
      </c>
      <c r="I117" s="64">
        <f>YEAR(Table1[[#This Row],[order DateDate]])</f>
        <v>2014</v>
      </c>
      <c r="J117" s="64" t="str">
        <f>TEXT(Table1[[#This Row],[order DateDate]],"DDDD")</f>
        <v>Saturday</v>
      </c>
      <c r="K117" s="5">
        <v>299.95</v>
      </c>
      <c r="L117" s="2">
        <v>8</v>
      </c>
      <c r="M117" s="5">
        <f t="shared" si="4"/>
        <v>2399.6</v>
      </c>
      <c r="N117" s="5"/>
      <c r="O117" s="49">
        <f t="shared" si="5"/>
        <v>2399.6</v>
      </c>
      <c r="P117" s="22" t="str" cm="1">
        <f t="array" ref="P117">_xlfn.IFS(Table1[[#This Row],[Total]]&gt;=2000,"HLC",Table1[[#This Row],[Total]]&lt;2000,"LLC")</f>
        <v>HLC</v>
      </c>
    </row>
    <row r="118" spans="1:16">
      <c r="A118" s="47" t="s">
        <v>19</v>
      </c>
      <c r="B118" s="47" t="str">
        <f>TRIM(Table1[[#This Row],[Product]])</f>
        <v>Media Armoire</v>
      </c>
      <c r="C118" s="1" t="s">
        <v>20</v>
      </c>
      <c r="D118" s="1" t="str">
        <f>UPPER(Table1[[#This Row],[Customer]])</f>
        <v>HOME USA</v>
      </c>
      <c r="E118" s="30">
        <v>41741</v>
      </c>
      <c r="F118" s="30">
        <f t="shared" ca="1" si="3"/>
        <v>45333</v>
      </c>
      <c r="G118" s="60">
        <f ca="1">YEARFRAC(Table1[[#This Row],[order DateDate]],Table1[[#This Row],[Shipday]])</f>
        <v>9.8305555555555557</v>
      </c>
      <c r="H118" s="64">
        <f>DAY(Table1[[#This Row],[order DateDate]])</f>
        <v>12</v>
      </c>
      <c r="I118" s="64">
        <f>YEAR(Table1[[#This Row],[order DateDate]])</f>
        <v>2014</v>
      </c>
      <c r="J118" s="64" t="str">
        <f>TEXT(Table1[[#This Row],[order DateDate]],"DDDD")</f>
        <v>Saturday</v>
      </c>
      <c r="K118" s="5">
        <v>329.95</v>
      </c>
      <c r="L118" s="2">
        <v>14</v>
      </c>
      <c r="M118" s="5">
        <f t="shared" si="4"/>
        <v>4619.3</v>
      </c>
      <c r="N118" s="5"/>
      <c r="O118" s="49">
        <f t="shared" si="5"/>
        <v>4619.3</v>
      </c>
      <c r="P118" s="22" t="str" cm="1">
        <f t="array" ref="P118">_xlfn.IFS(Table1[[#This Row],[Total]]&gt;=2000,"HLC",Table1[[#This Row],[Total]]&lt;2000,"LLC")</f>
        <v>HLC</v>
      </c>
    </row>
    <row r="119" spans="1:16">
      <c r="A119" s="47" t="s">
        <v>24</v>
      </c>
      <c r="B119" s="47" t="str">
        <f>TRIM(Table1[[#This Row],[Product]])</f>
        <v>Chameleon Couch</v>
      </c>
      <c r="C119" s="1" t="s">
        <v>20</v>
      </c>
      <c r="D119" s="1" t="str">
        <f>UPPER(Table1[[#This Row],[Customer]])</f>
        <v>HOME USA</v>
      </c>
      <c r="E119" s="30">
        <v>41743</v>
      </c>
      <c r="F119" s="30">
        <f t="shared" ca="1" si="3"/>
        <v>45333</v>
      </c>
      <c r="G119" s="60">
        <f ca="1">YEARFRAC(Table1[[#This Row],[order DateDate]],Table1[[#This Row],[Shipday]])</f>
        <v>9.8249999999999993</v>
      </c>
      <c r="H119" s="64">
        <f>DAY(Table1[[#This Row],[order DateDate]])</f>
        <v>14</v>
      </c>
      <c r="I119" s="64">
        <f>YEAR(Table1[[#This Row],[order DateDate]])</f>
        <v>2014</v>
      </c>
      <c r="J119" s="64" t="str">
        <f>TEXT(Table1[[#This Row],[order DateDate]],"DDDD")</f>
        <v>Monday</v>
      </c>
      <c r="K119" s="5">
        <v>649.99</v>
      </c>
      <c r="L119" s="2">
        <v>4</v>
      </c>
      <c r="M119" s="5">
        <f t="shared" si="4"/>
        <v>2599.96</v>
      </c>
      <c r="N119" s="5"/>
      <c r="O119" s="49">
        <f t="shared" si="5"/>
        <v>2599.96</v>
      </c>
      <c r="P119" s="22" t="str" cm="1">
        <f t="array" ref="P119">_xlfn.IFS(Table1[[#This Row],[Total]]&gt;=2000,"HLC",Table1[[#This Row],[Total]]&lt;2000,"LLC")</f>
        <v>HLC</v>
      </c>
    </row>
    <row r="120" spans="1:16">
      <c r="A120" s="47" t="s">
        <v>19</v>
      </c>
      <c r="B120" s="47" t="str">
        <f>TRIM(Table1[[#This Row],[Product]])</f>
        <v>Media Armoire</v>
      </c>
      <c r="C120" s="1" t="s">
        <v>20</v>
      </c>
      <c r="D120" s="1" t="str">
        <f>UPPER(Table1[[#This Row],[Customer]])</f>
        <v>HOME USA</v>
      </c>
      <c r="E120" s="30">
        <v>41743</v>
      </c>
      <c r="F120" s="30">
        <f t="shared" ca="1" si="3"/>
        <v>45333</v>
      </c>
      <c r="G120" s="60">
        <f ca="1">YEARFRAC(Table1[[#This Row],[order DateDate]],Table1[[#This Row],[Shipday]])</f>
        <v>9.8249999999999993</v>
      </c>
      <c r="H120" s="64">
        <f>DAY(Table1[[#This Row],[order DateDate]])</f>
        <v>14</v>
      </c>
      <c r="I120" s="64">
        <f>YEAR(Table1[[#This Row],[order DateDate]])</f>
        <v>2014</v>
      </c>
      <c r="J120" s="64" t="str">
        <f>TEXT(Table1[[#This Row],[order DateDate]],"DDDD")</f>
        <v>Monday</v>
      </c>
      <c r="K120" s="5">
        <v>329.95</v>
      </c>
      <c r="L120" s="2">
        <v>4</v>
      </c>
      <c r="M120" s="5">
        <f t="shared" si="4"/>
        <v>1319.8</v>
      </c>
      <c r="N120" s="5"/>
      <c r="O120" s="49">
        <f t="shared" si="5"/>
        <v>1319.8</v>
      </c>
      <c r="P120" s="22" t="str" cm="1">
        <f t="array" ref="P120">_xlfn.IFS(Table1[[#This Row],[Total]]&gt;=2000,"HLC",Table1[[#This Row],[Total]]&lt;2000,"LLC")</f>
        <v>LLC</v>
      </c>
    </row>
    <row r="121" spans="1:16">
      <c r="A121" s="47" t="s">
        <v>26</v>
      </c>
      <c r="B121" s="47" t="str">
        <f>TRIM(Table1[[#This Row],[Product]])</f>
        <v>Bamboo Coffee Table</v>
      </c>
      <c r="C121" s="1" t="s">
        <v>29</v>
      </c>
      <c r="D121" s="1" t="str">
        <f>UPPER(Table1[[#This Row],[Customer]])</f>
        <v>FABULOUS HOMES</v>
      </c>
      <c r="E121" s="30">
        <v>41744</v>
      </c>
      <c r="F121" s="30">
        <f t="shared" ca="1" si="3"/>
        <v>45333</v>
      </c>
      <c r="G121" s="60">
        <f ca="1">YEARFRAC(Table1[[#This Row],[order DateDate]],Table1[[#This Row],[Shipday]])</f>
        <v>9.8222222222222229</v>
      </c>
      <c r="H121" s="64">
        <f>DAY(Table1[[#This Row],[order DateDate]])</f>
        <v>15</v>
      </c>
      <c r="I121" s="64">
        <f>YEAR(Table1[[#This Row],[order DateDate]])</f>
        <v>2014</v>
      </c>
      <c r="J121" s="64" t="str">
        <f>TEXT(Table1[[#This Row],[order DateDate]],"DDDD")</f>
        <v>Tuesday</v>
      </c>
      <c r="K121" s="5">
        <v>139.94999999999999</v>
      </c>
      <c r="L121" s="2">
        <v>12</v>
      </c>
      <c r="M121" s="5">
        <f t="shared" si="4"/>
        <v>1679.3999999999999</v>
      </c>
      <c r="N121" s="5"/>
      <c r="O121" s="49">
        <f t="shared" si="5"/>
        <v>1679.3999999999999</v>
      </c>
      <c r="P121" s="22" t="str" cm="1">
        <f t="array" ref="P121">_xlfn.IFS(Table1[[#This Row],[Total]]&gt;=2000,"HLC",Table1[[#This Row],[Total]]&lt;2000,"LLC")</f>
        <v>LLC</v>
      </c>
    </row>
    <row r="122" spans="1:16">
      <c r="A122" s="47" t="s">
        <v>24</v>
      </c>
      <c r="B122" s="47" t="str">
        <f>TRIM(Table1[[#This Row],[Product]])</f>
        <v>Chameleon Couch</v>
      </c>
      <c r="C122" s="1" t="s">
        <v>18</v>
      </c>
      <c r="D122" s="1" t="str">
        <f>UPPER(Table1[[#This Row],[Customer]])</f>
        <v>B&amp;B SPACES</v>
      </c>
      <c r="E122" s="30">
        <v>41744</v>
      </c>
      <c r="F122" s="30">
        <f t="shared" ca="1" si="3"/>
        <v>45333</v>
      </c>
      <c r="G122" s="60">
        <f ca="1">YEARFRAC(Table1[[#This Row],[order DateDate]],Table1[[#This Row],[Shipday]])</f>
        <v>9.8222222222222229</v>
      </c>
      <c r="H122" s="64">
        <f>DAY(Table1[[#This Row],[order DateDate]])</f>
        <v>15</v>
      </c>
      <c r="I122" s="64">
        <f>YEAR(Table1[[#This Row],[order DateDate]])</f>
        <v>2014</v>
      </c>
      <c r="J122" s="64" t="str">
        <f>TEXT(Table1[[#This Row],[order DateDate]],"DDDD")</f>
        <v>Tuesday</v>
      </c>
      <c r="K122" s="5">
        <v>649.99</v>
      </c>
      <c r="L122" s="2">
        <v>7</v>
      </c>
      <c r="M122" s="5">
        <f t="shared" si="4"/>
        <v>4549.93</v>
      </c>
      <c r="N122" s="5"/>
      <c r="O122" s="49">
        <f t="shared" si="5"/>
        <v>4549.93</v>
      </c>
      <c r="P122" s="22" t="str" cm="1">
        <f t="array" ref="P122">_xlfn.IFS(Table1[[#This Row],[Total]]&gt;=2000,"HLC",Table1[[#This Row],[Total]]&lt;2000,"LLC")</f>
        <v>HLC</v>
      </c>
    </row>
    <row r="123" spans="1:16">
      <c r="A123" s="47" t="s">
        <v>19</v>
      </c>
      <c r="B123" s="47" t="str">
        <f>TRIM(Table1[[#This Row],[Product]])</f>
        <v>Media Armoire</v>
      </c>
      <c r="C123" s="1" t="s">
        <v>22</v>
      </c>
      <c r="D123" s="1" t="str">
        <f>UPPER(Table1[[#This Row],[Customer]])</f>
        <v>ELLINGTON DESIGNS</v>
      </c>
      <c r="E123" s="30">
        <v>41744</v>
      </c>
      <c r="F123" s="30">
        <f t="shared" ca="1" si="3"/>
        <v>45333</v>
      </c>
      <c r="G123" s="60">
        <f ca="1">YEARFRAC(Table1[[#This Row],[order DateDate]],Table1[[#This Row],[Shipday]])</f>
        <v>9.8222222222222229</v>
      </c>
      <c r="H123" s="64">
        <f>DAY(Table1[[#This Row],[order DateDate]])</f>
        <v>15</v>
      </c>
      <c r="I123" s="64">
        <f>YEAR(Table1[[#This Row],[order DateDate]])</f>
        <v>2014</v>
      </c>
      <c r="J123" s="64" t="str">
        <f>TEXT(Table1[[#This Row],[order DateDate]],"DDDD")</f>
        <v>Tuesday</v>
      </c>
      <c r="K123" s="5">
        <v>329.95</v>
      </c>
      <c r="L123" s="2">
        <v>6</v>
      </c>
      <c r="M123" s="5">
        <f t="shared" si="4"/>
        <v>1979.6999999999998</v>
      </c>
      <c r="N123" s="5"/>
      <c r="O123" s="49">
        <f t="shared" si="5"/>
        <v>1979.6999999999998</v>
      </c>
      <c r="P123" s="22" t="str" cm="1">
        <f t="array" ref="P123">_xlfn.IFS(Table1[[#This Row],[Total]]&gt;=2000,"HLC",Table1[[#This Row],[Total]]&lt;2000,"LLC")</f>
        <v>LLC</v>
      </c>
    </row>
    <row r="124" spans="1:16">
      <c r="A124" s="47" t="s">
        <v>21</v>
      </c>
      <c r="B124" s="47" t="str">
        <f>TRIM(Table1[[#This Row],[Product]])</f>
        <v>Bamboo End Table</v>
      </c>
      <c r="C124" s="1" t="s">
        <v>18</v>
      </c>
      <c r="D124" s="1" t="str">
        <f>UPPER(Table1[[#This Row],[Customer]])</f>
        <v>B&amp;B SPACES</v>
      </c>
      <c r="E124" s="30">
        <v>41746</v>
      </c>
      <c r="F124" s="30">
        <f t="shared" ca="1" si="3"/>
        <v>45333</v>
      </c>
      <c r="G124" s="60">
        <f ca="1">YEARFRAC(Table1[[#This Row],[order DateDate]],Table1[[#This Row],[Shipday]])</f>
        <v>9.8166666666666664</v>
      </c>
      <c r="H124" s="64">
        <f>DAY(Table1[[#This Row],[order DateDate]])</f>
        <v>17</v>
      </c>
      <c r="I124" s="64">
        <f>YEAR(Table1[[#This Row],[order DateDate]])</f>
        <v>2014</v>
      </c>
      <c r="J124" s="64" t="str">
        <f>TEXT(Table1[[#This Row],[order DateDate]],"DDDD")</f>
        <v>Thursday</v>
      </c>
      <c r="K124" s="5">
        <v>64.95</v>
      </c>
      <c r="L124" s="2">
        <v>12</v>
      </c>
      <c r="M124" s="5">
        <f t="shared" si="4"/>
        <v>779.40000000000009</v>
      </c>
      <c r="N124" s="5"/>
      <c r="O124" s="49">
        <f t="shared" si="5"/>
        <v>779.40000000000009</v>
      </c>
      <c r="P124" s="22" t="str" cm="1">
        <f t="array" ref="P124">_xlfn.IFS(Table1[[#This Row],[Total]]&gt;=2000,"HLC",Table1[[#This Row],[Total]]&lt;2000,"LLC")</f>
        <v>LLC</v>
      </c>
    </row>
    <row r="125" spans="1:16">
      <c r="A125" s="47" t="s">
        <v>21</v>
      </c>
      <c r="B125" s="47" t="str">
        <f>TRIM(Table1[[#This Row],[Product]])</f>
        <v>Bamboo End Table</v>
      </c>
      <c r="C125" s="1" t="s">
        <v>29</v>
      </c>
      <c r="D125" s="1" t="str">
        <f>UPPER(Table1[[#This Row],[Customer]])</f>
        <v>FABULOUS HOMES</v>
      </c>
      <c r="E125" s="30">
        <v>41746</v>
      </c>
      <c r="F125" s="30">
        <f t="shared" ca="1" si="3"/>
        <v>45333</v>
      </c>
      <c r="G125" s="60">
        <f ca="1">YEARFRAC(Table1[[#This Row],[order DateDate]],Table1[[#This Row],[Shipday]])</f>
        <v>9.8166666666666664</v>
      </c>
      <c r="H125" s="64">
        <f>DAY(Table1[[#This Row],[order DateDate]])</f>
        <v>17</v>
      </c>
      <c r="I125" s="64">
        <f>YEAR(Table1[[#This Row],[order DateDate]])</f>
        <v>2014</v>
      </c>
      <c r="J125" s="64" t="str">
        <f>TEXT(Table1[[#This Row],[order DateDate]],"DDDD")</f>
        <v>Thursday</v>
      </c>
      <c r="K125" s="5">
        <v>64.95</v>
      </c>
      <c r="L125" s="2">
        <v>12</v>
      </c>
      <c r="M125" s="5">
        <f t="shared" si="4"/>
        <v>779.40000000000009</v>
      </c>
      <c r="N125" s="5"/>
      <c r="O125" s="49">
        <f t="shared" si="5"/>
        <v>779.40000000000009</v>
      </c>
      <c r="P125" s="22" t="str" cm="1">
        <f t="array" ref="P125">_xlfn.IFS(Table1[[#This Row],[Total]]&gt;=2000,"HLC",Table1[[#This Row],[Total]]&lt;2000,"LLC")</f>
        <v>LLC</v>
      </c>
    </row>
    <row r="126" spans="1:16">
      <c r="A126" s="47" t="s">
        <v>21</v>
      </c>
      <c r="B126" s="47" t="str">
        <f>TRIM(Table1[[#This Row],[Product]])</f>
        <v>Bamboo End Table</v>
      </c>
      <c r="C126" s="1" t="s">
        <v>28</v>
      </c>
      <c r="D126" s="1" t="str">
        <f>UPPER(Table1[[#This Row],[Customer]])</f>
        <v>HOME EMPORIUM</v>
      </c>
      <c r="E126" s="30">
        <v>41747</v>
      </c>
      <c r="F126" s="30">
        <f t="shared" ca="1" si="3"/>
        <v>45333</v>
      </c>
      <c r="G126" s="60">
        <f ca="1">YEARFRAC(Table1[[#This Row],[order DateDate]],Table1[[#This Row],[Shipday]])</f>
        <v>9.8138888888888882</v>
      </c>
      <c r="H126" s="64">
        <f>DAY(Table1[[#This Row],[order DateDate]])</f>
        <v>18</v>
      </c>
      <c r="I126" s="64">
        <f>YEAR(Table1[[#This Row],[order DateDate]])</f>
        <v>2014</v>
      </c>
      <c r="J126" s="64" t="str">
        <f>TEXT(Table1[[#This Row],[order DateDate]],"DDDD")</f>
        <v>Friday</v>
      </c>
      <c r="K126" s="5">
        <v>64.95</v>
      </c>
      <c r="L126" s="2">
        <v>8</v>
      </c>
      <c r="M126" s="5">
        <f t="shared" si="4"/>
        <v>519.6</v>
      </c>
      <c r="N126" s="5"/>
      <c r="O126" s="49">
        <f t="shared" si="5"/>
        <v>519.6</v>
      </c>
      <c r="P126" s="22" t="str" cm="1">
        <f t="array" ref="P126">_xlfn.IFS(Table1[[#This Row],[Total]]&gt;=2000,"HLC",Table1[[#This Row],[Total]]&lt;2000,"LLC")</f>
        <v>LLC</v>
      </c>
    </row>
    <row r="127" spans="1:16">
      <c r="A127" s="47" t="s">
        <v>19</v>
      </c>
      <c r="B127" s="47" t="str">
        <f>TRIM(Table1[[#This Row],[Product]])</f>
        <v>Media Armoire</v>
      </c>
      <c r="C127" s="1" t="s">
        <v>20</v>
      </c>
      <c r="D127" s="1" t="str">
        <f>UPPER(Table1[[#This Row],[Customer]])</f>
        <v>HOME USA</v>
      </c>
      <c r="E127" s="30">
        <v>41748</v>
      </c>
      <c r="F127" s="30">
        <f t="shared" ca="1" si="3"/>
        <v>45333</v>
      </c>
      <c r="G127" s="60">
        <f ca="1">YEARFRAC(Table1[[#This Row],[order DateDate]],Table1[[#This Row],[Shipday]])</f>
        <v>9.8111111111111118</v>
      </c>
      <c r="H127" s="64">
        <f>DAY(Table1[[#This Row],[order DateDate]])</f>
        <v>19</v>
      </c>
      <c r="I127" s="64">
        <f>YEAR(Table1[[#This Row],[order DateDate]])</f>
        <v>2014</v>
      </c>
      <c r="J127" s="64" t="str">
        <f>TEXT(Table1[[#This Row],[order DateDate]],"DDDD")</f>
        <v>Saturday</v>
      </c>
      <c r="K127" s="5">
        <v>329.95</v>
      </c>
      <c r="L127" s="2">
        <v>5</v>
      </c>
      <c r="M127" s="5">
        <f t="shared" si="4"/>
        <v>1649.75</v>
      </c>
      <c r="N127" s="5"/>
      <c r="O127" s="49">
        <f t="shared" si="5"/>
        <v>1649.75</v>
      </c>
      <c r="P127" s="22" t="str" cm="1">
        <f t="array" ref="P127">_xlfn.IFS(Table1[[#This Row],[Total]]&gt;=2000,"HLC",Table1[[#This Row],[Total]]&lt;2000,"LLC")</f>
        <v>LLC</v>
      </c>
    </row>
    <row r="128" spans="1:16">
      <c r="A128" s="47" t="s">
        <v>24</v>
      </c>
      <c r="B128" s="47" t="str">
        <f>TRIM(Table1[[#This Row],[Product]])</f>
        <v>Chameleon Couch</v>
      </c>
      <c r="C128" s="1" t="s">
        <v>20</v>
      </c>
      <c r="D128" s="1" t="str">
        <f>UPPER(Table1[[#This Row],[Customer]])</f>
        <v>HOME USA</v>
      </c>
      <c r="E128" s="30">
        <v>41750</v>
      </c>
      <c r="F128" s="30">
        <f t="shared" ca="1" si="3"/>
        <v>45333</v>
      </c>
      <c r="G128" s="60">
        <f ca="1">YEARFRAC(Table1[[#This Row],[order DateDate]],Table1[[#This Row],[Shipday]])</f>
        <v>9.8055555555555554</v>
      </c>
      <c r="H128" s="64">
        <f>DAY(Table1[[#This Row],[order DateDate]])</f>
        <v>21</v>
      </c>
      <c r="I128" s="64">
        <f>YEAR(Table1[[#This Row],[order DateDate]])</f>
        <v>2014</v>
      </c>
      <c r="J128" s="64" t="str">
        <f>TEXT(Table1[[#This Row],[order DateDate]],"DDDD")</f>
        <v>Monday</v>
      </c>
      <c r="K128" s="5">
        <v>649.99</v>
      </c>
      <c r="L128" s="2">
        <v>8</v>
      </c>
      <c r="M128" s="5">
        <f t="shared" si="4"/>
        <v>5199.92</v>
      </c>
      <c r="N128" s="5"/>
      <c r="O128" s="49">
        <f t="shared" si="5"/>
        <v>5199.92</v>
      </c>
      <c r="P128" s="22" t="str" cm="1">
        <f t="array" ref="P128">_xlfn.IFS(Table1[[#This Row],[Total]]&gt;=2000,"HLC",Table1[[#This Row],[Total]]&lt;2000,"LLC")</f>
        <v>HLC</v>
      </c>
    </row>
    <row r="129" spans="1:16">
      <c r="A129" s="47" t="s">
        <v>21</v>
      </c>
      <c r="B129" s="47" t="str">
        <f>TRIM(Table1[[#This Row],[Product]])</f>
        <v>Bamboo End Table</v>
      </c>
      <c r="C129" s="1" t="s">
        <v>18</v>
      </c>
      <c r="D129" s="1" t="str">
        <f>UPPER(Table1[[#This Row],[Customer]])</f>
        <v>B&amp;B SPACES</v>
      </c>
      <c r="E129" s="30">
        <v>41751</v>
      </c>
      <c r="F129" s="30">
        <f t="shared" ca="1" si="3"/>
        <v>45333</v>
      </c>
      <c r="G129" s="60">
        <f ca="1">YEARFRAC(Table1[[#This Row],[order DateDate]],Table1[[#This Row],[Shipday]])</f>
        <v>9.8027777777777771</v>
      </c>
      <c r="H129" s="64">
        <f>DAY(Table1[[#This Row],[order DateDate]])</f>
        <v>22</v>
      </c>
      <c r="I129" s="64">
        <f>YEAR(Table1[[#This Row],[order DateDate]])</f>
        <v>2014</v>
      </c>
      <c r="J129" s="64" t="str">
        <f>TEXT(Table1[[#This Row],[order DateDate]],"DDDD")</f>
        <v>Tuesday</v>
      </c>
      <c r="K129" s="5">
        <v>64.95</v>
      </c>
      <c r="L129" s="2">
        <v>11</v>
      </c>
      <c r="M129" s="5">
        <f t="shared" si="4"/>
        <v>714.45</v>
      </c>
      <c r="N129" s="5"/>
      <c r="O129" s="49">
        <f t="shared" si="5"/>
        <v>714.45</v>
      </c>
      <c r="P129" s="22" t="str" cm="1">
        <f t="array" ref="P129">_xlfn.IFS(Table1[[#This Row],[Total]]&gt;=2000,"HLC",Table1[[#This Row],[Total]]&lt;2000,"LLC")</f>
        <v>LLC</v>
      </c>
    </row>
    <row r="130" spans="1:16">
      <c r="A130" s="47" t="s">
        <v>19</v>
      </c>
      <c r="B130" s="47" t="str">
        <f>TRIM(Table1[[#This Row],[Product]])</f>
        <v>Media Armoire</v>
      </c>
      <c r="C130" s="1" t="s">
        <v>22</v>
      </c>
      <c r="D130" s="1" t="str">
        <f>UPPER(Table1[[#This Row],[Customer]])</f>
        <v>ELLINGTON DESIGNS</v>
      </c>
      <c r="E130" s="30">
        <v>41751</v>
      </c>
      <c r="F130" s="30">
        <f t="shared" ca="1" si="3"/>
        <v>45333</v>
      </c>
      <c r="G130" s="60">
        <f ca="1">YEARFRAC(Table1[[#This Row],[order DateDate]],Table1[[#This Row],[Shipday]])</f>
        <v>9.8027777777777771</v>
      </c>
      <c r="H130" s="64">
        <f>DAY(Table1[[#This Row],[order DateDate]])</f>
        <v>22</v>
      </c>
      <c r="I130" s="64">
        <f>YEAR(Table1[[#This Row],[order DateDate]])</f>
        <v>2014</v>
      </c>
      <c r="J130" s="64" t="str">
        <f>TEXT(Table1[[#This Row],[order DateDate]],"DDDD")</f>
        <v>Tuesday</v>
      </c>
      <c r="K130" s="5">
        <v>329.95</v>
      </c>
      <c r="L130" s="2">
        <v>2</v>
      </c>
      <c r="M130" s="5">
        <f t="shared" si="4"/>
        <v>659.9</v>
      </c>
      <c r="N130" s="5"/>
      <c r="O130" s="49">
        <f t="shared" si="5"/>
        <v>659.9</v>
      </c>
      <c r="P130" s="22" t="str" cm="1">
        <f t="array" ref="P130">_xlfn.IFS(Table1[[#This Row],[Total]]&gt;=2000,"HLC",Table1[[#This Row],[Total]]&lt;2000,"LLC")</f>
        <v>LLC</v>
      </c>
    </row>
    <row r="131" spans="1:16">
      <c r="A131" s="47" t="s">
        <v>19</v>
      </c>
      <c r="B131" s="47" t="str">
        <f>TRIM(Table1[[#This Row],[Product]])</f>
        <v>Media Armoire</v>
      </c>
      <c r="C131" s="1" t="s">
        <v>28</v>
      </c>
      <c r="D131" s="1" t="str">
        <f>UPPER(Table1[[#This Row],[Customer]])</f>
        <v>HOME EMPORIUM</v>
      </c>
      <c r="E131" s="30">
        <v>41751</v>
      </c>
      <c r="F131" s="30">
        <f t="shared" ca="1" si="3"/>
        <v>45333</v>
      </c>
      <c r="G131" s="60">
        <f ca="1">YEARFRAC(Table1[[#This Row],[order DateDate]],Table1[[#This Row],[Shipday]])</f>
        <v>9.8027777777777771</v>
      </c>
      <c r="H131" s="64">
        <f>DAY(Table1[[#This Row],[order DateDate]])</f>
        <v>22</v>
      </c>
      <c r="I131" s="64">
        <f>YEAR(Table1[[#This Row],[order DateDate]])</f>
        <v>2014</v>
      </c>
      <c r="J131" s="64" t="str">
        <f>TEXT(Table1[[#This Row],[order DateDate]],"DDDD")</f>
        <v>Tuesday</v>
      </c>
      <c r="K131" s="5">
        <v>329.95</v>
      </c>
      <c r="L131" s="2">
        <v>1</v>
      </c>
      <c r="M131" s="5">
        <f t="shared" si="4"/>
        <v>329.95</v>
      </c>
      <c r="N131" s="5"/>
      <c r="O131" s="49">
        <f t="shared" si="5"/>
        <v>329.95</v>
      </c>
      <c r="P131" s="22" t="str" cm="1">
        <f t="array" ref="P131">_xlfn.IFS(Table1[[#This Row],[Total]]&gt;=2000,"HLC",Table1[[#This Row],[Total]]&lt;2000,"LLC")</f>
        <v>LLC</v>
      </c>
    </row>
    <row r="132" spans="1:16">
      <c r="A132" s="47" t="s">
        <v>26</v>
      </c>
      <c r="B132" s="47" t="str">
        <f>TRIM(Table1[[#This Row],[Product]])</f>
        <v>Bamboo Coffee Table</v>
      </c>
      <c r="C132" s="1" t="s">
        <v>29</v>
      </c>
      <c r="D132" s="1" t="str">
        <f>UPPER(Table1[[#This Row],[Customer]])</f>
        <v>FABULOUS HOMES</v>
      </c>
      <c r="E132" s="30">
        <v>41752</v>
      </c>
      <c r="F132" s="30">
        <f t="shared" ref="F132:F195" ca="1" si="6">TODAY()</f>
        <v>45333</v>
      </c>
      <c r="G132" s="60">
        <f ca="1">YEARFRAC(Table1[[#This Row],[order DateDate]],Table1[[#This Row],[Shipday]])</f>
        <v>9.8000000000000007</v>
      </c>
      <c r="H132" s="64">
        <f>DAY(Table1[[#This Row],[order DateDate]])</f>
        <v>23</v>
      </c>
      <c r="I132" s="64">
        <f>YEAR(Table1[[#This Row],[order DateDate]])</f>
        <v>2014</v>
      </c>
      <c r="J132" s="64" t="str">
        <f>TEXT(Table1[[#This Row],[order DateDate]],"DDDD")</f>
        <v>Wednesday</v>
      </c>
      <c r="K132" s="5">
        <v>139.94999999999999</v>
      </c>
      <c r="L132" s="2">
        <v>12</v>
      </c>
      <c r="M132" s="5">
        <f t="shared" ref="M132:M195" si="7">K132*L132</f>
        <v>1679.3999999999999</v>
      </c>
      <c r="N132" s="5"/>
      <c r="O132" s="49">
        <f t="shared" ref="O132:O195" si="8">M132+N132</f>
        <v>1679.3999999999999</v>
      </c>
      <c r="P132" s="22" t="str" cm="1">
        <f t="array" ref="P132">_xlfn.IFS(Table1[[#This Row],[Total]]&gt;=2000,"HLC",Table1[[#This Row],[Total]]&lt;2000,"LLC")</f>
        <v>LLC</v>
      </c>
    </row>
    <row r="133" spans="1:16">
      <c r="A133" s="47" t="s">
        <v>21</v>
      </c>
      <c r="B133" s="47" t="str">
        <f>TRIM(Table1[[#This Row],[Product]])</f>
        <v>Bamboo End Table</v>
      </c>
      <c r="C133" s="1" t="s">
        <v>18</v>
      </c>
      <c r="D133" s="1" t="str">
        <f>UPPER(Table1[[#This Row],[Customer]])</f>
        <v>B&amp;B SPACES</v>
      </c>
      <c r="E133" s="30">
        <v>41753</v>
      </c>
      <c r="F133" s="30">
        <f t="shared" ca="1" si="6"/>
        <v>45333</v>
      </c>
      <c r="G133" s="60">
        <f ca="1">YEARFRAC(Table1[[#This Row],[order DateDate]],Table1[[#This Row],[Shipday]])</f>
        <v>9.7972222222222225</v>
      </c>
      <c r="H133" s="64">
        <f>DAY(Table1[[#This Row],[order DateDate]])</f>
        <v>24</v>
      </c>
      <c r="I133" s="64">
        <f>YEAR(Table1[[#This Row],[order DateDate]])</f>
        <v>2014</v>
      </c>
      <c r="J133" s="64" t="str">
        <f>TEXT(Table1[[#This Row],[order DateDate]],"DDDD")</f>
        <v>Thursday</v>
      </c>
      <c r="K133" s="5">
        <v>64.95</v>
      </c>
      <c r="L133" s="2">
        <v>10</v>
      </c>
      <c r="M133" s="5">
        <f t="shared" si="7"/>
        <v>649.5</v>
      </c>
      <c r="N133" s="5"/>
      <c r="O133" s="49">
        <f t="shared" si="8"/>
        <v>649.5</v>
      </c>
      <c r="P133" s="22" t="str" cm="1">
        <f t="array" ref="P133">_xlfn.IFS(Table1[[#This Row],[Total]]&gt;=2000,"HLC",Table1[[#This Row],[Total]]&lt;2000,"LLC")</f>
        <v>LLC</v>
      </c>
    </row>
    <row r="134" spans="1:16">
      <c r="A134" s="47" t="s">
        <v>21</v>
      </c>
      <c r="B134" s="47" t="str">
        <f>TRIM(Table1[[#This Row],[Product]])</f>
        <v>Bamboo End Table</v>
      </c>
      <c r="C134" s="1" t="s">
        <v>20</v>
      </c>
      <c r="D134" s="1" t="str">
        <f>UPPER(Table1[[#This Row],[Customer]])</f>
        <v>HOME USA</v>
      </c>
      <c r="E134" s="30">
        <v>41753</v>
      </c>
      <c r="F134" s="30">
        <f t="shared" ca="1" si="6"/>
        <v>45333</v>
      </c>
      <c r="G134" s="60">
        <f ca="1">YEARFRAC(Table1[[#This Row],[order DateDate]],Table1[[#This Row],[Shipday]])</f>
        <v>9.7972222222222225</v>
      </c>
      <c r="H134" s="64">
        <f>DAY(Table1[[#This Row],[order DateDate]])</f>
        <v>24</v>
      </c>
      <c r="I134" s="64">
        <f>YEAR(Table1[[#This Row],[order DateDate]])</f>
        <v>2014</v>
      </c>
      <c r="J134" s="64" t="str">
        <f>TEXT(Table1[[#This Row],[order DateDate]],"DDDD")</f>
        <v>Thursday</v>
      </c>
      <c r="K134" s="5">
        <v>64.95</v>
      </c>
      <c r="L134" s="2">
        <v>7</v>
      </c>
      <c r="M134" s="5">
        <f t="shared" si="7"/>
        <v>454.65000000000003</v>
      </c>
      <c r="N134" s="5"/>
      <c r="O134" s="49">
        <f t="shared" si="8"/>
        <v>454.65000000000003</v>
      </c>
      <c r="P134" s="22" t="str" cm="1">
        <f t="array" ref="P134">_xlfn.IFS(Table1[[#This Row],[Total]]&gt;=2000,"HLC",Table1[[#This Row],[Total]]&lt;2000,"LLC")</f>
        <v>LLC</v>
      </c>
    </row>
    <row r="135" spans="1:16">
      <c r="A135" s="47" t="s">
        <v>17</v>
      </c>
      <c r="B135" s="47" t="str">
        <f>TRIM(Table1[[#This Row],[Product]])</f>
        <v>Captain Recliner</v>
      </c>
      <c r="C135" s="1" t="s">
        <v>22</v>
      </c>
      <c r="D135" s="1" t="str">
        <f>UPPER(Table1[[#This Row],[Customer]])</f>
        <v>ELLINGTON DESIGNS</v>
      </c>
      <c r="E135" s="30">
        <v>41753</v>
      </c>
      <c r="F135" s="30">
        <f t="shared" ca="1" si="6"/>
        <v>45333</v>
      </c>
      <c r="G135" s="60">
        <f ca="1">YEARFRAC(Table1[[#This Row],[order DateDate]],Table1[[#This Row],[Shipday]])</f>
        <v>9.7972222222222225</v>
      </c>
      <c r="H135" s="64">
        <f>DAY(Table1[[#This Row],[order DateDate]])</f>
        <v>24</v>
      </c>
      <c r="I135" s="64">
        <f>YEAR(Table1[[#This Row],[order DateDate]])</f>
        <v>2014</v>
      </c>
      <c r="J135" s="64" t="str">
        <f>TEXT(Table1[[#This Row],[order DateDate]],"DDDD")</f>
        <v>Thursday</v>
      </c>
      <c r="K135" s="5">
        <v>299.95</v>
      </c>
      <c r="L135" s="2">
        <v>8</v>
      </c>
      <c r="M135" s="5">
        <f t="shared" si="7"/>
        <v>2399.6</v>
      </c>
      <c r="N135" s="5"/>
      <c r="O135" s="49">
        <f t="shared" si="8"/>
        <v>2399.6</v>
      </c>
      <c r="P135" s="22" t="str" cm="1">
        <f t="array" ref="P135">_xlfn.IFS(Table1[[#This Row],[Total]]&gt;=2000,"HLC",Table1[[#This Row],[Total]]&lt;2000,"LLC")</f>
        <v>HLC</v>
      </c>
    </row>
    <row r="136" spans="1:16">
      <c r="A136" s="47" t="s">
        <v>19</v>
      </c>
      <c r="B136" s="47" t="str">
        <f>TRIM(Table1[[#This Row],[Product]])</f>
        <v>Media Armoire</v>
      </c>
      <c r="C136" s="1" t="s">
        <v>28</v>
      </c>
      <c r="D136" s="1" t="str">
        <f>UPPER(Table1[[#This Row],[Customer]])</f>
        <v>HOME EMPORIUM</v>
      </c>
      <c r="E136" s="30">
        <v>41753</v>
      </c>
      <c r="F136" s="30">
        <f t="shared" ca="1" si="6"/>
        <v>45333</v>
      </c>
      <c r="G136" s="60">
        <f ca="1">YEARFRAC(Table1[[#This Row],[order DateDate]],Table1[[#This Row],[Shipday]])</f>
        <v>9.7972222222222225</v>
      </c>
      <c r="H136" s="64">
        <f>DAY(Table1[[#This Row],[order DateDate]])</f>
        <v>24</v>
      </c>
      <c r="I136" s="64">
        <f>YEAR(Table1[[#This Row],[order DateDate]])</f>
        <v>2014</v>
      </c>
      <c r="J136" s="64" t="str">
        <f>TEXT(Table1[[#This Row],[order DateDate]],"DDDD")</f>
        <v>Thursday</v>
      </c>
      <c r="K136" s="5">
        <v>329.95</v>
      </c>
      <c r="L136" s="2">
        <v>4</v>
      </c>
      <c r="M136" s="5">
        <f t="shared" si="7"/>
        <v>1319.8</v>
      </c>
      <c r="N136" s="5"/>
      <c r="O136" s="49">
        <f t="shared" si="8"/>
        <v>1319.8</v>
      </c>
      <c r="P136" s="22" t="str" cm="1">
        <f t="array" ref="P136">_xlfn.IFS(Table1[[#This Row],[Total]]&gt;=2000,"HLC",Table1[[#This Row],[Total]]&lt;2000,"LLC")</f>
        <v>LLC</v>
      </c>
    </row>
    <row r="137" spans="1:16">
      <c r="A137" s="47" t="s">
        <v>19</v>
      </c>
      <c r="B137" s="47" t="str">
        <f>TRIM(Table1[[#This Row],[Product]])</f>
        <v>Media Armoire</v>
      </c>
      <c r="C137" s="1" t="s">
        <v>29</v>
      </c>
      <c r="D137" s="1" t="str">
        <f>UPPER(Table1[[#This Row],[Customer]])</f>
        <v>FABULOUS HOMES</v>
      </c>
      <c r="E137" s="30">
        <v>41753</v>
      </c>
      <c r="F137" s="30">
        <f t="shared" ca="1" si="6"/>
        <v>45333</v>
      </c>
      <c r="G137" s="60">
        <f ca="1">YEARFRAC(Table1[[#This Row],[order DateDate]],Table1[[#This Row],[Shipday]])</f>
        <v>9.7972222222222225</v>
      </c>
      <c r="H137" s="64">
        <f>DAY(Table1[[#This Row],[order DateDate]])</f>
        <v>24</v>
      </c>
      <c r="I137" s="64">
        <f>YEAR(Table1[[#This Row],[order DateDate]])</f>
        <v>2014</v>
      </c>
      <c r="J137" s="64" t="str">
        <f>TEXT(Table1[[#This Row],[order DateDate]],"DDDD")</f>
        <v>Thursday</v>
      </c>
      <c r="K137" s="5">
        <v>329.95</v>
      </c>
      <c r="L137" s="2">
        <v>7</v>
      </c>
      <c r="M137" s="5">
        <f t="shared" si="7"/>
        <v>2309.65</v>
      </c>
      <c r="N137" s="5"/>
      <c r="O137" s="49">
        <f t="shared" si="8"/>
        <v>2309.65</v>
      </c>
      <c r="P137" s="22" t="str" cm="1">
        <f t="array" ref="P137">_xlfn.IFS(Table1[[#This Row],[Total]]&gt;=2000,"HLC",Table1[[#This Row],[Total]]&lt;2000,"LLC")</f>
        <v>HLC</v>
      </c>
    </row>
    <row r="138" spans="1:16">
      <c r="A138" s="47" t="s">
        <v>24</v>
      </c>
      <c r="B138" s="47" t="str">
        <f>TRIM(Table1[[#This Row],[Product]])</f>
        <v>Chameleon Couch</v>
      </c>
      <c r="C138" s="1" t="s">
        <v>18</v>
      </c>
      <c r="D138" s="1" t="str">
        <f>UPPER(Table1[[#This Row],[Customer]])</f>
        <v>B&amp;B SPACES</v>
      </c>
      <c r="E138" s="30">
        <v>41754</v>
      </c>
      <c r="F138" s="30">
        <f t="shared" ca="1" si="6"/>
        <v>45333</v>
      </c>
      <c r="G138" s="60">
        <f ca="1">YEARFRAC(Table1[[#This Row],[order DateDate]],Table1[[#This Row],[Shipday]])</f>
        <v>9.7944444444444443</v>
      </c>
      <c r="H138" s="64">
        <f>DAY(Table1[[#This Row],[order DateDate]])</f>
        <v>25</v>
      </c>
      <c r="I138" s="64">
        <f>YEAR(Table1[[#This Row],[order DateDate]])</f>
        <v>2014</v>
      </c>
      <c r="J138" s="64" t="str">
        <f>TEXT(Table1[[#This Row],[order DateDate]],"DDDD")</f>
        <v>Friday</v>
      </c>
      <c r="K138" s="5">
        <v>649.99</v>
      </c>
      <c r="L138" s="2">
        <v>16</v>
      </c>
      <c r="M138" s="5">
        <f t="shared" si="7"/>
        <v>10399.84</v>
      </c>
      <c r="N138" s="5"/>
      <c r="O138" s="49">
        <f t="shared" si="8"/>
        <v>10399.84</v>
      </c>
      <c r="P138" s="22" t="str" cm="1">
        <f t="array" ref="P138">_xlfn.IFS(Table1[[#This Row],[Total]]&gt;=2000,"HLC",Table1[[#This Row],[Total]]&lt;2000,"LLC")</f>
        <v>HLC</v>
      </c>
    </row>
    <row r="139" spans="1:16">
      <c r="A139" s="47" t="s">
        <v>24</v>
      </c>
      <c r="B139" s="47" t="str">
        <f>TRIM(Table1[[#This Row],[Product]])</f>
        <v>Chameleon Couch</v>
      </c>
      <c r="C139" s="1" t="s">
        <v>29</v>
      </c>
      <c r="D139" s="1" t="str">
        <f>UPPER(Table1[[#This Row],[Customer]])</f>
        <v>FABULOUS HOMES</v>
      </c>
      <c r="E139" s="30">
        <v>41757</v>
      </c>
      <c r="F139" s="30">
        <f t="shared" ca="1" si="6"/>
        <v>45333</v>
      </c>
      <c r="G139" s="60">
        <f ca="1">YEARFRAC(Table1[[#This Row],[order DateDate]],Table1[[#This Row],[Shipday]])</f>
        <v>9.7861111111111114</v>
      </c>
      <c r="H139" s="64">
        <f>DAY(Table1[[#This Row],[order DateDate]])</f>
        <v>28</v>
      </c>
      <c r="I139" s="64">
        <f>YEAR(Table1[[#This Row],[order DateDate]])</f>
        <v>2014</v>
      </c>
      <c r="J139" s="64" t="str">
        <f>TEXT(Table1[[#This Row],[order DateDate]],"DDDD")</f>
        <v>Monday</v>
      </c>
      <c r="K139" s="5">
        <v>649.99</v>
      </c>
      <c r="L139" s="2">
        <v>8</v>
      </c>
      <c r="M139" s="5">
        <f t="shared" si="7"/>
        <v>5199.92</v>
      </c>
      <c r="N139" s="5"/>
      <c r="O139" s="49">
        <f t="shared" si="8"/>
        <v>5199.92</v>
      </c>
      <c r="P139" s="22" t="str" cm="1">
        <f t="array" ref="P139">_xlfn.IFS(Table1[[#This Row],[Total]]&gt;=2000,"HLC",Table1[[#This Row],[Total]]&lt;2000,"LLC")</f>
        <v>HLC</v>
      </c>
    </row>
    <row r="140" spans="1:16">
      <c r="A140" s="47" t="s">
        <v>24</v>
      </c>
      <c r="B140" s="47" t="str">
        <f>TRIM(Table1[[#This Row],[Product]])</f>
        <v>Chameleon Couch</v>
      </c>
      <c r="C140" s="1" t="s">
        <v>28</v>
      </c>
      <c r="D140" s="1" t="str">
        <f>UPPER(Table1[[#This Row],[Customer]])</f>
        <v>HOME EMPORIUM</v>
      </c>
      <c r="E140" s="30">
        <v>41758</v>
      </c>
      <c r="F140" s="30">
        <f t="shared" ca="1" si="6"/>
        <v>45333</v>
      </c>
      <c r="G140" s="60">
        <f ca="1">YEARFRAC(Table1[[#This Row],[order DateDate]],Table1[[#This Row],[Shipday]])</f>
        <v>9.7833333333333332</v>
      </c>
      <c r="H140" s="64">
        <f>DAY(Table1[[#This Row],[order DateDate]])</f>
        <v>29</v>
      </c>
      <c r="I140" s="64">
        <f>YEAR(Table1[[#This Row],[order DateDate]])</f>
        <v>2014</v>
      </c>
      <c r="J140" s="64" t="str">
        <f>TEXT(Table1[[#This Row],[order DateDate]],"DDDD")</f>
        <v>Tuesday</v>
      </c>
      <c r="K140" s="5">
        <v>649.99</v>
      </c>
      <c r="L140" s="2">
        <v>2</v>
      </c>
      <c r="M140" s="5">
        <f t="shared" si="7"/>
        <v>1299.98</v>
      </c>
      <c r="N140" s="5"/>
      <c r="O140" s="49">
        <f t="shared" si="8"/>
        <v>1299.98</v>
      </c>
      <c r="P140" s="22" t="str" cm="1">
        <f t="array" ref="P140">_xlfn.IFS(Table1[[#This Row],[Total]]&gt;=2000,"HLC",Table1[[#This Row],[Total]]&lt;2000,"LLC")</f>
        <v>LLC</v>
      </c>
    </row>
    <row r="141" spans="1:16">
      <c r="A141" s="47" t="s">
        <v>19</v>
      </c>
      <c r="B141" s="47" t="str">
        <f>TRIM(Table1[[#This Row],[Product]])</f>
        <v>Media Armoire</v>
      </c>
      <c r="C141" s="1" t="s">
        <v>28</v>
      </c>
      <c r="D141" s="1" t="str">
        <f>UPPER(Table1[[#This Row],[Customer]])</f>
        <v>HOME EMPORIUM</v>
      </c>
      <c r="E141" s="30">
        <v>41758</v>
      </c>
      <c r="F141" s="30">
        <f t="shared" ca="1" si="6"/>
        <v>45333</v>
      </c>
      <c r="G141" s="60">
        <f ca="1">YEARFRAC(Table1[[#This Row],[order DateDate]],Table1[[#This Row],[Shipday]])</f>
        <v>9.7833333333333332</v>
      </c>
      <c r="H141" s="64">
        <f>DAY(Table1[[#This Row],[order DateDate]])</f>
        <v>29</v>
      </c>
      <c r="I141" s="64">
        <f>YEAR(Table1[[#This Row],[order DateDate]])</f>
        <v>2014</v>
      </c>
      <c r="J141" s="64" t="str">
        <f>TEXT(Table1[[#This Row],[order DateDate]],"DDDD")</f>
        <v>Tuesday</v>
      </c>
      <c r="K141" s="5">
        <v>329.95</v>
      </c>
      <c r="L141" s="2">
        <v>11</v>
      </c>
      <c r="M141" s="5">
        <f t="shared" si="7"/>
        <v>3629.45</v>
      </c>
      <c r="N141" s="5"/>
      <c r="O141" s="49">
        <f t="shared" si="8"/>
        <v>3629.45</v>
      </c>
      <c r="P141" s="22" t="str" cm="1">
        <f t="array" ref="P141">_xlfn.IFS(Table1[[#This Row],[Total]]&gt;=2000,"HLC",Table1[[#This Row],[Total]]&lt;2000,"LLC")</f>
        <v>HLC</v>
      </c>
    </row>
    <row r="142" spans="1:16">
      <c r="A142" s="47" t="s">
        <v>26</v>
      </c>
      <c r="B142" s="47" t="str">
        <f>TRIM(Table1[[#This Row],[Product]])</f>
        <v>Bamboo Coffee Table</v>
      </c>
      <c r="C142" s="1" t="s">
        <v>29</v>
      </c>
      <c r="D142" s="1" t="str">
        <f>UPPER(Table1[[#This Row],[Customer]])</f>
        <v>FABULOUS HOMES</v>
      </c>
      <c r="E142" s="30">
        <v>41759</v>
      </c>
      <c r="F142" s="30">
        <f t="shared" ca="1" si="6"/>
        <v>45333</v>
      </c>
      <c r="G142" s="60">
        <f ca="1">YEARFRAC(Table1[[#This Row],[order DateDate]],Table1[[#This Row],[Shipday]])</f>
        <v>9.780555555555555</v>
      </c>
      <c r="H142" s="64">
        <f>DAY(Table1[[#This Row],[order DateDate]])</f>
        <v>30</v>
      </c>
      <c r="I142" s="64">
        <f>YEAR(Table1[[#This Row],[order DateDate]])</f>
        <v>2014</v>
      </c>
      <c r="J142" s="64" t="str">
        <f>TEXT(Table1[[#This Row],[order DateDate]],"DDDD")</f>
        <v>Wednesday</v>
      </c>
      <c r="K142" s="5">
        <v>139.94999999999999</v>
      </c>
      <c r="L142" s="2">
        <v>12</v>
      </c>
      <c r="M142" s="5">
        <f t="shared" si="7"/>
        <v>1679.3999999999999</v>
      </c>
      <c r="N142" s="5"/>
      <c r="O142" s="49">
        <f t="shared" si="8"/>
        <v>1679.3999999999999</v>
      </c>
      <c r="P142" s="22" t="str" cm="1">
        <f t="array" ref="P142">_xlfn.IFS(Table1[[#This Row],[Total]]&gt;=2000,"HLC",Table1[[#This Row],[Total]]&lt;2000,"LLC")</f>
        <v>LLC</v>
      </c>
    </row>
    <row r="143" spans="1:16">
      <c r="A143" s="47" t="s">
        <v>17</v>
      </c>
      <c r="B143" s="47" t="str">
        <f>TRIM(Table1[[#This Row],[Product]])</f>
        <v>Captain Recliner</v>
      </c>
      <c r="C143" s="1" t="s">
        <v>22</v>
      </c>
      <c r="D143" s="1" t="str">
        <f>UPPER(Table1[[#This Row],[Customer]])</f>
        <v>ELLINGTON DESIGNS</v>
      </c>
      <c r="E143" s="30">
        <v>41759</v>
      </c>
      <c r="F143" s="30">
        <f t="shared" ca="1" si="6"/>
        <v>45333</v>
      </c>
      <c r="G143" s="60">
        <f ca="1">YEARFRAC(Table1[[#This Row],[order DateDate]],Table1[[#This Row],[Shipday]])</f>
        <v>9.780555555555555</v>
      </c>
      <c r="H143" s="64">
        <f>DAY(Table1[[#This Row],[order DateDate]])</f>
        <v>30</v>
      </c>
      <c r="I143" s="64">
        <f>YEAR(Table1[[#This Row],[order DateDate]])</f>
        <v>2014</v>
      </c>
      <c r="J143" s="64" t="str">
        <f>TEXT(Table1[[#This Row],[order DateDate]],"DDDD")</f>
        <v>Wednesday</v>
      </c>
      <c r="K143" s="5">
        <v>299.95</v>
      </c>
      <c r="L143" s="2">
        <v>8</v>
      </c>
      <c r="M143" s="5">
        <f t="shared" si="7"/>
        <v>2399.6</v>
      </c>
      <c r="N143" s="5"/>
      <c r="O143" s="49">
        <f t="shared" si="8"/>
        <v>2399.6</v>
      </c>
      <c r="P143" s="22" t="str" cm="1">
        <f t="array" ref="P143">_xlfn.IFS(Table1[[#This Row],[Total]]&gt;=2000,"HLC",Table1[[#This Row],[Total]]&lt;2000,"LLC")</f>
        <v>HLC</v>
      </c>
    </row>
    <row r="144" spans="1:16">
      <c r="A144" s="47" t="s">
        <v>21</v>
      </c>
      <c r="B144" s="47" t="str">
        <f>TRIM(Table1[[#This Row],[Product]])</f>
        <v>Bamboo End Table</v>
      </c>
      <c r="C144" s="1" t="s">
        <v>28</v>
      </c>
      <c r="D144" s="1" t="str">
        <f>UPPER(Table1[[#This Row],[Customer]])</f>
        <v>HOME EMPORIUM</v>
      </c>
      <c r="E144" s="30">
        <v>41760</v>
      </c>
      <c r="F144" s="30">
        <f t="shared" ca="1" si="6"/>
        <v>45333</v>
      </c>
      <c r="G144" s="60">
        <f ca="1">YEARFRAC(Table1[[#This Row],[order DateDate]],Table1[[#This Row],[Shipday]])</f>
        <v>9.7777777777777786</v>
      </c>
      <c r="H144" s="64">
        <f>DAY(Table1[[#This Row],[order DateDate]])</f>
        <v>1</v>
      </c>
      <c r="I144" s="64">
        <f>YEAR(Table1[[#This Row],[order DateDate]])</f>
        <v>2014</v>
      </c>
      <c r="J144" s="64" t="str">
        <f>TEXT(Table1[[#This Row],[order DateDate]],"DDDD")</f>
        <v>Thursday</v>
      </c>
      <c r="K144" s="5">
        <v>64.95</v>
      </c>
      <c r="L144" s="2">
        <v>1</v>
      </c>
      <c r="M144" s="5">
        <f t="shared" si="7"/>
        <v>64.95</v>
      </c>
      <c r="N144" s="5"/>
      <c r="O144" s="49">
        <f t="shared" si="8"/>
        <v>64.95</v>
      </c>
      <c r="P144" s="22" t="str" cm="1">
        <f t="array" ref="P144">_xlfn.IFS(Table1[[#This Row],[Total]]&gt;=2000,"HLC",Table1[[#This Row],[Total]]&lt;2000,"LLC")</f>
        <v>LLC</v>
      </c>
    </row>
    <row r="145" spans="1:16">
      <c r="A145" s="47" t="s">
        <v>19</v>
      </c>
      <c r="B145" s="47" t="str">
        <f>TRIM(Table1[[#This Row],[Product]])</f>
        <v>Media Armoire</v>
      </c>
      <c r="C145" s="1" t="s">
        <v>22</v>
      </c>
      <c r="D145" s="1" t="str">
        <f>UPPER(Table1[[#This Row],[Customer]])</f>
        <v>ELLINGTON DESIGNS</v>
      </c>
      <c r="E145" s="30">
        <v>41765</v>
      </c>
      <c r="F145" s="30">
        <f t="shared" ca="1" si="6"/>
        <v>45333</v>
      </c>
      <c r="G145" s="60">
        <f ca="1">YEARFRAC(Table1[[#This Row],[order DateDate]],Table1[[#This Row],[Shipday]])</f>
        <v>9.7638888888888893</v>
      </c>
      <c r="H145" s="64">
        <f>DAY(Table1[[#This Row],[order DateDate]])</f>
        <v>6</v>
      </c>
      <c r="I145" s="64">
        <f>YEAR(Table1[[#This Row],[order DateDate]])</f>
        <v>2014</v>
      </c>
      <c r="J145" s="64" t="str">
        <f>TEXT(Table1[[#This Row],[order DateDate]],"DDDD")</f>
        <v>Tuesday</v>
      </c>
      <c r="K145" s="5">
        <v>329.95</v>
      </c>
      <c r="L145" s="2">
        <v>2</v>
      </c>
      <c r="M145" s="5">
        <f t="shared" si="7"/>
        <v>659.9</v>
      </c>
      <c r="N145" s="5"/>
      <c r="O145" s="49">
        <f t="shared" si="8"/>
        <v>659.9</v>
      </c>
      <c r="P145" s="22" t="str" cm="1">
        <f t="array" ref="P145">_xlfn.IFS(Table1[[#This Row],[Total]]&gt;=2000,"HLC",Table1[[#This Row],[Total]]&lt;2000,"LLC")</f>
        <v>LLC</v>
      </c>
    </row>
    <row r="146" spans="1:16">
      <c r="A146" s="47" t="s">
        <v>24</v>
      </c>
      <c r="B146" s="47" t="str">
        <f>TRIM(Table1[[#This Row],[Product]])</f>
        <v>Chameleon Couch</v>
      </c>
      <c r="C146" s="1" t="s">
        <v>29</v>
      </c>
      <c r="D146" s="1" t="str">
        <f>UPPER(Table1[[#This Row],[Customer]])</f>
        <v>FABULOUS HOMES</v>
      </c>
      <c r="E146" s="30">
        <v>41766</v>
      </c>
      <c r="F146" s="30">
        <f t="shared" ca="1" si="6"/>
        <v>45333</v>
      </c>
      <c r="G146" s="60">
        <f ca="1">YEARFRAC(Table1[[#This Row],[order DateDate]],Table1[[#This Row],[Shipday]])</f>
        <v>9.7611111111111111</v>
      </c>
      <c r="H146" s="64">
        <f>DAY(Table1[[#This Row],[order DateDate]])</f>
        <v>7</v>
      </c>
      <c r="I146" s="64">
        <f>YEAR(Table1[[#This Row],[order DateDate]])</f>
        <v>2014</v>
      </c>
      <c r="J146" s="64" t="str">
        <f>TEXT(Table1[[#This Row],[order DateDate]],"DDDD")</f>
        <v>Wednesday</v>
      </c>
      <c r="K146" s="5">
        <v>649.99</v>
      </c>
      <c r="L146" s="2">
        <v>6</v>
      </c>
      <c r="M146" s="5">
        <f t="shared" si="7"/>
        <v>3899.94</v>
      </c>
      <c r="N146" s="5"/>
      <c r="O146" s="49">
        <f t="shared" si="8"/>
        <v>3899.94</v>
      </c>
      <c r="P146" s="22" t="str" cm="1">
        <f t="array" ref="P146">_xlfn.IFS(Table1[[#This Row],[Total]]&gt;=2000,"HLC",Table1[[#This Row],[Total]]&lt;2000,"LLC")</f>
        <v>HLC</v>
      </c>
    </row>
    <row r="147" spans="1:16">
      <c r="A147" s="47" t="s">
        <v>21</v>
      </c>
      <c r="B147" s="47" t="str">
        <f>TRIM(Table1[[#This Row],[Product]])</f>
        <v>Bamboo End Table</v>
      </c>
      <c r="C147" s="1" t="s">
        <v>22</v>
      </c>
      <c r="D147" s="1" t="str">
        <f>UPPER(Table1[[#This Row],[Customer]])</f>
        <v>ELLINGTON DESIGNS</v>
      </c>
      <c r="E147" s="30">
        <v>41768</v>
      </c>
      <c r="F147" s="30">
        <f t="shared" ca="1" si="6"/>
        <v>45333</v>
      </c>
      <c r="G147" s="60">
        <f ca="1">YEARFRAC(Table1[[#This Row],[order DateDate]],Table1[[#This Row],[Shipday]])</f>
        <v>9.7555555555555564</v>
      </c>
      <c r="H147" s="64">
        <f>DAY(Table1[[#This Row],[order DateDate]])</f>
        <v>9</v>
      </c>
      <c r="I147" s="64">
        <f>YEAR(Table1[[#This Row],[order DateDate]])</f>
        <v>2014</v>
      </c>
      <c r="J147" s="64" t="str">
        <f>TEXT(Table1[[#This Row],[order DateDate]],"DDDD")</f>
        <v>Friday</v>
      </c>
      <c r="K147" s="5">
        <v>64.95</v>
      </c>
      <c r="L147" s="2">
        <v>5</v>
      </c>
      <c r="M147" s="5">
        <f t="shared" si="7"/>
        <v>324.75</v>
      </c>
      <c r="N147" s="5"/>
      <c r="O147" s="49">
        <f t="shared" si="8"/>
        <v>324.75</v>
      </c>
      <c r="P147" s="22" t="str" cm="1">
        <f t="array" ref="P147">_xlfn.IFS(Table1[[#This Row],[Total]]&gt;=2000,"HLC",Table1[[#This Row],[Total]]&lt;2000,"LLC")</f>
        <v>LLC</v>
      </c>
    </row>
    <row r="148" spans="1:16">
      <c r="A148" s="47" t="s">
        <v>24</v>
      </c>
      <c r="B148" s="47" t="str">
        <f>TRIM(Table1[[#This Row],[Product]])</f>
        <v>Chameleon Couch</v>
      </c>
      <c r="C148" s="1" t="s">
        <v>28</v>
      </c>
      <c r="D148" s="1" t="str">
        <f>UPPER(Table1[[#This Row],[Customer]])</f>
        <v>HOME EMPORIUM</v>
      </c>
      <c r="E148" s="30">
        <v>41769</v>
      </c>
      <c r="F148" s="30">
        <f t="shared" ca="1" si="6"/>
        <v>45333</v>
      </c>
      <c r="G148" s="60">
        <f ca="1">YEARFRAC(Table1[[#This Row],[order DateDate]],Table1[[#This Row],[Shipday]])</f>
        <v>9.7527777777777782</v>
      </c>
      <c r="H148" s="64">
        <f>DAY(Table1[[#This Row],[order DateDate]])</f>
        <v>10</v>
      </c>
      <c r="I148" s="64">
        <f>YEAR(Table1[[#This Row],[order DateDate]])</f>
        <v>2014</v>
      </c>
      <c r="J148" s="64" t="str">
        <f>TEXT(Table1[[#This Row],[order DateDate]],"DDDD")</f>
        <v>Saturday</v>
      </c>
      <c r="K148" s="5">
        <v>649.99</v>
      </c>
      <c r="L148" s="2">
        <v>6</v>
      </c>
      <c r="M148" s="5">
        <f t="shared" si="7"/>
        <v>3899.94</v>
      </c>
      <c r="N148" s="5"/>
      <c r="O148" s="49">
        <f t="shared" si="8"/>
        <v>3899.94</v>
      </c>
      <c r="P148" s="22" t="str" cm="1">
        <f t="array" ref="P148">_xlfn.IFS(Table1[[#This Row],[Total]]&gt;=2000,"HLC",Table1[[#This Row],[Total]]&lt;2000,"LLC")</f>
        <v>HLC</v>
      </c>
    </row>
    <row r="149" spans="1:16">
      <c r="A149" s="47" t="s">
        <v>19</v>
      </c>
      <c r="B149" s="47" t="str">
        <f>TRIM(Table1[[#This Row],[Product]])</f>
        <v>Media Armoire</v>
      </c>
      <c r="C149" s="1" t="s">
        <v>28</v>
      </c>
      <c r="D149" s="1" t="str">
        <f>UPPER(Table1[[#This Row],[Customer]])</f>
        <v>HOME EMPORIUM</v>
      </c>
      <c r="E149" s="30">
        <v>41769</v>
      </c>
      <c r="F149" s="30">
        <f t="shared" ca="1" si="6"/>
        <v>45333</v>
      </c>
      <c r="G149" s="60">
        <f ca="1">YEARFRAC(Table1[[#This Row],[order DateDate]],Table1[[#This Row],[Shipday]])</f>
        <v>9.7527777777777782</v>
      </c>
      <c r="H149" s="64">
        <f>DAY(Table1[[#This Row],[order DateDate]])</f>
        <v>10</v>
      </c>
      <c r="I149" s="64">
        <f>YEAR(Table1[[#This Row],[order DateDate]])</f>
        <v>2014</v>
      </c>
      <c r="J149" s="64" t="str">
        <f>TEXT(Table1[[#This Row],[order DateDate]],"DDDD")</f>
        <v>Saturday</v>
      </c>
      <c r="K149" s="5">
        <v>329.95</v>
      </c>
      <c r="L149" s="2">
        <v>15</v>
      </c>
      <c r="M149" s="5">
        <f t="shared" si="7"/>
        <v>4949.25</v>
      </c>
      <c r="N149" s="5"/>
      <c r="O149" s="49">
        <f t="shared" si="8"/>
        <v>4949.25</v>
      </c>
      <c r="P149" s="22" t="str" cm="1">
        <f t="array" ref="P149">_xlfn.IFS(Table1[[#This Row],[Total]]&gt;=2000,"HLC",Table1[[#This Row],[Total]]&lt;2000,"LLC")</f>
        <v>HLC</v>
      </c>
    </row>
    <row r="150" spans="1:16">
      <c r="A150" s="47" t="s">
        <v>24</v>
      </c>
      <c r="B150" s="47" t="str">
        <f>TRIM(Table1[[#This Row],[Product]])</f>
        <v>Chameleon Couch</v>
      </c>
      <c r="C150" s="1" t="s">
        <v>22</v>
      </c>
      <c r="D150" s="1" t="str">
        <f>UPPER(Table1[[#This Row],[Customer]])</f>
        <v>ELLINGTON DESIGNS</v>
      </c>
      <c r="E150" s="30">
        <v>41771</v>
      </c>
      <c r="F150" s="30">
        <f t="shared" ca="1" si="6"/>
        <v>45333</v>
      </c>
      <c r="G150" s="60">
        <f ca="1">YEARFRAC(Table1[[#This Row],[order DateDate]],Table1[[#This Row],[Shipday]])</f>
        <v>9.7472222222222218</v>
      </c>
      <c r="H150" s="64">
        <f>DAY(Table1[[#This Row],[order DateDate]])</f>
        <v>12</v>
      </c>
      <c r="I150" s="64">
        <f>YEAR(Table1[[#This Row],[order DateDate]])</f>
        <v>2014</v>
      </c>
      <c r="J150" s="64" t="str">
        <f>TEXT(Table1[[#This Row],[order DateDate]],"DDDD")</f>
        <v>Monday</v>
      </c>
      <c r="K150" s="5">
        <v>649.99</v>
      </c>
      <c r="L150" s="2">
        <v>9</v>
      </c>
      <c r="M150" s="5">
        <f t="shared" si="7"/>
        <v>5849.91</v>
      </c>
      <c r="N150" s="5"/>
      <c r="O150" s="49">
        <f t="shared" si="8"/>
        <v>5849.91</v>
      </c>
      <c r="P150" s="22" t="str" cm="1">
        <f t="array" ref="P150">_xlfn.IFS(Table1[[#This Row],[Total]]&gt;=2000,"HLC",Table1[[#This Row],[Total]]&lt;2000,"LLC")</f>
        <v>HLC</v>
      </c>
    </row>
    <row r="151" spans="1:16">
      <c r="A151" s="47" t="s">
        <v>17</v>
      </c>
      <c r="B151" s="47" t="str">
        <f>TRIM(Table1[[#This Row],[Product]])</f>
        <v>Captain Recliner</v>
      </c>
      <c r="C151" s="1" t="s">
        <v>29</v>
      </c>
      <c r="D151" s="1" t="str">
        <f>UPPER(Table1[[#This Row],[Customer]])</f>
        <v>FABULOUS HOMES</v>
      </c>
      <c r="E151" s="30">
        <v>41772</v>
      </c>
      <c r="F151" s="30">
        <f t="shared" ca="1" si="6"/>
        <v>45333</v>
      </c>
      <c r="G151" s="60">
        <f ca="1">YEARFRAC(Table1[[#This Row],[order DateDate]],Table1[[#This Row],[Shipday]])</f>
        <v>9.7444444444444436</v>
      </c>
      <c r="H151" s="64">
        <f>DAY(Table1[[#This Row],[order DateDate]])</f>
        <v>13</v>
      </c>
      <c r="I151" s="64">
        <f>YEAR(Table1[[#This Row],[order DateDate]])</f>
        <v>2014</v>
      </c>
      <c r="J151" s="64" t="str">
        <f>TEXT(Table1[[#This Row],[order DateDate]],"DDDD")</f>
        <v>Tuesday</v>
      </c>
      <c r="K151" s="5">
        <v>299.95</v>
      </c>
      <c r="L151" s="2">
        <v>11</v>
      </c>
      <c r="M151" s="5">
        <f t="shared" si="7"/>
        <v>3299.45</v>
      </c>
      <c r="N151" s="5"/>
      <c r="O151" s="49">
        <f t="shared" si="8"/>
        <v>3299.45</v>
      </c>
      <c r="P151" s="22" t="str" cm="1">
        <f t="array" ref="P151">_xlfn.IFS(Table1[[#This Row],[Total]]&gt;=2000,"HLC",Table1[[#This Row],[Total]]&lt;2000,"LLC")</f>
        <v>HLC</v>
      </c>
    </row>
    <row r="152" spans="1:16">
      <c r="A152" s="47" t="s">
        <v>24</v>
      </c>
      <c r="B152" s="47" t="str">
        <f>TRIM(Table1[[#This Row],[Product]])</f>
        <v>Chameleon Couch</v>
      </c>
      <c r="C152" s="1" t="s">
        <v>20</v>
      </c>
      <c r="D152" s="1" t="str">
        <f>UPPER(Table1[[#This Row],[Customer]])</f>
        <v>HOME USA</v>
      </c>
      <c r="E152" s="30">
        <v>41772</v>
      </c>
      <c r="F152" s="30">
        <f t="shared" ca="1" si="6"/>
        <v>45333</v>
      </c>
      <c r="G152" s="60">
        <f ca="1">YEARFRAC(Table1[[#This Row],[order DateDate]],Table1[[#This Row],[Shipday]])</f>
        <v>9.7444444444444436</v>
      </c>
      <c r="H152" s="64">
        <f>DAY(Table1[[#This Row],[order DateDate]])</f>
        <v>13</v>
      </c>
      <c r="I152" s="64">
        <f>YEAR(Table1[[#This Row],[order DateDate]])</f>
        <v>2014</v>
      </c>
      <c r="J152" s="64" t="str">
        <f>TEXT(Table1[[#This Row],[order DateDate]],"DDDD")</f>
        <v>Tuesday</v>
      </c>
      <c r="K152" s="5">
        <v>649.99</v>
      </c>
      <c r="L152" s="2">
        <v>10</v>
      </c>
      <c r="M152" s="5">
        <f t="shared" si="7"/>
        <v>6499.9</v>
      </c>
      <c r="N152" s="5"/>
      <c r="O152" s="49">
        <f t="shared" si="8"/>
        <v>6499.9</v>
      </c>
      <c r="P152" s="22" t="str" cm="1">
        <f t="array" ref="P152">_xlfn.IFS(Table1[[#This Row],[Total]]&gt;=2000,"HLC",Table1[[#This Row],[Total]]&lt;2000,"LLC")</f>
        <v>HLC</v>
      </c>
    </row>
    <row r="153" spans="1:16">
      <c r="A153" s="47" t="s">
        <v>21</v>
      </c>
      <c r="B153" s="47" t="str">
        <f>TRIM(Table1[[#This Row],[Product]])</f>
        <v>Bamboo End Table</v>
      </c>
      <c r="C153" s="1" t="s">
        <v>20</v>
      </c>
      <c r="D153" s="1" t="str">
        <f>UPPER(Table1[[#This Row],[Customer]])</f>
        <v>HOME USA</v>
      </c>
      <c r="E153" s="30">
        <v>41773</v>
      </c>
      <c r="F153" s="30">
        <f t="shared" ca="1" si="6"/>
        <v>45333</v>
      </c>
      <c r="G153" s="60">
        <f ca="1">YEARFRAC(Table1[[#This Row],[order DateDate]],Table1[[#This Row],[Shipday]])</f>
        <v>9.7416666666666671</v>
      </c>
      <c r="H153" s="64">
        <f>DAY(Table1[[#This Row],[order DateDate]])</f>
        <v>14</v>
      </c>
      <c r="I153" s="64">
        <f>YEAR(Table1[[#This Row],[order DateDate]])</f>
        <v>2014</v>
      </c>
      <c r="J153" s="64" t="str">
        <f>TEXT(Table1[[#This Row],[order DateDate]],"DDDD")</f>
        <v>Wednesday</v>
      </c>
      <c r="K153" s="5">
        <v>64.95</v>
      </c>
      <c r="L153" s="2">
        <v>3</v>
      </c>
      <c r="M153" s="5">
        <f t="shared" si="7"/>
        <v>194.85000000000002</v>
      </c>
      <c r="N153" s="5"/>
      <c r="O153" s="49">
        <f t="shared" si="8"/>
        <v>194.85000000000002</v>
      </c>
      <c r="P153" s="22" t="str" cm="1">
        <f t="array" ref="P153">_xlfn.IFS(Table1[[#This Row],[Total]]&gt;=2000,"HLC",Table1[[#This Row],[Total]]&lt;2000,"LLC")</f>
        <v>LLC</v>
      </c>
    </row>
    <row r="154" spans="1:16">
      <c r="A154" s="47" t="s">
        <v>26</v>
      </c>
      <c r="B154" s="47" t="str">
        <f>TRIM(Table1[[#This Row],[Product]])</f>
        <v>Bamboo Coffee Table</v>
      </c>
      <c r="C154" s="1" t="s">
        <v>28</v>
      </c>
      <c r="D154" s="1" t="str">
        <f>UPPER(Table1[[#This Row],[Customer]])</f>
        <v>HOME EMPORIUM</v>
      </c>
      <c r="E154" s="30">
        <v>41774</v>
      </c>
      <c r="F154" s="30">
        <f t="shared" ca="1" si="6"/>
        <v>45333</v>
      </c>
      <c r="G154" s="60">
        <f ca="1">YEARFRAC(Table1[[#This Row],[order DateDate]],Table1[[#This Row],[Shipday]])</f>
        <v>9.7388888888888889</v>
      </c>
      <c r="H154" s="64">
        <f>DAY(Table1[[#This Row],[order DateDate]])</f>
        <v>15</v>
      </c>
      <c r="I154" s="64">
        <f>YEAR(Table1[[#This Row],[order DateDate]])</f>
        <v>2014</v>
      </c>
      <c r="J154" s="64" t="str">
        <f>TEXT(Table1[[#This Row],[order DateDate]],"DDDD")</f>
        <v>Thursday</v>
      </c>
      <c r="K154" s="5">
        <v>139.94999999999999</v>
      </c>
      <c r="L154" s="2">
        <v>15</v>
      </c>
      <c r="M154" s="5">
        <f t="shared" si="7"/>
        <v>2099.25</v>
      </c>
      <c r="N154" s="5"/>
      <c r="O154" s="49">
        <f t="shared" si="8"/>
        <v>2099.25</v>
      </c>
      <c r="P154" s="22" t="str" cm="1">
        <f t="array" ref="P154">_xlfn.IFS(Table1[[#This Row],[Total]]&gt;=2000,"HLC",Table1[[#This Row],[Total]]&lt;2000,"LLC")</f>
        <v>HLC</v>
      </c>
    </row>
    <row r="155" spans="1:16">
      <c r="A155" s="47" t="s">
        <v>26</v>
      </c>
      <c r="B155" s="47" t="str">
        <f>TRIM(Table1[[#This Row],[Product]])</f>
        <v>Bamboo Coffee Table</v>
      </c>
      <c r="C155" s="1" t="s">
        <v>29</v>
      </c>
      <c r="D155" s="1" t="str">
        <f>UPPER(Table1[[#This Row],[Customer]])</f>
        <v>FABULOUS HOMES</v>
      </c>
      <c r="E155" s="30">
        <v>41774</v>
      </c>
      <c r="F155" s="30">
        <f t="shared" ca="1" si="6"/>
        <v>45333</v>
      </c>
      <c r="G155" s="60">
        <f ca="1">YEARFRAC(Table1[[#This Row],[order DateDate]],Table1[[#This Row],[Shipday]])</f>
        <v>9.7388888888888889</v>
      </c>
      <c r="H155" s="64">
        <f>DAY(Table1[[#This Row],[order DateDate]])</f>
        <v>15</v>
      </c>
      <c r="I155" s="64">
        <f>YEAR(Table1[[#This Row],[order DateDate]])</f>
        <v>2014</v>
      </c>
      <c r="J155" s="64" t="str">
        <f>TEXT(Table1[[#This Row],[order DateDate]],"DDDD")</f>
        <v>Thursday</v>
      </c>
      <c r="K155" s="5">
        <v>139.94999999999999</v>
      </c>
      <c r="L155" s="2">
        <v>14</v>
      </c>
      <c r="M155" s="5">
        <f t="shared" si="7"/>
        <v>1959.2999999999997</v>
      </c>
      <c r="N155" s="5"/>
      <c r="O155" s="49">
        <f t="shared" si="8"/>
        <v>1959.2999999999997</v>
      </c>
      <c r="P155" s="22" t="str" cm="1">
        <f t="array" ref="P155">_xlfn.IFS(Table1[[#This Row],[Total]]&gt;=2000,"HLC",Table1[[#This Row],[Total]]&lt;2000,"LLC")</f>
        <v>LLC</v>
      </c>
    </row>
    <row r="156" spans="1:16">
      <c r="A156" s="47" t="s">
        <v>17</v>
      </c>
      <c r="B156" s="47" t="str">
        <f>TRIM(Table1[[#This Row],[Product]])</f>
        <v>Captain Recliner</v>
      </c>
      <c r="C156" s="1" t="s">
        <v>18</v>
      </c>
      <c r="D156" s="1" t="str">
        <f>UPPER(Table1[[#This Row],[Customer]])</f>
        <v>B&amp;B SPACES</v>
      </c>
      <c r="E156" s="30">
        <v>41775</v>
      </c>
      <c r="F156" s="30">
        <f t="shared" ca="1" si="6"/>
        <v>45333</v>
      </c>
      <c r="G156" s="60">
        <f ca="1">YEARFRAC(Table1[[#This Row],[order DateDate]],Table1[[#This Row],[Shipday]])</f>
        <v>9.7361111111111107</v>
      </c>
      <c r="H156" s="64">
        <f>DAY(Table1[[#This Row],[order DateDate]])</f>
        <v>16</v>
      </c>
      <c r="I156" s="64">
        <f>YEAR(Table1[[#This Row],[order DateDate]])</f>
        <v>2014</v>
      </c>
      <c r="J156" s="64" t="str">
        <f>TEXT(Table1[[#This Row],[order DateDate]],"DDDD")</f>
        <v>Friday</v>
      </c>
      <c r="K156" s="5">
        <v>299.95</v>
      </c>
      <c r="L156" s="2">
        <v>6</v>
      </c>
      <c r="M156" s="5">
        <f t="shared" si="7"/>
        <v>1799.6999999999998</v>
      </c>
      <c r="N156" s="5"/>
      <c r="O156" s="49">
        <f t="shared" si="8"/>
        <v>1799.6999999999998</v>
      </c>
      <c r="P156" s="22" t="str" cm="1">
        <f t="array" ref="P156">_xlfn.IFS(Table1[[#This Row],[Total]]&gt;=2000,"HLC",Table1[[#This Row],[Total]]&lt;2000,"LLC")</f>
        <v>LLC</v>
      </c>
    </row>
    <row r="157" spans="1:16">
      <c r="A157" s="47" t="s">
        <v>21</v>
      </c>
      <c r="B157" s="47" t="str">
        <f>TRIM(Table1[[#This Row],[Product]])</f>
        <v>Bamboo End Table</v>
      </c>
      <c r="C157" s="1" t="s">
        <v>18</v>
      </c>
      <c r="D157" s="1" t="str">
        <f>UPPER(Table1[[#This Row],[Customer]])</f>
        <v>B&amp;B SPACES</v>
      </c>
      <c r="E157" s="30">
        <v>41776</v>
      </c>
      <c r="F157" s="30">
        <f t="shared" ca="1" si="6"/>
        <v>45333</v>
      </c>
      <c r="G157" s="60">
        <f ca="1">YEARFRAC(Table1[[#This Row],[order DateDate]],Table1[[#This Row],[Shipday]])</f>
        <v>9.7333333333333325</v>
      </c>
      <c r="H157" s="64">
        <f>DAY(Table1[[#This Row],[order DateDate]])</f>
        <v>17</v>
      </c>
      <c r="I157" s="64">
        <f>YEAR(Table1[[#This Row],[order DateDate]])</f>
        <v>2014</v>
      </c>
      <c r="J157" s="64" t="str">
        <f>TEXT(Table1[[#This Row],[order DateDate]],"DDDD")</f>
        <v>Saturday</v>
      </c>
      <c r="K157" s="5">
        <v>64.95</v>
      </c>
      <c r="L157" s="2">
        <v>7</v>
      </c>
      <c r="M157" s="5">
        <f t="shared" si="7"/>
        <v>454.65000000000003</v>
      </c>
      <c r="N157" s="5"/>
      <c r="O157" s="49">
        <f t="shared" si="8"/>
        <v>454.65000000000003</v>
      </c>
      <c r="P157" s="22" t="str" cm="1">
        <f t="array" ref="P157">_xlfn.IFS(Table1[[#This Row],[Total]]&gt;=2000,"HLC",Table1[[#This Row],[Total]]&lt;2000,"LLC")</f>
        <v>LLC</v>
      </c>
    </row>
    <row r="158" spans="1:16">
      <c r="A158" s="47" t="s">
        <v>17</v>
      </c>
      <c r="B158" s="47" t="str">
        <f>TRIM(Table1[[#This Row],[Product]])</f>
        <v>Captain Recliner</v>
      </c>
      <c r="C158" s="1" t="s">
        <v>28</v>
      </c>
      <c r="D158" s="1" t="str">
        <f>UPPER(Table1[[#This Row],[Customer]])</f>
        <v>HOME EMPORIUM</v>
      </c>
      <c r="E158" s="30">
        <v>41776</v>
      </c>
      <c r="F158" s="30">
        <f t="shared" ca="1" si="6"/>
        <v>45333</v>
      </c>
      <c r="G158" s="60">
        <f ca="1">YEARFRAC(Table1[[#This Row],[order DateDate]],Table1[[#This Row],[Shipday]])</f>
        <v>9.7333333333333325</v>
      </c>
      <c r="H158" s="64">
        <f>DAY(Table1[[#This Row],[order DateDate]])</f>
        <v>17</v>
      </c>
      <c r="I158" s="64">
        <f>YEAR(Table1[[#This Row],[order DateDate]])</f>
        <v>2014</v>
      </c>
      <c r="J158" s="64" t="str">
        <f>TEXT(Table1[[#This Row],[order DateDate]],"DDDD")</f>
        <v>Saturday</v>
      </c>
      <c r="K158" s="5">
        <v>299.95</v>
      </c>
      <c r="L158" s="2">
        <v>12</v>
      </c>
      <c r="M158" s="5">
        <f t="shared" si="7"/>
        <v>3599.3999999999996</v>
      </c>
      <c r="N158" s="5"/>
      <c r="O158" s="49">
        <f t="shared" si="8"/>
        <v>3599.3999999999996</v>
      </c>
      <c r="P158" s="22" t="str" cm="1">
        <f t="array" ref="P158">_xlfn.IFS(Table1[[#This Row],[Total]]&gt;=2000,"HLC",Table1[[#This Row],[Total]]&lt;2000,"LLC")</f>
        <v>HLC</v>
      </c>
    </row>
    <row r="159" spans="1:16">
      <c r="A159" s="47" t="s">
        <v>17</v>
      </c>
      <c r="B159" s="47" t="str">
        <f>TRIM(Table1[[#This Row],[Product]])</f>
        <v>Captain Recliner</v>
      </c>
      <c r="C159" s="1" t="s">
        <v>20</v>
      </c>
      <c r="D159" s="1" t="str">
        <f>UPPER(Table1[[#This Row],[Customer]])</f>
        <v>HOME USA</v>
      </c>
      <c r="E159" s="30">
        <v>41776</v>
      </c>
      <c r="F159" s="30">
        <f t="shared" ca="1" si="6"/>
        <v>45333</v>
      </c>
      <c r="G159" s="60">
        <f ca="1">YEARFRAC(Table1[[#This Row],[order DateDate]],Table1[[#This Row],[Shipday]])</f>
        <v>9.7333333333333325</v>
      </c>
      <c r="H159" s="64">
        <f>DAY(Table1[[#This Row],[order DateDate]])</f>
        <v>17</v>
      </c>
      <c r="I159" s="64">
        <f>YEAR(Table1[[#This Row],[order DateDate]])</f>
        <v>2014</v>
      </c>
      <c r="J159" s="64" t="str">
        <f>TEXT(Table1[[#This Row],[order DateDate]],"DDDD")</f>
        <v>Saturday</v>
      </c>
      <c r="K159" s="5">
        <v>299.95</v>
      </c>
      <c r="L159" s="2">
        <v>5</v>
      </c>
      <c r="M159" s="5">
        <f t="shared" si="7"/>
        <v>1499.75</v>
      </c>
      <c r="N159" s="5"/>
      <c r="O159" s="49">
        <f t="shared" si="8"/>
        <v>1499.75</v>
      </c>
      <c r="P159" s="22" t="str" cm="1">
        <f t="array" ref="P159">_xlfn.IFS(Table1[[#This Row],[Total]]&gt;=2000,"HLC",Table1[[#This Row],[Total]]&lt;2000,"LLC")</f>
        <v>LLC</v>
      </c>
    </row>
    <row r="160" spans="1:16">
      <c r="A160" s="47" t="s">
        <v>26</v>
      </c>
      <c r="B160" s="47" t="str">
        <f>TRIM(Table1[[#This Row],[Product]])</f>
        <v>Bamboo Coffee Table</v>
      </c>
      <c r="C160" s="1" t="s">
        <v>20</v>
      </c>
      <c r="D160" s="1" t="str">
        <f>UPPER(Table1[[#This Row],[Customer]])</f>
        <v>HOME USA</v>
      </c>
      <c r="E160" s="30">
        <v>41778</v>
      </c>
      <c r="F160" s="30">
        <f t="shared" ca="1" si="6"/>
        <v>45333</v>
      </c>
      <c r="G160" s="60">
        <f ca="1">YEARFRAC(Table1[[#This Row],[order DateDate]],Table1[[#This Row],[Shipday]])</f>
        <v>9.7277777777777779</v>
      </c>
      <c r="H160" s="64">
        <f>DAY(Table1[[#This Row],[order DateDate]])</f>
        <v>19</v>
      </c>
      <c r="I160" s="64">
        <f>YEAR(Table1[[#This Row],[order DateDate]])</f>
        <v>2014</v>
      </c>
      <c r="J160" s="64" t="str">
        <f>TEXT(Table1[[#This Row],[order DateDate]],"DDDD")</f>
        <v>Monday</v>
      </c>
      <c r="K160" s="5">
        <v>139.94999999999999</v>
      </c>
      <c r="L160" s="2">
        <v>11</v>
      </c>
      <c r="M160" s="5">
        <f t="shared" si="7"/>
        <v>1539.4499999999998</v>
      </c>
      <c r="N160" s="5"/>
      <c r="O160" s="49">
        <f t="shared" si="8"/>
        <v>1539.4499999999998</v>
      </c>
      <c r="P160" s="22" t="str" cm="1">
        <f t="array" ref="P160">_xlfn.IFS(Table1[[#This Row],[Total]]&gt;=2000,"HLC",Table1[[#This Row],[Total]]&lt;2000,"LLC")</f>
        <v>LLC</v>
      </c>
    </row>
    <row r="161" spans="1:16">
      <c r="A161" s="47" t="s">
        <v>19</v>
      </c>
      <c r="B161" s="47" t="str">
        <f>TRIM(Table1[[#This Row],[Product]])</f>
        <v>Media Armoire</v>
      </c>
      <c r="C161" s="1" t="s">
        <v>18</v>
      </c>
      <c r="D161" s="1" t="str">
        <f>UPPER(Table1[[#This Row],[Customer]])</f>
        <v>B&amp;B SPACES</v>
      </c>
      <c r="E161" s="30">
        <v>41778</v>
      </c>
      <c r="F161" s="30">
        <f t="shared" ca="1" si="6"/>
        <v>45333</v>
      </c>
      <c r="G161" s="60">
        <f ca="1">YEARFRAC(Table1[[#This Row],[order DateDate]],Table1[[#This Row],[Shipday]])</f>
        <v>9.7277777777777779</v>
      </c>
      <c r="H161" s="64">
        <f>DAY(Table1[[#This Row],[order DateDate]])</f>
        <v>19</v>
      </c>
      <c r="I161" s="64">
        <f>YEAR(Table1[[#This Row],[order DateDate]])</f>
        <v>2014</v>
      </c>
      <c r="J161" s="64" t="str">
        <f>TEXT(Table1[[#This Row],[order DateDate]],"DDDD")</f>
        <v>Monday</v>
      </c>
      <c r="K161" s="5">
        <v>329.95</v>
      </c>
      <c r="L161" s="2">
        <v>15</v>
      </c>
      <c r="M161" s="5">
        <f t="shared" si="7"/>
        <v>4949.25</v>
      </c>
      <c r="N161" s="5"/>
      <c r="O161" s="49">
        <f t="shared" si="8"/>
        <v>4949.25</v>
      </c>
      <c r="P161" s="22" t="str" cm="1">
        <f t="array" ref="P161">_xlfn.IFS(Table1[[#This Row],[Total]]&gt;=2000,"HLC",Table1[[#This Row],[Total]]&lt;2000,"LLC")</f>
        <v>HLC</v>
      </c>
    </row>
    <row r="162" spans="1:16">
      <c r="A162" s="47" t="s">
        <v>19</v>
      </c>
      <c r="B162" s="47" t="str">
        <f>TRIM(Table1[[#This Row],[Product]])</f>
        <v>Media Armoire</v>
      </c>
      <c r="C162" s="1" t="s">
        <v>29</v>
      </c>
      <c r="D162" s="1" t="str">
        <f>UPPER(Table1[[#This Row],[Customer]])</f>
        <v>FABULOUS HOMES</v>
      </c>
      <c r="E162" s="30">
        <v>41778</v>
      </c>
      <c r="F162" s="30">
        <f t="shared" ca="1" si="6"/>
        <v>45333</v>
      </c>
      <c r="G162" s="60">
        <f ca="1">YEARFRAC(Table1[[#This Row],[order DateDate]],Table1[[#This Row],[Shipday]])</f>
        <v>9.7277777777777779</v>
      </c>
      <c r="H162" s="64">
        <f>DAY(Table1[[#This Row],[order DateDate]])</f>
        <v>19</v>
      </c>
      <c r="I162" s="64">
        <f>YEAR(Table1[[#This Row],[order DateDate]])</f>
        <v>2014</v>
      </c>
      <c r="J162" s="64" t="str">
        <f>TEXT(Table1[[#This Row],[order DateDate]],"DDDD")</f>
        <v>Monday</v>
      </c>
      <c r="K162" s="5">
        <v>329.95</v>
      </c>
      <c r="L162" s="2">
        <v>15</v>
      </c>
      <c r="M162" s="5">
        <f t="shared" si="7"/>
        <v>4949.25</v>
      </c>
      <c r="N162" s="5"/>
      <c r="O162" s="49">
        <f t="shared" si="8"/>
        <v>4949.25</v>
      </c>
      <c r="P162" s="22" t="str" cm="1">
        <f t="array" ref="P162">_xlfn.IFS(Table1[[#This Row],[Total]]&gt;=2000,"HLC",Table1[[#This Row],[Total]]&lt;2000,"LLC")</f>
        <v>HLC</v>
      </c>
    </row>
    <row r="163" spans="1:16">
      <c r="A163" s="47" t="s">
        <v>17</v>
      </c>
      <c r="B163" s="47" t="str">
        <f>TRIM(Table1[[#This Row],[Product]])</f>
        <v>Captain Recliner</v>
      </c>
      <c r="C163" s="1" t="s">
        <v>18</v>
      </c>
      <c r="D163" s="1" t="str">
        <f>UPPER(Table1[[#This Row],[Customer]])</f>
        <v>B&amp;B SPACES</v>
      </c>
      <c r="E163" s="30">
        <v>41779</v>
      </c>
      <c r="F163" s="30">
        <f t="shared" ca="1" si="6"/>
        <v>45333</v>
      </c>
      <c r="G163" s="60">
        <f ca="1">YEARFRAC(Table1[[#This Row],[order DateDate]],Table1[[#This Row],[Shipday]])</f>
        <v>9.7249999999999996</v>
      </c>
      <c r="H163" s="64">
        <f>DAY(Table1[[#This Row],[order DateDate]])</f>
        <v>20</v>
      </c>
      <c r="I163" s="64">
        <f>YEAR(Table1[[#This Row],[order DateDate]])</f>
        <v>2014</v>
      </c>
      <c r="J163" s="64" t="str">
        <f>TEXT(Table1[[#This Row],[order DateDate]],"DDDD")</f>
        <v>Tuesday</v>
      </c>
      <c r="K163" s="5">
        <v>299.95</v>
      </c>
      <c r="L163" s="2">
        <v>18</v>
      </c>
      <c r="M163" s="5">
        <f t="shared" si="7"/>
        <v>5399.0999999999995</v>
      </c>
      <c r="N163" s="5"/>
      <c r="O163" s="49">
        <f t="shared" si="8"/>
        <v>5399.0999999999995</v>
      </c>
      <c r="P163" s="22" t="str" cm="1">
        <f t="array" ref="P163">_xlfn.IFS(Table1[[#This Row],[Total]]&gt;=2000,"HLC",Table1[[#This Row],[Total]]&lt;2000,"LLC")</f>
        <v>HLC</v>
      </c>
    </row>
    <row r="164" spans="1:16">
      <c r="A164" s="47" t="s">
        <v>19</v>
      </c>
      <c r="B164" s="47" t="str">
        <f>TRIM(Table1[[#This Row],[Product]])</f>
        <v>Media Armoire</v>
      </c>
      <c r="C164" s="1" t="s">
        <v>22</v>
      </c>
      <c r="D164" s="1" t="str">
        <f>UPPER(Table1[[#This Row],[Customer]])</f>
        <v>ELLINGTON DESIGNS</v>
      </c>
      <c r="E164" s="30">
        <v>41781</v>
      </c>
      <c r="F164" s="30">
        <f t="shared" ca="1" si="6"/>
        <v>45333</v>
      </c>
      <c r="G164" s="60">
        <f ca="1">YEARFRAC(Table1[[#This Row],[order DateDate]],Table1[[#This Row],[Shipday]])</f>
        <v>9.719444444444445</v>
      </c>
      <c r="H164" s="64">
        <f>DAY(Table1[[#This Row],[order DateDate]])</f>
        <v>22</v>
      </c>
      <c r="I164" s="64">
        <f>YEAR(Table1[[#This Row],[order DateDate]])</f>
        <v>2014</v>
      </c>
      <c r="J164" s="64" t="str">
        <f>TEXT(Table1[[#This Row],[order DateDate]],"DDDD")</f>
        <v>Thursday</v>
      </c>
      <c r="K164" s="5">
        <v>329.95</v>
      </c>
      <c r="L164" s="2">
        <v>3</v>
      </c>
      <c r="M164" s="5">
        <f t="shared" si="7"/>
        <v>989.84999999999991</v>
      </c>
      <c r="N164" s="5"/>
      <c r="O164" s="49">
        <f t="shared" si="8"/>
        <v>989.84999999999991</v>
      </c>
      <c r="P164" s="22" t="str" cm="1">
        <f t="array" ref="P164">_xlfn.IFS(Table1[[#This Row],[Total]]&gt;=2000,"HLC",Table1[[#This Row],[Total]]&lt;2000,"LLC")</f>
        <v>LLC</v>
      </c>
    </row>
    <row r="165" spans="1:16">
      <c r="A165" s="47" t="s">
        <v>26</v>
      </c>
      <c r="B165" s="47" t="str">
        <f>TRIM(Table1[[#This Row],[Product]])</f>
        <v>Bamboo Coffee Table</v>
      </c>
      <c r="C165" s="1" t="s">
        <v>22</v>
      </c>
      <c r="D165" s="1" t="str">
        <f>UPPER(Table1[[#This Row],[Customer]])</f>
        <v>ELLINGTON DESIGNS</v>
      </c>
      <c r="E165" s="30">
        <v>41782</v>
      </c>
      <c r="F165" s="30">
        <f t="shared" ca="1" si="6"/>
        <v>45333</v>
      </c>
      <c r="G165" s="60">
        <f ca="1">YEARFRAC(Table1[[#This Row],[order DateDate]],Table1[[#This Row],[Shipday]])</f>
        <v>9.7166666666666668</v>
      </c>
      <c r="H165" s="64">
        <f>DAY(Table1[[#This Row],[order DateDate]])</f>
        <v>23</v>
      </c>
      <c r="I165" s="64">
        <f>YEAR(Table1[[#This Row],[order DateDate]])</f>
        <v>2014</v>
      </c>
      <c r="J165" s="64" t="str">
        <f>TEXT(Table1[[#This Row],[order DateDate]],"DDDD")</f>
        <v>Friday</v>
      </c>
      <c r="K165" s="5">
        <v>139.94999999999999</v>
      </c>
      <c r="L165" s="2">
        <v>4</v>
      </c>
      <c r="M165" s="5">
        <f t="shared" si="7"/>
        <v>559.79999999999995</v>
      </c>
      <c r="N165" s="5"/>
      <c r="O165" s="49">
        <f t="shared" si="8"/>
        <v>559.79999999999995</v>
      </c>
      <c r="P165" s="22" t="str" cm="1">
        <f t="array" ref="P165">_xlfn.IFS(Table1[[#This Row],[Total]]&gt;=2000,"HLC",Table1[[#This Row],[Total]]&lt;2000,"LLC")</f>
        <v>LLC</v>
      </c>
    </row>
    <row r="166" spans="1:16">
      <c r="A166" s="47" t="s">
        <v>26</v>
      </c>
      <c r="B166" s="47" t="str">
        <f>TRIM(Table1[[#This Row],[Product]])</f>
        <v>Bamboo Coffee Table</v>
      </c>
      <c r="C166" s="1" t="s">
        <v>18</v>
      </c>
      <c r="D166" s="1" t="str">
        <f>UPPER(Table1[[#This Row],[Customer]])</f>
        <v>B&amp;B SPACES</v>
      </c>
      <c r="E166" s="30">
        <v>41783</v>
      </c>
      <c r="F166" s="30">
        <f t="shared" ca="1" si="6"/>
        <v>45333</v>
      </c>
      <c r="G166" s="60">
        <f ca="1">YEARFRAC(Table1[[#This Row],[order DateDate]],Table1[[#This Row],[Shipday]])</f>
        <v>9.7138888888888886</v>
      </c>
      <c r="H166" s="64">
        <f>DAY(Table1[[#This Row],[order DateDate]])</f>
        <v>24</v>
      </c>
      <c r="I166" s="64">
        <f>YEAR(Table1[[#This Row],[order DateDate]])</f>
        <v>2014</v>
      </c>
      <c r="J166" s="64" t="str">
        <f>TEXT(Table1[[#This Row],[order DateDate]],"DDDD")</f>
        <v>Saturday</v>
      </c>
      <c r="K166" s="5">
        <v>139.94999999999999</v>
      </c>
      <c r="L166" s="2">
        <v>9</v>
      </c>
      <c r="M166" s="5">
        <f t="shared" si="7"/>
        <v>1259.55</v>
      </c>
      <c r="N166" s="5"/>
      <c r="O166" s="49">
        <f t="shared" si="8"/>
        <v>1259.55</v>
      </c>
      <c r="P166" s="22" t="str" cm="1">
        <f t="array" ref="P166">_xlfn.IFS(Table1[[#This Row],[Total]]&gt;=2000,"HLC",Table1[[#This Row],[Total]]&lt;2000,"LLC")</f>
        <v>LLC</v>
      </c>
    </row>
    <row r="167" spans="1:16">
      <c r="A167" s="47" t="s">
        <v>24</v>
      </c>
      <c r="B167" s="47" t="str">
        <f>TRIM(Table1[[#This Row],[Product]])</f>
        <v>Chameleon Couch</v>
      </c>
      <c r="C167" s="1" t="s">
        <v>28</v>
      </c>
      <c r="D167" s="1" t="str">
        <f>UPPER(Table1[[#This Row],[Customer]])</f>
        <v>HOME EMPORIUM</v>
      </c>
      <c r="E167" s="30">
        <v>41785</v>
      </c>
      <c r="F167" s="30">
        <f t="shared" ca="1" si="6"/>
        <v>45333</v>
      </c>
      <c r="G167" s="60">
        <f ca="1">YEARFRAC(Table1[[#This Row],[order DateDate]],Table1[[#This Row],[Shipday]])</f>
        <v>9.7083333333333339</v>
      </c>
      <c r="H167" s="64">
        <f>DAY(Table1[[#This Row],[order DateDate]])</f>
        <v>26</v>
      </c>
      <c r="I167" s="64">
        <f>YEAR(Table1[[#This Row],[order DateDate]])</f>
        <v>2014</v>
      </c>
      <c r="J167" s="64" t="str">
        <f>TEXT(Table1[[#This Row],[order DateDate]],"DDDD")</f>
        <v>Monday</v>
      </c>
      <c r="K167" s="5">
        <v>649.99</v>
      </c>
      <c r="L167" s="2">
        <v>10</v>
      </c>
      <c r="M167" s="5">
        <f t="shared" si="7"/>
        <v>6499.9</v>
      </c>
      <c r="N167" s="5"/>
      <c r="O167" s="49">
        <f t="shared" si="8"/>
        <v>6499.9</v>
      </c>
      <c r="P167" s="22" t="str" cm="1">
        <f t="array" ref="P167">_xlfn.IFS(Table1[[#This Row],[Total]]&gt;=2000,"HLC",Table1[[#This Row],[Total]]&lt;2000,"LLC")</f>
        <v>HLC</v>
      </c>
    </row>
    <row r="168" spans="1:16">
      <c r="A168" s="47" t="s">
        <v>19</v>
      </c>
      <c r="B168" s="47" t="str">
        <f>TRIM(Table1[[#This Row],[Product]])</f>
        <v>Media Armoire</v>
      </c>
      <c r="C168" s="1" t="s">
        <v>28</v>
      </c>
      <c r="D168" s="1" t="str">
        <f>UPPER(Table1[[#This Row],[Customer]])</f>
        <v>HOME EMPORIUM</v>
      </c>
      <c r="E168" s="30">
        <v>41785</v>
      </c>
      <c r="F168" s="30">
        <f t="shared" ca="1" si="6"/>
        <v>45333</v>
      </c>
      <c r="G168" s="60">
        <f ca="1">YEARFRAC(Table1[[#This Row],[order DateDate]],Table1[[#This Row],[Shipday]])</f>
        <v>9.7083333333333339</v>
      </c>
      <c r="H168" s="64">
        <f>DAY(Table1[[#This Row],[order DateDate]])</f>
        <v>26</v>
      </c>
      <c r="I168" s="64">
        <f>YEAR(Table1[[#This Row],[order DateDate]])</f>
        <v>2014</v>
      </c>
      <c r="J168" s="64" t="str">
        <f>TEXT(Table1[[#This Row],[order DateDate]],"DDDD")</f>
        <v>Monday</v>
      </c>
      <c r="K168" s="5">
        <v>329.95</v>
      </c>
      <c r="L168" s="2">
        <v>3</v>
      </c>
      <c r="M168" s="5">
        <f t="shared" si="7"/>
        <v>989.84999999999991</v>
      </c>
      <c r="N168" s="5"/>
      <c r="O168" s="49">
        <f t="shared" si="8"/>
        <v>989.84999999999991</v>
      </c>
      <c r="P168" s="22" t="str" cm="1">
        <f t="array" ref="P168">_xlfn.IFS(Table1[[#This Row],[Total]]&gt;=2000,"HLC",Table1[[#This Row],[Total]]&lt;2000,"LLC")</f>
        <v>LLC</v>
      </c>
    </row>
    <row r="169" spans="1:16">
      <c r="A169" s="47" t="s">
        <v>26</v>
      </c>
      <c r="B169" s="47" t="str">
        <f>TRIM(Table1[[#This Row],[Product]])</f>
        <v>Bamboo Coffee Table</v>
      </c>
      <c r="C169" s="1" t="s">
        <v>18</v>
      </c>
      <c r="D169" s="1" t="str">
        <f>UPPER(Table1[[#This Row],[Customer]])</f>
        <v>B&amp;B SPACES</v>
      </c>
      <c r="E169" s="30">
        <v>41786</v>
      </c>
      <c r="F169" s="30">
        <f t="shared" ca="1" si="6"/>
        <v>45333</v>
      </c>
      <c r="G169" s="60">
        <f ca="1">YEARFRAC(Table1[[#This Row],[order DateDate]],Table1[[#This Row],[Shipday]])</f>
        <v>9.7055555555555557</v>
      </c>
      <c r="H169" s="64">
        <f>DAY(Table1[[#This Row],[order DateDate]])</f>
        <v>27</v>
      </c>
      <c r="I169" s="64">
        <f>YEAR(Table1[[#This Row],[order DateDate]])</f>
        <v>2014</v>
      </c>
      <c r="J169" s="64" t="str">
        <f>TEXT(Table1[[#This Row],[order DateDate]],"DDDD")</f>
        <v>Tuesday</v>
      </c>
      <c r="K169" s="5">
        <v>139.94999999999999</v>
      </c>
      <c r="L169" s="2">
        <v>6</v>
      </c>
      <c r="M169" s="5">
        <f t="shared" si="7"/>
        <v>839.69999999999993</v>
      </c>
      <c r="N169" s="5"/>
      <c r="O169" s="49">
        <f t="shared" si="8"/>
        <v>839.69999999999993</v>
      </c>
      <c r="P169" s="22" t="str" cm="1">
        <f t="array" ref="P169">_xlfn.IFS(Table1[[#This Row],[Total]]&gt;=2000,"HLC",Table1[[#This Row],[Total]]&lt;2000,"LLC")</f>
        <v>LLC</v>
      </c>
    </row>
    <row r="170" spans="1:16">
      <c r="A170" s="47" t="s">
        <v>26</v>
      </c>
      <c r="B170" s="47" t="str">
        <f>TRIM(Table1[[#This Row],[Product]])</f>
        <v>Bamboo Coffee Table</v>
      </c>
      <c r="C170" s="1" t="s">
        <v>20</v>
      </c>
      <c r="D170" s="1" t="str">
        <f>UPPER(Table1[[#This Row],[Customer]])</f>
        <v>HOME USA</v>
      </c>
      <c r="E170" s="30">
        <v>41786</v>
      </c>
      <c r="F170" s="30">
        <f t="shared" ca="1" si="6"/>
        <v>45333</v>
      </c>
      <c r="G170" s="60">
        <f ca="1">YEARFRAC(Table1[[#This Row],[order DateDate]],Table1[[#This Row],[Shipday]])</f>
        <v>9.7055555555555557</v>
      </c>
      <c r="H170" s="64">
        <f>DAY(Table1[[#This Row],[order DateDate]])</f>
        <v>27</v>
      </c>
      <c r="I170" s="64">
        <f>YEAR(Table1[[#This Row],[order DateDate]])</f>
        <v>2014</v>
      </c>
      <c r="J170" s="64" t="str">
        <f>TEXT(Table1[[#This Row],[order DateDate]],"DDDD")</f>
        <v>Tuesday</v>
      </c>
      <c r="K170" s="5">
        <v>139.94999999999999</v>
      </c>
      <c r="L170" s="2">
        <v>9</v>
      </c>
      <c r="M170" s="5">
        <f t="shared" si="7"/>
        <v>1259.55</v>
      </c>
      <c r="N170" s="5"/>
      <c r="O170" s="49">
        <f t="shared" si="8"/>
        <v>1259.55</v>
      </c>
      <c r="P170" s="22" t="str" cm="1">
        <f t="array" ref="P170">_xlfn.IFS(Table1[[#This Row],[Total]]&gt;=2000,"HLC",Table1[[#This Row],[Total]]&lt;2000,"LLC")</f>
        <v>LLC</v>
      </c>
    </row>
    <row r="171" spans="1:16">
      <c r="A171" s="47" t="s">
        <v>21</v>
      </c>
      <c r="B171" s="47" t="str">
        <f>TRIM(Table1[[#This Row],[Product]])</f>
        <v>Bamboo End Table</v>
      </c>
      <c r="C171" s="1" t="s">
        <v>22</v>
      </c>
      <c r="D171" s="1" t="str">
        <f>UPPER(Table1[[#This Row],[Customer]])</f>
        <v>ELLINGTON DESIGNS</v>
      </c>
      <c r="E171" s="30">
        <v>41786</v>
      </c>
      <c r="F171" s="30">
        <f t="shared" ca="1" si="6"/>
        <v>45333</v>
      </c>
      <c r="G171" s="60">
        <f ca="1">YEARFRAC(Table1[[#This Row],[order DateDate]],Table1[[#This Row],[Shipday]])</f>
        <v>9.7055555555555557</v>
      </c>
      <c r="H171" s="64">
        <f>DAY(Table1[[#This Row],[order DateDate]])</f>
        <v>27</v>
      </c>
      <c r="I171" s="64">
        <f>YEAR(Table1[[#This Row],[order DateDate]])</f>
        <v>2014</v>
      </c>
      <c r="J171" s="64" t="str">
        <f>TEXT(Table1[[#This Row],[order DateDate]],"DDDD")</f>
        <v>Tuesday</v>
      </c>
      <c r="K171" s="5">
        <v>64.95</v>
      </c>
      <c r="L171" s="2">
        <v>1</v>
      </c>
      <c r="M171" s="5">
        <f t="shared" si="7"/>
        <v>64.95</v>
      </c>
      <c r="N171" s="5"/>
      <c r="O171" s="49">
        <f t="shared" si="8"/>
        <v>64.95</v>
      </c>
      <c r="P171" s="22" t="str" cm="1">
        <f t="array" ref="P171">_xlfn.IFS(Table1[[#This Row],[Total]]&gt;=2000,"HLC",Table1[[#This Row],[Total]]&lt;2000,"LLC")</f>
        <v>LLC</v>
      </c>
    </row>
    <row r="172" spans="1:16">
      <c r="A172" s="47" t="s">
        <v>17</v>
      </c>
      <c r="B172" s="47" t="str">
        <f>TRIM(Table1[[#This Row],[Product]])</f>
        <v>Captain Recliner</v>
      </c>
      <c r="C172" s="1" t="s">
        <v>18</v>
      </c>
      <c r="D172" s="1" t="str">
        <f>UPPER(Table1[[#This Row],[Customer]])</f>
        <v>B&amp;B SPACES</v>
      </c>
      <c r="E172" s="30">
        <v>41786</v>
      </c>
      <c r="F172" s="30">
        <f t="shared" ca="1" si="6"/>
        <v>45333</v>
      </c>
      <c r="G172" s="60">
        <f ca="1">YEARFRAC(Table1[[#This Row],[order DateDate]],Table1[[#This Row],[Shipday]])</f>
        <v>9.7055555555555557</v>
      </c>
      <c r="H172" s="64">
        <f>DAY(Table1[[#This Row],[order DateDate]])</f>
        <v>27</v>
      </c>
      <c r="I172" s="64">
        <f>YEAR(Table1[[#This Row],[order DateDate]])</f>
        <v>2014</v>
      </c>
      <c r="J172" s="64" t="str">
        <f>TEXT(Table1[[#This Row],[order DateDate]],"DDDD")</f>
        <v>Tuesday</v>
      </c>
      <c r="K172" s="5">
        <v>299.95</v>
      </c>
      <c r="L172" s="2">
        <v>14</v>
      </c>
      <c r="M172" s="5">
        <f t="shared" si="7"/>
        <v>4199.3</v>
      </c>
      <c r="N172" s="5"/>
      <c r="O172" s="49">
        <f t="shared" si="8"/>
        <v>4199.3</v>
      </c>
      <c r="P172" s="22" t="str" cm="1">
        <f t="array" ref="P172">_xlfn.IFS(Table1[[#This Row],[Total]]&gt;=2000,"HLC",Table1[[#This Row],[Total]]&lt;2000,"LLC")</f>
        <v>HLC</v>
      </c>
    </row>
    <row r="173" spans="1:16">
      <c r="A173" s="47" t="s">
        <v>17</v>
      </c>
      <c r="B173" s="47" t="str">
        <f>TRIM(Table1[[#This Row],[Product]])</f>
        <v>Captain Recliner</v>
      </c>
      <c r="C173" s="1" t="s">
        <v>29</v>
      </c>
      <c r="D173" s="1" t="str">
        <f>UPPER(Table1[[#This Row],[Customer]])</f>
        <v>FABULOUS HOMES</v>
      </c>
      <c r="E173" s="30">
        <v>41786</v>
      </c>
      <c r="F173" s="30">
        <f t="shared" ca="1" si="6"/>
        <v>45333</v>
      </c>
      <c r="G173" s="60">
        <f ca="1">YEARFRAC(Table1[[#This Row],[order DateDate]],Table1[[#This Row],[Shipday]])</f>
        <v>9.7055555555555557</v>
      </c>
      <c r="H173" s="64">
        <f>DAY(Table1[[#This Row],[order DateDate]])</f>
        <v>27</v>
      </c>
      <c r="I173" s="64">
        <f>YEAR(Table1[[#This Row],[order DateDate]])</f>
        <v>2014</v>
      </c>
      <c r="J173" s="64" t="str">
        <f>TEXT(Table1[[#This Row],[order DateDate]],"DDDD")</f>
        <v>Tuesday</v>
      </c>
      <c r="K173" s="5">
        <v>299.95</v>
      </c>
      <c r="L173" s="2">
        <v>1</v>
      </c>
      <c r="M173" s="5">
        <f t="shared" si="7"/>
        <v>299.95</v>
      </c>
      <c r="N173" s="5"/>
      <c r="O173" s="49">
        <f t="shared" si="8"/>
        <v>299.95</v>
      </c>
      <c r="P173" s="22" t="str" cm="1">
        <f t="array" ref="P173">_xlfn.IFS(Table1[[#This Row],[Total]]&gt;=2000,"HLC",Table1[[#This Row],[Total]]&lt;2000,"LLC")</f>
        <v>LLC</v>
      </c>
    </row>
    <row r="174" spans="1:16">
      <c r="A174" s="47" t="s">
        <v>24</v>
      </c>
      <c r="B174" s="47" t="str">
        <f>TRIM(Table1[[#This Row],[Product]])</f>
        <v>Chameleon Couch</v>
      </c>
      <c r="C174" s="1" t="s">
        <v>22</v>
      </c>
      <c r="D174" s="1" t="str">
        <f>UPPER(Table1[[#This Row],[Customer]])</f>
        <v>ELLINGTON DESIGNS</v>
      </c>
      <c r="E174" s="30">
        <v>41789</v>
      </c>
      <c r="F174" s="30">
        <f t="shared" ca="1" si="6"/>
        <v>45333</v>
      </c>
      <c r="G174" s="60">
        <f ca="1">YEARFRAC(Table1[[#This Row],[order DateDate]],Table1[[#This Row],[Shipday]])</f>
        <v>9.6972222222222229</v>
      </c>
      <c r="H174" s="64">
        <f>DAY(Table1[[#This Row],[order DateDate]])</f>
        <v>30</v>
      </c>
      <c r="I174" s="64">
        <f>YEAR(Table1[[#This Row],[order DateDate]])</f>
        <v>2014</v>
      </c>
      <c r="J174" s="64" t="str">
        <f>TEXT(Table1[[#This Row],[order DateDate]],"DDDD")</f>
        <v>Friday</v>
      </c>
      <c r="K174" s="5">
        <v>649.99</v>
      </c>
      <c r="L174" s="2">
        <v>5</v>
      </c>
      <c r="M174" s="5">
        <f t="shared" si="7"/>
        <v>3249.95</v>
      </c>
      <c r="N174" s="5"/>
      <c r="O174" s="49">
        <f t="shared" si="8"/>
        <v>3249.95</v>
      </c>
      <c r="P174" s="22" t="str" cm="1">
        <f t="array" ref="P174">_xlfn.IFS(Table1[[#This Row],[Total]]&gt;=2000,"HLC",Table1[[#This Row],[Total]]&lt;2000,"LLC")</f>
        <v>HLC</v>
      </c>
    </row>
    <row r="175" spans="1:16">
      <c r="A175" s="47" t="s">
        <v>26</v>
      </c>
      <c r="B175" s="47" t="str">
        <f>TRIM(Table1[[#This Row],[Product]])</f>
        <v>Bamboo Coffee Table</v>
      </c>
      <c r="C175" s="1" t="s">
        <v>18</v>
      </c>
      <c r="D175" s="1" t="str">
        <f>UPPER(Table1[[#This Row],[Customer]])</f>
        <v>B&amp;B SPACES</v>
      </c>
      <c r="E175" s="30">
        <v>41792</v>
      </c>
      <c r="F175" s="30">
        <f t="shared" ca="1" si="6"/>
        <v>45333</v>
      </c>
      <c r="G175" s="60">
        <f ca="1">YEARFRAC(Table1[[#This Row],[order DateDate]],Table1[[#This Row],[Shipday]])</f>
        <v>9.6916666666666664</v>
      </c>
      <c r="H175" s="64">
        <f>DAY(Table1[[#This Row],[order DateDate]])</f>
        <v>2</v>
      </c>
      <c r="I175" s="64">
        <f>YEAR(Table1[[#This Row],[order DateDate]])</f>
        <v>2014</v>
      </c>
      <c r="J175" s="64" t="str">
        <f>TEXT(Table1[[#This Row],[order DateDate]],"DDDD")</f>
        <v>Monday</v>
      </c>
      <c r="K175" s="5">
        <v>139.94999999999999</v>
      </c>
      <c r="L175" s="2">
        <v>14</v>
      </c>
      <c r="M175" s="5">
        <f t="shared" si="7"/>
        <v>1959.2999999999997</v>
      </c>
      <c r="N175" s="5"/>
      <c r="O175" s="49">
        <f t="shared" si="8"/>
        <v>1959.2999999999997</v>
      </c>
      <c r="P175" s="22" t="str" cm="1">
        <f t="array" ref="P175">_xlfn.IFS(Table1[[#This Row],[Total]]&gt;=2000,"HLC",Table1[[#This Row],[Total]]&lt;2000,"LLC")</f>
        <v>LLC</v>
      </c>
    </row>
    <row r="176" spans="1:16">
      <c r="A176" s="47" t="s">
        <v>21</v>
      </c>
      <c r="B176" s="47" t="str">
        <f>TRIM(Table1[[#This Row],[Product]])</f>
        <v>Bamboo End Table</v>
      </c>
      <c r="C176" s="1" t="s">
        <v>20</v>
      </c>
      <c r="D176" s="1" t="str">
        <f>UPPER(Table1[[#This Row],[Customer]])</f>
        <v>HOME USA</v>
      </c>
      <c r="E176" s="30">
        <v>41793</v>
      </c>
      <c r="F176" s="30">
        <f t="shared" ca="1" si="6"/>
        <v>45333</v>
      </c>
      <c r="G176" s="60">
        <f ca="1">YEARFRAC(Table1[[#This Row],[order DateDate]],Table1[[#This Row],[Shipday]])</f>
        <v>9.6888888888888882</v>
      </c>
      <c r="H176" s="64">
        <f>DAY(Table1[[#This Row],[order DateDate]])</f>
        <v>3</v>
      </c>
      <c r="I176" s="64">
        <f>YEAR(Table1[[#This Row],[order DateDate]])</f>
        <v>2014</v>
      </c>
      <c r="J176" s="64" t="str">
        <f>TEXT(Table1[[#This Row],[order DateDate]],"DDDD")</f>
        <v>Tuesday</v>
      </c>
      <c r="K176" s="5">
        <v>64.95</v>
      </c>
      <c r="L176" s="2">
        <v>12</v>
      </c>
      <c r="M176" s="5">
        <f t="shared" si="7"/>
        <v>779.40000000000009</v>
      </c>
      <c r="N176" s="5"/>
      <c r="O176" s="49">
        <f t="shared" si="8"/>
        <v>779.40000000000009</v>
      </c>
      <c r="P176" s="22" t="str" cm="1">
        <f t="array" ref="P176">_xlfn.IFS(Table1[[#This Row],[Total]]&gt;=2000,"HLC",Table1[[#This Row],[Total]]&lt;2000,"LLC")</f>
        <v>LLC</v>
      </c>
    </row>
    <row r="177" spans="1:16">
      <c r="A177" s="47" t="s">
        <v>17</v>
      </c>
      <c r="B177" s="47" t="str">
        <f>TRIM(Table1[[#This Row],[Product]])</f>
        <v>Captain Recliner</v>
      </c>
      <c r="C177" s="1" t="s">
        <v>20</v>
      </c>
      <c r="D177" s="1" t="str">
        <f>UPPER(Table1[[#This Row],[Customer]])</f>
        <v>HOME USA</v>
      </c>
      <c r="E177" s="30">
        <v>41793</v>
      </c>
      <c r="F177" s="30">
        <f t="shared" ca="1" si="6"/>
        <v>45333</v>
      </c>
      <c r="G177" s="60">
        <f ca="1">YEARFRAC(Table1[[#This Row],[order DateDate]],Table1[[#This Row],[Shipday]])</f>
        <v>9.6888888888888882</v>
      </c>
      <c r="H177" s="64">
        <f>DAY(Table1[[#This Row],[order DateDate]])</f>
        <v>3</v>
      </c>
      <c r="I177" s="64">
        <f>YEAR(Table1[[#This Row],[order DateDate]])</f>
        <v>2014</v>
      </c>
      <c r="J177" s="64" t="str">
        <f>TEXT(Table1[[#This Row],[order DateDate]],"DDDD")</f>
        <v>Tuesday</v>
      </c>
      <c r="K177" s="5">
        <v>299.95</v>
      </c>
      <c r="L177" s="2">
        <v>2</v>
      </c>
      <c r="M177" s="5">
        <f t="shared" si="7"/>
        <v>599.9</v>
      </c>
      <c r="N177" s="5"/>
      <c r="O177" s="49">
        <f t="shared" si="8"/>
        <v>599.9</v>
      </c>
      <c r="P177" s="22" t="str" cm="1">
        <f t="array" ref="P177">_xlfn.IFS(Table1[[#This Row],[Total]]&gt;=2000,"HLC",Table1[[#This Row],[Total]]&lt;2000,"LLC")</f>
        <v>LLC</v>
      </c>
    </row>
    <row r="178" spans="1:16">
      <c r="A178" s="47" t="s">
        <v>17</v>
      </c>
      <c r="B178" s="47" t="str">
        <f>TRIM(Table1[[#This Row],[Product]])</f>
        <v>Captain Recliner</v>
      </c>
      <c r="C178" s="1" t="s">
        <v>22</v>
      </c>
      <c r="D178" s="1" t="str">
        <f>UPPER(Table1[[#This Row],[Customer]])</f>
        <v>ELLINGTON DESIGNS</v>
      </c>
      <c r="E178" s="30">
        <v>41795</v>
      </c>
      <c r="F178" s="30">
        <f t="shared" ca="1" si="6"/>
        <v>45333</v>
      </c>
      <c r="G178" s="60">
        <f ca="1">YEARFRAC(Table1[[#This Row],[order DateDate]],Table1[[#This Row],[Shipday]])</f>
        <v>9.6833333333333336</v>
      </c>
      <c r="H178" s="64">
        <f>DAY(Table1[[#This Row],[order DateDate]])</f>
        <v>5</v>
      </c>
      <c r="I178" s="64">
        <f>YEAR(Table1[[#This Row],[order DateDate]])</f>
        <v>2014</v>
      </c>
      <c r="J178" s="64" t="str">
        <f>TEXT(Table1[[#This Row],[order DateDate]],"DDDD")</f>
        <v>Thursday</v>
      </c>
      <c r="K178" s="5">
        <v>299.95</v>
      </c>
      <c r="L178" s="2">
        <v>9</v>
      </c>
      <c r="M178" s="5">
        <f t="shared" si="7"/>
        <v>2699.5499999999997</v>
      </c>
      <c r="N178" s="5"/>
      <c r="O178" s="49">
        <f t="shared" si="8"/>
        <v>2699.5499999999997</v>
      </c>
      <c r="P178" s="22" t="str" cm="1">
        <f t="array" ref="P178">_xlfn.IFS(Table1[[#This Row],[Total]]&gt;=2000,"HLC",Table1[[#This Row],[Total]]&lt;2000,"LLC")</f>
        <v>HLC</v>
      </c>
    </row>
    <row r="179" spans="1:16">
      <c r="A179" s="47" t="s">
        <v>21</v>
      </c>
      <c r="B179" s="47" t="str">
        <f>TRIM(Table1[[#This Row],[Product]])</f>
        <v>Bamboo End Table</v>
      </c>
      <c r="C179" s="1" t="s">
        <v>28</v>
      </c>
      <c r="D179" s="1" t="str">
        <f>UPPER(Table1[[#This Row],[Customer]])</f>
        <v>HOME EMPORIUM</v>
      </c>
      <c r="E179" s="30">
        <v>41796</v>
      </c>
      <c r="F179" s="30">
        <f t="shared" ca="1" si="6"/>
        <v>45333</v>
      </c>
      <c r="G179" s="60">
        <f ca="1">YEARFRAC(Table1[[#This Row],[order DateDate]],Table1[[#This Row],[Shipday]])</f>
        <v>9.6805555555555554</v>
      </c>
      <c r="H179" s="64">
        <f>DAY(Table1[[#This Row],[order DateDate]])</f>
        <v>6</v>
      </c>
      <c r="I179" s="64">
        <f>YEAR(Table1[[#This Row],[order DateDate]])</f>
        <v>2014</v>
      </c>
      <c r="J179" s="64" t="str">
        <f>TEXT(Table1[[#This Row],[order DateDate]],"DDDD")</f>
        <v>Friday</v>
      </c>
      <c r="K179" s="5">
        <v>64.95</v>
      </c>
      <c r="L179" s="2">
        <v>6</v>
      </c>
      <c r="M179" s="5">
        <f t="shared" si="7"/>
        <v>389.70000000000005</v>
      </c>
      <c r="N179" s="5"/>
      <c r="O179" s="49">
        <f t="shared" si="8"/>
        <v>389.70000000000005</v>
      </c>
      <c r="P179" s="22" t="str" cm="1">
        <f t="array" ref="P179">_xlfn.IFS(Table1[[#This Row],[Total]]&gt;=2000,"HLC",Table1[[#This Row],[Total]]&lt;2000,"LLC")</f>
        <v>LLC</v>
      </c>
    </row>
    <row r="180" spans="1:16">
      <c r="A180" s="47" t="s">
        <v>26</v>
      </c>
      <c r="B180" s="47" t="str">
        <f>TRIM(Table1[[#This Row],[Product]])</f>
        <v>Bamboo Coffee Table</v>
      </c>
      <c r="C180" s="1" t="s">
        <v>18</v>
      </c>
      <c r="D180" s="1" t="str">
        <f>UPPER(Table1[[#This Row],[Customer]])</f>
        <v>B&amp;B SPACES</v>
      </c>
      <c r="E180" s="30">
        <v>41799</v>
      </c>
      <c r="F180" s="30">
        <f t="shared" ca="1" si="6"/>
        <v>45333</v>
      </c>
      <c r="G180" s="60">
        <f ca="1">YEARFRAC(Table1[[#This Row],[order DateDate]],Table1[[#This Row],[Shipday]])</f>
        <v>9.6722222222222225</v>
      </c>
      <c r="H180" s="64">
        <f>DAY(Table1[[#This Row],[order DateDate]])</f>
        <v>9</v>
      </c>
      <c r="I180" s="64">
        <f>YEAR(Table1[[#This Row],[order DateDate]])</f>
        <v>2014</v>
      </c>
      <c r="J180" s="64" t="str">
        <f>TEXT(Table1[[#This Row],[order DateDate]],"DDDD")</f>
        <v>Monday</v>
      </c>
      <c r="K180" s="5">
        <v>139.94999999999999</v>
      </c>
      <c r="L180" s="2">
        <v>18</v>
      </c>
      <c r="M180" s="5">
        <f t="shared" si="7"/>
        <v>2519.1</v>
      </c>
      <c r="N180" s="5"/>
      <c r="O180" s="49">
        <f t="shared" si="8"/>
        <v>2519.1</v>
      </c>
      <c r="P180" s="22" t="str" cm="1">
        <f t="array" ref="P180">_xlfn.IFS(Table1[[#This Row],[Total]]&gt;=2000,"HLC",Table1[[#This Row],[Total]]&lt;2000,"LLC")</f>
        <v>HLC</v>
      </c>
    </row>
    <row r="181" spans="1:16">
      <c r="A181" s="47" t="s">
        <v>17</v>
      </c>
      <c r="B181" s="47" t="str">
        <f>TRIM(Table1[[#This Row],[Product]])</f>
        <v>Captain Recliner</v>
      </c>
      <c r="C181" s="1" t="s">
        <v>18</v>
      </c>
      <c r="D181" s="1" t="str">
        <f>UPPER(Table1[[#This Row],[Customer]])</f>
        <v>B&amp;B SPACES</v>
      </c>
      <c r="E181" s="30">
        <v>41800</v>
      </c>
      <c r="F181" s="30">
        <f t="shared" ca="1" si="6"/>
        <v>45333</v>
      </c>
      <c r="G181" s="60">
        <f ca="1">YEARFRAC(Table1[[#This Row],[order DateDate]],Table1[[#This Row],[Shipday]])</f>
        <v>9.6694444444444443</v>
      </c>
      <c r="H181" s="64">
        <f>DAY(Table1[[#This Row],[order DateDate]])</f>
        <v>10</v>
      </c>
      <c r="I181" s="64">
        <f>YEAR(Table1[[#This Row],[order DateDate]])</f>
        <v>2014</v>
      </c>
      <c r="J181" s="64" t="str">
        <f>TEXT(Table1[[#This Row],[order DateDate]],"DDDD")</f>
        <v>Tuesday</v>
      </c>
      <c r="K181" s="5">
        <v>299.95</v>
      </c>
      <c r="L181" s="2">
        <v>13</v>
      </c>
      <c r="M181" s="5">
        <f t="shared" si="7"/>
        <v>3899.35</v>
      </c>
      <c r="N181" s="5"/>
      <c r="O181" s="49">
        <f t="shared" si="8"/>
        <v>3899.35</v>
      </c>
      <c r="P181" s="22" t="str" cm="1">
        <f t="array" ref="P181">_xlfn.IFS(Table1[[#This Row],[Total]]&gt;=2000,"HLC",Table1[[#This Row],[Total]]&lt;2000,"LLC")</f>
        <v>HLC</v>
      </c>
    </row>
    <row r="182" spans="1:16">
      <c r="A182" s="47" t="s">
        <v>21</v>
      </c>
      <c r="B182" s="47" t="str">
        <f>TRIM(Table1[[#This Row],[Product]])</f>
        <v>Bamboo End Table</v>
      </c>
      <c r="C182" s="1" t="s">
        <v>28</v>
      </c>
      <c r="D182" s="1" t="str">
        <f>UPPER(Table1[[#This Row],[Customer]])</f>
        <v>HOME EMPORIUM</v>
      </c>
      <c r="E182" s="30">
        <v>41801</v>
      </c>
      <c r="F182" s="30">
        <f t="shared" ca="1" si="6"/>
        <v>45333</v>
      </c>
      <c r="G182" s="60">
        <f ca="1">YEARFRAC(Table1[[#This Row],[order DateDate]],Table1[[#This Row],[Shipday]])</f>
        <v>9.6666666666666661</v>
      </c>
      <c r="H182" s="64">
        <f>DAY(Table1[[#This Row],[order DateDate]])</f>
        <v>11</v>
      </c>
      <c r="I182" s="64">
        <f>YEAR(Table1[[#This Row],[order DateDate]])</f>
        <v>2014</v>
      </c>
      <c r="J182" s="64" t="str">
        <f>TEXT(Table1[[#This Row],[order DateDate]],"DDDD")</f>
        <v>Wednesday</v>
      </c>
      <c r="K182" s="5">
        <v>64.95</v>
      </c>
      <c r="L182" s="2">
        <v>14</v>
      </c>
      <c r="M182" s="5">
        <f t="shared" si="7"/>
        <v>909.30000000000007</v>
      </c>
      <c r="N182" s="5"/>
      <c r="O182" s="49">
        <f t="shared" si="8"/>
        <v>909.30000000000007</v>
      </c>
      <c r="P182" s="22" t="str" cm="1">
        <f t="array" ref="P182">_xlfn.IFS(Table1[[#This Row],[Total]]&gt;=2000,"HLC",Table1[[#This Row],[Total]]&lt;2000,"LLC")</f>
        <v>LLC</v>
      </c>
    </row>
    <row r="183" spans="1:16">
      <c r="A183" s="47" t="s">
        <v>24</v>
      </c>
      <c r="B183" s="47" t="str">
        <f>TRIM(Table1[[#This Row],[Product]])</f>
        <v>Chameleon Couch</v>
      </c>
      <c r="C183" s="1" t="s">
        <v>28</v>
      </c>
      <c r="D183" s="1" t="str">
        <f>UPPER(Table1[[#This Row],[Customer]])</f>
        <v>HOME EMPORIUM</v>
      </c>
      <c r="E183" s="30">
        <v>41801</v>
      </c>
      <c r="F183" s="30">
        <f t="shared" ca="1" si="6"/>
        <v>45333</v>
      </c>
      <c r="G183" s="60">
        <f ca="1">YEARFRAC(Table1[[#This Row],[order DateDate]],Table1[[#This Row],[Shipday]])</f>
        <v>9.6666666666666661</v>
      </c>
      <c r="H183" s="64">
        <f>DAY(Table1[[#This Row],[order DateDate]])</f>
        <v>11</v>
      </c>
      <c r="I183" s="64">
        <f>YEAR(Table1[[#This Row],[order DateDate]])</f>
        <v>2014</v>
      </c>
      <c r="J183" s="64" t="str">
        <f>TEXT(Table1[[#This Row],[order DateDate]],"DDDD")</f>
        <v>Wednesday</v>
      </c>
      <c r="K183" s="5">
        <v>649.99</v>
      </c>
      <c r="L183" s="2">
        <v>3</v>
      </c>
      <c r="M183" s="5">
        <f t="shared" si="7"/>
        <v>1949.97</v>
      </c>
      <c r="N183" s="5"/>
      <c r="O183" s="49">
        <f t="shared" si="8"/>
        <v>1949.97</v>
      </c>
      <c r="P183" s="22" t="str" cm="1">
        <f t="array" ref="P183">_xlfn.IFS(Table1[[#This Row],[Total]]&gt;=2000,"HLC",Table1[[#This Row],[Total]]&lt;2000,"LLC")</f>
        <v>LLC</v>
      </c>
    </row>
    <row r="184" spans="1:16">
      <c r="A184" s="47" t="s">
        <v>21</v>
      </c>
      <c r="B184" s="47" t="str">
        <f>TRIM(Table1[[#This Row],[Product]])</f>
        <v>Bamboo End Table</v>
      </c>
      <c r="C184" s="1" t="s">
        <v>29</v>
      </c>
      <c r="D184" s="1" t="str">
        <f>UPPER(Table1[[#This Row],[Customer]])</f>
        <v>FABULOUS HOMES</v>
      </c>
      <c r="E184" s="30">
        <v>41802</v>
      </c>
      <c r="F184" s="30">
        <f t="shared" ca="1" si="6"/>
        <v>45333</v>
      </c>
      <c r="G184" s="60">
        <f ca="1">YEARFRAC(Table1[[#This Row],[order DateDate]],Table1[[#This Row],[Shipday]])</f>
        <v>9.6638888888888896</v>
      </c>
      <c r="H184" s="64">
        <f>DAY(Table1[[#This Row],[order DateDate]])</f>
        <v>12</v>
      </c>
      <c r="I184" s="64">
        <f>YEAR(Table1[[#This Row],[order DateDate]])</f>
        <v>2014</v>
      </c>
      <c r="J184" s="64" t="str">
        <f>TEXT(Table1[[#This Row],[order DateDate]],"DDDD")</f>
        <v>Thursday</v>
      </c>
      <c r="K184" s="5">
        <v>64.95</v>
      </c>
      <c r="L184" s="2">
        <v>9</v>
      </c>
      <c r="M184" s="5">
        <f t="shared" si="7"/>
        <v>584.55000000000007</v>
      </c>
      <c r="N184" s="5"/>
      <c r="O184" s="49">
        <f t="shared" si="8"/>
        <v>584.55000000000007</v>
      </c>
      <c r="P184" s="22" t="str" cm="1">
        <f t="array" ref="P184">_xlfn.IFS(Table1[[#This Row],[Total]]&gt;=2000,"HLC",Table1[[#This Row],[Total]]&lt;2000,"LLC")</f>
        <v>LLC</v>
      </c>
    </row>
    <row r="185" spans="1:16">
      <c r="A185" s="47" t="s">
        <v>19</v>
      </c>
      <c r="B185" s="47" t="str">
        <f>TRIM(Table1[[#This Row],[Product]])</f>
        <v>Media Armoire</v>
      </c>
      <c r="C185" s="1" t="s">
        <v>18</v>
      </c>
      <c r="D185" s="1" t="str">
        <f>UPPER(Table1[[#This Row],[Customer]])</f>
        <v>B&amp;B SPACES</v>
      </c>
      <c r="E185" s="30">
        <v>41802</v>
      </c>
      <c r="F185" s="30">
        <f t="shared" ca="1" si="6"/>
        <v>45333</v>
      </c>
      <c r="G185" s="60">
        <f ca="1">YEARFRAC(Table1[[#This Row],[order DateDate]],Table1[[#This Row],[Shipday]])</f>
        <v>9.6638888888888896</v>
      </c>
      <c r="H185" s="64">
        <f>DAY(Table1[[#This Row],[order DateDate]])</f>
        <v>12</v>
      </c>
      <c r="I185" s="64">
        <f>YEAR(Table1[[#This Row],[order DateDate]])</f>
        <v>2014</v>
      </c>
      <c r="J185" s="64" t="str">
        <f>TEXT(Table1[[#This Row],[order DateDate]],"DDDD")</f>
        <v>Thursday</v>
      </c>
      <c r="K185" s="5">
        <v>329.95</v>
      </c>
      <c r="L185" s="2">
        <v>18</v>
      </c>
      <c r="M185" s="5">
        <f t="shared" si="7"/>
        <v>5939.0999999999995</v>
      </c>
      <c r="N185" s="5"/>
      <c r="O185" s="49">
        <f t="shared" si="8"/>
        <v>5939.0999999999995</v>
      </c>
      <c r="P185" s="22" t="str" cm="1">
        <f t="array" ref="P185">_xlfn.IFS(Table1[[#This Row],[Total]]&gt;=2000,"HLC",Table1[[#This Row],[Total]]&lt;2000,"LLC")</f>
        <v>HLC</v>
      </c>
    </row>
    <row r="186" spans="1:16">
      <c r="A186" s="47" t="s">
        <v>24</v>
      </c>
      <c r="B186" s="47" t="str">
        <f>TRIM(Table1[[#This Row],[Product]])</f>
        <v>Chameleon Couch</v>
      </c>
      <c r="C186" s="1" t="s">
        <v>28</v>
      </c>
      <c r="D186" s="1" t="str">
        <f>UPPER(Table1[[#This Row],[Customer]])</f>
        <v>HOME EMPORIUM</v>
      </c>
      <c r="E186" s="30">
        <v>41803</v>
      </c>
      <c r="F186" s="30">
        <f t="shared" ca="1" si="6"/>
        <v>45333</v>
      </c>
      <c r="G186" s="60">
        <f ca="1">YEARFRAC(Table1[[#This Row],[order DateDate]],Table1[[#This Row],[Shipday]])</f>
        <v>9.6611111111111114</v>
      </c>
      <c r="H186" s="64">
        <f>DAY(Table1[[#This Row],[order DateDate]])</f>
        <v>13</v>
      </c>
      <c r="I186" s="64">
        <f>YEAR(Table1[[#This Row],[order DateDate]])</f>
        <v>2014</v>
      </c>
      <c r="J186" s="64" t="str">
        <f>TEXT(Table1[[#This Row],[order DateDate]],"DDDD")</f>
        <v>Friday</v>
      </c>
      <c r="K186" s="5">
        <v>649.99</v>
      </c>
      <c r="L186" s="2">
        <v>10</v>
      </c>
      <c r="M186" s="5">
        <f t="shared" si="7"/>
        <v>6499.9</v>
      </c>
      <c r="N186" s="5"/>
      <c r="O186" s="49">
        <f t="shared" si="8"/>
        <v>6499.9</v>
      </c>
      <c r="P186" s="22" t="str" cm="1">
        <f t="array" ref="P186">_xlfn.IFS(Table1[[#This Row],[Total]]&gt;=2000,"HLC",Table1[[#This Row],[Total]]&lt;2000,"LLC")</f>
        <v>HLC</v>
      </c>
    </row>
    <row r="187" spans="1:16">
      <c r="A187" s="47" t="s">
        <v>17</v>
      </c>
      <c r="B187" s="47" t="str">
        <f>TRIM(Table1[[#This Row],[Product]])</f>
        <v>Captain Recliner</v>
      </c>
      <c r="C187" s="1" t="s">
        <v>22</v>
      </c>
      <c r="D187" s="1" t="str">
        <f>UPPER(Table1[[#This Row],[Customer]])</f>
        <v>ELLINGTON DESIGNS</v>
      </c>
      <c r="E187" s="30">
        <v>41804</v>
      </c>
      <c r="F187" s="30">
        <f t="shared" ca="1" si="6"/>
        <v>45333</v>
      </c>
      <c r="G187" s="60">
        <f ca="1">YEARFRAC(Table1[[#This Row],[order DateDate]],Table1[[#This Row],[Shipday]])</f>
        <v>9.6583333333333332</v>
      </c>
      <c r="H187" s="64">
        <f>DAY(Table1[[#This Row],[order DateDate]])</f>
        <v>14</v>
      </c>
      <c r="I187" s="64">
        <f>YEAR(Table1[[#This Row],[order DateDate]])</f>
        <v>2014</v>
      </c>
      <c r="J187" s="64" t="str">
        <f>TEXT(Table1[[#This Row],[order DateDate]],"DDDD")</f>
        <v>Saturday</v>
      </c>
      <c r="K187" s="5">
        <v>299.95</v>
      </c>
      <c r="L187" s="2">
        <v>6</v>
      </c>
      <c r="M187" s="5">
        <f t="shared" si="7"/>
        <v>1799.6999999999998</v>
      </c>
      <c r="N187" s="5"/>
      <c r="O187" s="49">
        <f t="shared" si="8"/>
        <v>1799.6999999999998</v>
      </c>
      <c r="P187" s="22" t="str" cm="1">
        <f t="array" ref="P187">_xlfn.IFS(Table1[[#This Row],[Total]]&gt;=2000,"HLC",Table1[[#This Row],[Total]]&lt;2000,"LLC")</f>
        <v>LLC</v>
      </c>
    </row>
    <row r="188" spans="1:16">
      <c r="A188" s="47" t="s">
        <v>26</v>
      </c>
      <c r="B188" s="47" t="str">
        <f>TRIM(Table1[[#This Row],[Product]])</f>
        <v>Bamboo Coffee Table</v>
      </c>
      <c r="C188" s="1" t="s">
        <v>22</v>
      </c>
      <c r="D188" s="1" t="str">
        <f>UPPER(Table1[[#This Row],[Customer]])</f>
        <v>ELLINGTON DESIGNS</v>
      </c>
      <c r="E188" s="30">
        <v>41807</v>
      </c>
      <c r="F188" s="30">
        <f t="shared" ca="1" si="6"/>
        <v>45333</v>
      </c>
      <c r="G188" s="60">
        <f ca="1">YEARFRAC(Table1[[#This Row],[order DateDate]],Table1[[#This Row],[Shipday]])</f>
        <v>9.65</v>
      </c>
      <c r="H188" s="64">
        <f>DAY(Table1[[#This Row],[order DateDate]])</f>
        <v>17</v>
      </c>
      <c r="I188" s="64">
        <f>YEAR(Table1[[#This Row],[order DateDate]])</f>
        <v>2014</v>
      </c>
      <c r="J188" s="64" t="str">
        <f>TEXT(Table1[[#This Row],[order DateDate]],"DDDD")</f>
        <v>Tuesday</v>
      </c>
      <c r="K188" s="5">
        <v>139.94999999999999</v>
      </c>
      <c r="L188" s="2">
        <v>6</v>
      </c>
      <c r="M188" s="5">
        <f t="shared" si="7"/>
        <v>839.69999999999993</v>
      </c>
      <c r="N188" s="5"/>
      <c r="O188" s="49">
        <f t="shared" si="8"/>
        <v>839.69999999999993</v>
      </c>
      <c r="P188" s="22" t="str" cm="1">
        <f t="array" ref="P188">_xlfn.IFS(Table1[[#This Row],[Total]]&gt;=2000,"HLC",Table1[[#This Row],[Total]]&lt;2000,"LLC")</f>
        <v>LLC</v>
      </c>
    </row>
    <row r="189" spans="1:16">
      <c r="A189" s="47" t="s">
        <v>26</v>
      </c>
      <c r="B189" s="47" t="str">
        <f>TRIM(Table1[[#This Row],[Product]])</f>
        <v>Bamboo Coffee Table</v>
      </c>
      <c r="C189" s="1" t="s">
        <v>22</v>
      </c>
      <c r="D189" s="1" t="str">
        <f>UPPER(Table1[[#This Row],[Customer]])</f>
        <v>ELLINGTON DESIGNS</v>
      </c>
      <c r="E189" s="30">
        <v>41807</v>
      </c>
      <c r="F189" s="30">
        <f t="shared" ca="1" si="6"/>
        <v>45333</v>
      </c>
      <c r="G189" s="60">
        <f ca="1">YEARFRAC(Table1[[#This Row],[order DateDate]],Table1[[#This Row],[Shipday]])</f>
        <v>9.65</v>
      </c>
      <c r="H189" s="64">
        <f>DAY(Table1[[#This Row],[order DateDate]])</f>
        <v>17</v>
      </c>
      <c r="I189" s="64">
        <f>YEAR(Table1[[#This Row],[order DateDate]])</f>
        <v>2014</v>
      </c>
      <c r="J189" s="64" t="str">
        <f>TEXT(Table1[[#This Row],[order DateDate]],"DDDD")</f>
        <v>Tuesday</v>
      </c>
      <c r="K189" s="5">
        <v>139.94999999999999</v>
      </c>
      <c r="L189" s="2">
        <v>9</v>
      </c>
      <c r="M189" s="5">
        <f t="shared" si="7"/>
        <v>1259.55</v>
      </c>
      <c r="N189" s="5"/>
      <c r="O189" s="49">
        <f t="shared" si="8"/>
        <v>1259.55</v>
      </c>
      <c r="P189" s="22" t="str" cm="1">
        <f t="array" ref="P189">_xlfn.IFS(Table1[[#This Row],[Total]]&gt;=2000,"HLC",Table1[[#This Row],[Total]]&lt;2000,"LLC")</f>
        <v>LLC</v>
      </c>
    </row>
    <row r="190" spans="1:16">
      <c r="A190" s="47" t="s">
        <v>17</v>
      </c>
      <c r="B190" s="47" t="str">
        <f>TRIM(Table1[[#This Row],[Product]])</f>
        <v>Captain Recliner</v>
      </c>
      <c r="C190" s="1" t="s">
        <v>22</v>
      </c>
      <c r="D190" s="1" t="str">
        <f>UPPER(Table1[[#This Row],[Customer]])</f>
        <v>ELLINGTON DESIGNS</v>
      </c>
      <c r="E190" s="30">
        <v>41807</v>
      </c>
      <c r="F190" s="30">
        <f t="shared" ca="1" si="6"/>
        <v>45333</v>
      </c>
      <c r="G190" s="60">
        <f ca="1">YEARFRAC(Table1[[#This Row],[order DateDate]],Table1[[#This Row],[Shipday]])</f>
        <v>9.65</v>
      </c>
      <c r="H190" s="64">
        <f>DAY(Table1[[#This Row],[order DateDate]])</f>
        <v>17</v>
      </c>
      <c r="I190" s="64">
        <f>YEAR(Table1[[#This Row],[order DateDate]])</f>
        <v>2014</v>
      </c>
      <c r="J190" s="64" t="str">
        <f>TEXT(Table1[[#This Row],[order DateDate]],"DDDD")</f>
        <v>Tuesday</v>
      </c>
      <c r="K190" s="5">
        <v>299.95</v>
      </c>
      <c r="L190" s="2">
        <v>10</v>
      </c>
      <c r="M190" s="5">
        <f t="shared" si="7"/>
        <v>2999.5</v>
      </c>
      <c r="N190" s="5"/>
      <c r="O190" s="49">
        <f t="shared" si="8"/>
        <v>2999.5</v>
      </c>
      <c r="P190" s="22" t="str" cm="1">
        <f t="array" ref="P190">_xlfn.IFS(Table1[[#This Row],[Total]]&gt;=2000,"HLC",Table1[[#This Row],[Total]]&lt;2000,"LLC")</f>
        <v>HLC</v>
      </c>
    </row>
    <row r="191" spans="1:16">
      <c r="A191" s="47" t="s">
        <v>24</v>
      </c>
      <c r="B191" s="47" t="str">
        <f>TRIM(Table1[[#This Row],[Product]])</f>
        <v>Chameleon Couch</v>
      </c>
      <c r="C191" s="1" t="s">
        <v>29</v>
      </c>
      <c r="D191" s="1" t="str">
        <f>UPPER(Table1[[#This Row],[Customer]])</f>
        <v>FABULOUS HOMES</v>
      </c>
      <c r="E191" s="30">
        <v>41807</v>
      </c>
      <c r="F191" s="30">
        <f t="shared" ca="1" si="6"/>
        <v>45333</v>
      </c>
      <c r="G191" s="60">
        <f ca="1">YEARFRAC(Table1[[#This Row],[order DateDate]],Table1[[#This Row],[Shipday]])</f>
        <v>9.65</v>
      </c>
      <c r="H191" s="64">
        <f>DAY(Table1[[#This Row],[order DateDate]])</f>
        <v>17</v>
      </c>
      <c r="I191" s="64">
        <f>YEAR(Table1[[#This Row],[order DateDate]])</f>
        <v>2014</v>
      </c>
      <c r="J191" s="64" t="str">
        <f>TEXT(Table1[[#This Row],[order DateDate]],"DDDD")</f>
        <v>Tuesday</v>
      </c>
      <c r="K191" s="5">
        <v>649.99</v>
      </c>
      <c r="L191" s="2">
        <v>3</v>
      </c>
      <c r="M191" s="5">
        <f t="shared" si="7"/>
        <v>1949.97</v>
      </c>
      <c r="N191" s="5"/>
      <c r="O191" s="49">
        <f t="shared" si="8"/>
        <v>1949.97</v>
      </c>
      <c r="P191" s="22" t="str" cm="1">
        <f t="array" ref="P191">_xlfn.IFS(Table1[[#This Row],[Total]]&gt;=2000,"HLC",Table1[[#This Row],[Total]]&lt;2000,"LLC")</f>
        <v>LLC</v>
      </c>
    </row>
    <row r="192" spans="1:16">
      <c r="A192" s="47" t="s">
        <v>24</v>
      </c>
      <c r="B192" s="47" t="str">
        <f>TRIM(Table1[[#This Row],[Product]])</f>
        <v>Chameleon Couch</v>
      </c>
      <c r="C192" s="1" t="s">
        <v>18</v>
      </c>
      <c r="D192" s="1" t="str">
        <f>UPPER(Table1[[#This Row],[Customer]])</f>
        <v>B&amp;B SPACES</v>
      </c>
      <c r="E192" s="30">
        <v>41808</v>
      </c>
      <c r="F192" s="30">
        <f t="shared" ca="1" si="6"/>
        <v>45333</v>
      </c>
      <c r="G192" s="60">
        <f ca="1">YEARFRAC(Table1[[#This Row],[order DateDate]],Table1[[#This Row],[Shipday]])</f>
        <v>9.6472222222222221</v>
      </c>
      <c r="H192" s="64">
        <f>DAY(Table1[[#This Row],[order DateDate]])</f>
        <v>18</v>
      </c>
      <c r="I192" s="64">
        <f>YEAR(Table1[[#This Row],[order DateDate]])</f>
        <v>2014</v>
      </c>
      <c r="J192" s="64" t="str">
        <f>TEXT(Table1[[#This Row],[order DateDate]],"DDDD")</f>
        <v>Wednesday</v>
      </c>
      <c r="K192" s="5">
        <v>649.99</v>
      </c>
      <c r="L192" s="2">
        <v>19</v>
      </c>
      <c r="M192" s="5">
        <f t="shared" si="7"/>
        <v>12349.81</v>
      </c>
      <c r="N192" s="5"/>
      <c r="O192" s="49">
        <f t="shared" si="8"/>
        <v>12349.81</v>
      </c>
      <c r="P192" s="22" t="str" cm="1">
        <f t="array" ref="P192">_xlfn.IFS(Table1[[#This Row],[Total]]&gt;=2000,"HLC",Table1[[#This Row],[Total]]&lt;2000,"LLC")</f>
        <v>HLC</v>
      </c>
    </row>
    <row r="193" spans="1:16">
      <c r="A193" s="47" t="s">
        <v>19</v>
      </c>
      <c r="B193" s="47" t="str">
        <f>TRIM(Table1[[#This Row],[Product]])</f>
        <v>Media Armoire</v>
      </c>
      <c r="C193" s="1" t="s">
        <v>20</v>
      </c>
      <c r="D193" s="1" t="str">
        <f>UPPER(Table1[[#This Row],[Customer]])</f>
        <v>HOME USA</v>
      </c>
      <c r="E193" s="30">
        <v>41808</v>
      </c>
      <c r="F193" s="30">
        <f t="shared" ca="1" si="6"/>
        <v>45333</v>
      </c>
      <c r="G193" s="60">
        <f ca="1">YEARFRAC(Table1[[#This Row],[order DateDate]],Table1[[#This Row],[Shipday]])</f>
        <v>9.6472222222222221</v>
      </c>
      <c r="H193" s="64">
        <f>DAY(Table1[[#This Row],[order DateDate]])</f>
        <v>18</v>
      </c>
      <c r="I193" s="64">
        <f>YEAR(Table1[[#This Row],[order DateDate]])</f>
        <v>2014</v>
      </c>
      <c r="J193" s="64" t="str">
        <f>TEXT(Table1[[#This Row],[order DateDate]],"DDDD")</f>
        <v>Wednesday</v>
      </c>
      <c r="K193" s="5">
        <v>329.95</v>
      </c>
      <c r="L193" s="2">
        <v>14</v>
      </c>
      <c r="M193" s="5">
        <f t="shared" si="7"/>
        <v>4619.3</v>
      </c>
      <c r="N193" s="5"/>
      <c r="O193" s="49">
        <f t="shared" si="8"/>
        <v>4619.3</v>
      </c>
      <c r="P193" s="22" t="str" cm="1">
        <f t="array" ref="P193">_xlfn.IFS(Table1[[#This Row],[Total]]&gt;=2000,"HLC",Table1[[#This Row],[Total]]&lt;2000,"LLC")</f>
        <v>HLC</v>
      </c>
    </row>
    <row r="194" spans="1:16">
      <c r="A194" s="47" t="s">
        <v>24</v>
      </c>
      <c r="B194" s="47" t="str">
        <f>TRIM(Table1[[#This Row],[Product]])</f>
        <v>Chameleon Couch</v>
      </c>
      <c r="C194" s="1" t="s">
        <v>20</v>
      </c>
      <c r="D194" s="1" t="str">
        <f>UPPER(Table1[[#This Row],[Customer]])</f>
        <v>HOME USA</v>
      </c>
      <c r="E194" s="30">
        <v>41810</v>
      </c>
      <c r="F194" s="30">
        <f t="shared" ca="1" si="6"/>
        <v>45333</v>
      </c>
      <c r="G194" s="60">
        <f ca="1">YEARFRAC(Table1[[#This Row],[order DateDate]],Table1[[#This Row],[Shipday]])</f>
        <v>9.6416666666666675</v>
      </c>
      <c r="H194" s="64">
        <f>DAY(Table1[[#This Row],[order DateDate]])</f>
        <v>20</v>
      </c>
      <c r="I194" s="64">
        <f>YEAR(Table1[[#This Row],[order DateDate]])</f>
        <v>2014</v>
      </c>
      <c r="J194" s="64" t="str">
        <f>TEXT(Table1[[#This Row],[order DateDate]],"DDDD")</f>
        <v>Friday</v>
      </c>
      <c r="K194" s="5">
        <v>649.99</v>
      </c>
      <c r="L194" s="2">
        <v>11</v>
      </c>
      <c r="M194" s="5">
        <f t="shared" si="7"/>
        <v>7149.89</v>
      </c>
      <c r="N194" s="5"/>
      <c r="O194" s="49">
        <f t="shared" si="8"/>
        <v>7149.89</v>
      </c>
      <c r="P194" s="22" t="str" cm="1">
        <f t="array" ref="P194">_xlfn.IFS(Table1[[#This Row],[Total]]&gt;=2000,"HLC",Table1[[#This Row],[Total]]&lt;2000,"LLC")</f>
        <v>HLC</v>
      </c>
    </row>
    <row r="195" spans="1:16">
      <c r="A195" s="47" t="s">
        <v>24</v>
      </c>
      <c r="B195" s="47" t="str">
        <f>TRIM(Table1[[#This Row],[Product]])</f>
        <v>Chameleon Couch</v>
      </c>
      <c r="C195" s="1" t="s">
        <v>29</v>
      </c>
      <c r="D195" s="1" t="str">
        <f>UPPER(Table1[[#This Row],[Customer]])</f>
        <v>FABULOUS HOMES</v>
      </c>
      <c r="E195" s="30">
        <v>41810</v>
      </c>
      <c r="F195" s="30">
        <f t="shared" ca="1" si="6"/>
        <v>45333</v>
      </c>
      <c r="G195" s="60">
        <f ca="1">YEARFRAC(Table1[[#This Row],[order DateDate]],Table1[[#This Row],[Shipday]])</f>
        <v>9.6416666666666675</v>
      </c>
      <c r="H195" s="64">
        <f>DAY(Table1[[#This Row],[order DateDate]])</f>
        <v>20</v>
      </c>
      <c r="I195" s="64">
        <f>YEAR(Table1[[#This Row],[order DateDate]])</f>
        <v>2014</v>
      </c>
      <c r="J195" s="64" t="str">
        <f>TEXT(Table1[[#This Row],[order DateDate]],"DDDD")</f>
        <v>Friday</v>
      </c>
      <c r="K195" s="5">
        <v>649.99</v>
      </c>
      <c r="L195" s="2">
        <v>6</v>
      </c>
      <c r="M195" s="5">
        <f t="shared" si="7"/>
        <v>3899.94</v>
      </c>
      <c r="N195" s="5"/>
      <c r="O195" s="49">
        <f t="shared" si="8"/>
        <v>3899.94</v>
      </c>
      <c r="P195" s="22" t="str" cm="1">
        <f t="array" ref="P195">_xlfn.IFS(Table1[[#This Row],[Total]]&gt;=2000,"HLC",Table1[[#This Row],[Total]]&lt;2000,"LLC")</f>
        <v>HLC</v>
      </c>
    </row>
    <row r="196" spans="1:16">
      <c r="A196" s="47" t="s">
        <v>21</v>
      </c>
      <c r="B196" s="47" t="str">
        <f>TRIM(Table1[[#This Row],[Product]])</f>
        <v>Bamboo End Table</v>
      </c>
      <c r="C196" s="1" t="s">
        <v>20</v>
      </c>
      <c r="D196" s="1" t="str">
        <f>UPPER(Table1[[#This Row],[Customer]])</f>
        <v>HOME USA</v>
      </c>
      <c r="E196" s="30">
        <v>41811</v>
      </c>
      <c r="F196" s="30">
        <f t="shared" ref="F196:F259" ca="1" si="9">TODAY()</f>
        <v>45333</v>
      </c>
      <c r="G196" s="60">
        <f ca="1">YEARFRAC(Table1[[#This Row],[order DateDate]],Table1[[#This Row],[Shipday]])</f>
        <v>9.6388888888888893</v>
      </c>
      <c r="H196" s="64">
        <f>DAY(Table1[[#This Row],[order DateDate]])</f>
        <v>21</v>
      </c>
      <c r="I196" s="64">
        <f>YEAR(Table1[[#This Row],[order DateDate]])</f>
        <v>2014</v>
      </c>
      <c r="J196" s="64" t="str">
        <f>TEXT(Table1[[#This Row],[order DateDate]],"DDDD")</f>
        <v>Saturday</v>
      </c>
      <c r="K196" s="5">
        <v>64.95</v>
      </c>
      <c r="L196" s="2">
        <v>3</v>
      </c>
      <c r="M196" s="5">
        <f t="shared" ref="M196:M259" si="10">K196*L196</f>
        <v>194.85000000000002</v>
      </c>
      <c r="N196" s="5"/>
      <c r="O196" s="49">
        <f t="shared" ref="O196:O259" si="11">M196+N196</f>
        <v>194.85000000000002</v>
      </c>
      <c r="P196" s="22" t="str" cm="1">
        <f t="array" ref="P196">_xlfn.IFS(Table1[[#This Row],[Total]]&gt;=2000,"HLC",Table1[[#This Row],[Total]]&lt;2000,"LLC")</f>
        <v>LLC</v>
      </c>
    </row>
    <row r="197" spans="1:16">
      <c r="A197" s="47" t="s">
        <v>26</v>
      </c>
      <c r="B197" s="47" t="str">
        <f>TRIM(Table1[[#This Row],[Product]])</f>
        <v>Bamboo Coffee Table</v>
      </c>
      <c r="C197" s="1" t="s">
        <v>22</v>
      </c>
      <c r="D197" s="1" t="str">
        <f>UPPER(Table1[[#This Row],[Customer]])</f>
        <v>ELLINGTON DESIGNS</v>
      </c>
      <c r="E197" s="30">
        <v>41814</v>
      </c>
      <c r="F197" s="30">
        <f t="shared" ca="1" si="9"/>
        <v>45333</v>
      </c>
      <c r="G197" s="60">
        <f ca="1">YEARFRAC(Table1[[#This Row],[order DateDate]],Table1[[#This Row],[Shipday]])</f>
        <v>9.6305555555555564</v>
      </c>
      <c r="H197" s="64">
        <f>DAY(Table1[[#This Row],[order DateDate]])</f>
        <v>24</v>
      </c>
      <c r="I197" s="64">
        <f>YEAR(Table1[[#This Row],[order DateDate]])</f>
        <v>2014</v>
      </c>
      <c r="J197" s="64" t="str">
        <f>TEXT(Table1[[#This Row],[order DateDate]],"DDDD")</f>
        <v>Tuesday</v>
      </c>
      <c r="K197" s="5">
        <v>139.94999999999999</v>
      </c>
      <c r="L197" s="2">
        <v>5</v>
      </c>
      <c r="M197" s="5">
        <f t="shared" si="10"/>
        <v>699.75</v>
      </c>
      <c r="N197" s="5"/>
      <c r="O197" s="49">
        <f t="shared" si="11"/>
        <v>699.75</v>
      </c>
      <c r="P197" s="22" t="str" cm="1">
        <f t="array" ref="P197">_xlfn.IFS(Table1[[#This Row],[Total]]&gt;=2000,"HLC",Table1[[#This Row],[Total]]&lt;2000,"LLC")</f>
        <v>LLC</v>
      </c>
    </row>
    <row r="198" spans="1:16">
      <c r="A198" s="47" t="s">
        <v>21</v>
      </c>
      <c r="B198" s="47" t="str">
        <f>TRIM(Table1[[#This Row],[Product]])</f>
        <v>Bamboo End Table</v>
      </c>
      <c r="C198" s="1" t="s">
        <v>28</v>
      </c>
      <c r="D198" s="1" t="str">
        <f>UPPER(Table1[[#This Row],[Customer]])</f>
        <v>HOME EMPORIUM</v>
      </c>
      <c r="E198" s="30">
        <v>41814</v>
      </c>
      <c r="F198" s="30">
        <f t="shared" ca="1" si="9"/>
        <v>45333</v>
      </c>
      <c r="G198" s="60">
        <f ca="1">YEARFRAC(Table1[[#This Row],[order DateDate]],Table1[[#This Row],[Shipday]])</f>
        <v>9.6305555555555564</v>
      </c>
      <c r="H198" s="64">
        <f>DAY(Table1[[#This Row],[order DateDate]])</f>
        <v>24</v>
      </c>
      <c r="I198" s="64">
        <f>YEAR(Table1[[#This Row],[order DateDate]])</f>
        <v>2014</v>
      </c>
      <c r="J198" s="64" t="str">
        <f>TEXT(Table1[[#This Row],[order DateDate]],"DDDD")</f>
        <v>Tuesday</v>
      </c>
      <c r="K198" s="5">
        <v>64.95</v>
      </c>
      <c r="L198" s="2">
        <v>10</v>
      </c>
      <c r="M198" s="5">
        <f t="shared" si="10"/>
        <v>649.5</v>
      </c>
      <c r="N198" s="5"/>
      <c r="O198" s="49">
        <f t="shared" si="11"/>
        <v>649.5</v>
      </c>
      <c r="P198" s="22" t="str" cm="1">
        <f t="array" ref="P198">_xlfn.IFS(Table1[[#This Row],[Total]]&gt;=2000,"HLC",Table1[[#This Row],[Total]]&lt;2000,"LLC")</f>
        <v>LLC</v>
      </c>
    </row>
    <row r="199" spans="1:16">
      <c r="A199" s="47" t="s">
        <v>17</v>
      </c>
      <c r="B199" s="47" t="str">
        <f>TRIM(Table1[[#This Row],[Product]])</f>
        <v>Captain Recliner</v>
      </c>
      <c r="C199" s="1" t="s">
        <v>29</v>
      </c>
      <c r="D199" s="1" t="str">
        <f>UPPER(Table1[[#This Row],[Customer]])</f>
        <v>FABULOUS HOMES</v>
      </c>
      <c r="E199" s="30">
        <v>41814</v>
      </c>
      <c r="F199" s="30">
        <f t="shared" ca="1" si="9"/>
        <v>45333</v>
      </c>
      <c r="G199" s="60">
        <f ca="1">YEARFRAC(Table1[[#This Row],[order DateDate]],Table1[[#This Row],[Shipday]])</f>
        <v>9.6305555555555564</v>
      </c>
      <c r="H199" s="64">
        <f>DAY(Table1[[#This Row],[order DateDate]])</f>
        <v>24</v>
      </c>
      <c r="I199" s="64">
        <f>YEAR(Table1[[#This Row],[order DateDate]])</f>
        <v>2014</v>
      </c>
      <c r="J199" s="64" t="str">
        <f>TEXT(Table1[[#This Row],[order DateDate]],"DDDD")</f>
        <v>Tuesday</v>
      </c>
      <c r="K199" s="5">
        <v>299.95</v>
      </c>
      <c r="L199" s="2">
        <v>8</v>
      </c>
      <c r="M199" s="5">
        <f t="shared" si="10"/>
        <v>2399.6</v>
      </c>
      <c r="N199" s="5"/>
      <c r="O199" s="49">
        <f t="shared" si="11"/>
        <v>2399.6</v>
      </c>
      <c r="P199" s="22" t="str" cm="1">
        <f t="array" ref="P199">_xlfn.IFS(Table1[[#This Row],[Total]]&gt;=2000,"HLC",Table1[[#This Row],[Total]]&lt;2000,"LLC")</f>
        <v>HLC</v>
      </c>
    </row>
    <row r="200" spans="1:16">
      <c r="A200" s="47" t="s">
        <v>24</v>
      </c>
      <c r="B200" s="47" t="str">
        <f>TRIM(Table1[[#This Row],[Product]])</f>
        <v>Chameleon Couch</v>
      </c>
      <c r="C200" s="1" t="s">
        <v>18</v>
      </c>
      <c r="D200" s="1" t="str">
        <f>UPPER(Table1[[#This Row],[Customer]])</f>
        <v>B&amp;B SPACES</v>
      </c>
      <c r="E200" s="30">
        <v>41814</v>
      </c>
      <c r="F200" s="30">
        <f t="shared" ca="1" si="9"/>
        <v>45333</v>
      </c>
      <c r="G200" s="60">
        <f ca="1">YEARFRAC(Table1[[#This Row],[order DateDate]],Table1[[#This Row],[Shipday]])</f>
        <v>9.6305555555555564</v>
      </c>
      <c r="H200" s="64">
        <f>DAY(Table1[[#This Row],[order DateDate]])</f>
        <v>24</v>
      </c>
      <c r="I200" s="64">
        <f>YEAR(Table1[[#This Row],[order DateDate]])</f>
        <v>2014</v>
      </c>
      <c r="J200" s="64" t="str">
        <f>TEXT(Table1[[#This Row],[order DateDate]],"DDDD")</f>
        <v>Tuesday</v>
      </c>
      <c r="K200" s="5">
        <v>649.99</v>
      </c>
      <c r="L200" s="2">
        <v>19</v>
      </c>
      <c r="M200" s="5">
        <f t="shared" si="10"/>
        <v>12349.81</v>
      </c>
      <c r="N200" s="5"/>
      <c r="O200" s="49">
        <f t="shared" si="11"/>
        <v>12349.81</v>
      </c>
      <c r="P200" s="22" t="str" cm="1">
        <f t="array" ref="P200">_xlfn.IFS(Table1[[#This Row],[Total]]&gt;=2000,"HLC",Table1[[#This Row],[Total]]&lt;2000,"LLC")</f>
        <v>HLC</v>
      </c>
    </row>
    <row r="201" spans="1:16">
      <c r="A201" s="47" t="s">
        <v>24</v>
      </c>
      <c r="B201" s="47" t="str">
        <f>TRIM(Table1[[#This Row],[Product]])</f>
        <v>Chameleon Couch</v>
      </c>
      <c r="C201" s="1" t="s">
        <v>29</v>
      </c>
      <c r="D201" s="1" t="str">
        <f>UPPER(Table1[[#This Row],[Customer]])</f>
        <v>FABULOUS HOMES</v>
      </c>
      <c r="E201" s="30">
        <v>41814</v>
      </c>
      <c r="F201" s="30">
        <f t="shared" ca="1" si="9"/>
        <v>45333</v>
      </c>
      <c r="G201" s="60">
        <f ca="1">YEARFRAC(Table1[[#This Row],[order DateDate]],Table1[[#This Row],[Shipday]])</f>
        <v>9.6305555555555564</v>
      </c>
      <c r="H201" s="64">
        <f>DAY(Table1[[#This Row],[order DateDate]])</f>
        <v>24</v>
      </c>
      <c r="I201" s="64">
        <f>YEAR(Table1[[#This Row],[order DateDate]])</f>
        <v>2014</v>
      </c>
      <c r="J201" s="64" t="str">
        <f>TEXT(Table1[[#This Row],[order DateDate]],"DDDD")</f>
        <v>Tuesday</v>
      </c>
      <c r="K201" s="5">
        <v>649.99</v>
      </c>
      <c r="L201" s="2">
        <v>9</v>
      </c>
      <c r="M201" s="5">
        <f t="shared" si="10"/>
        <v>5849.91</v>
      </c>
      <c r="N201" s="5"/>
      <c r="O201" s="49">
        <f t="shared" si="11"/>
        <v>5849.91</v>
      </c>
      <c r="P201" s="22" t="str" cm="1">
        <f t="array" ref="P201">_xlfn.IFS(Table1[[#This Row],[Total]]&gt;=2000,"HLC",Table1[[#This Row],[Total]]&lt;2000,"LLC")</f>
        <v>HLC</v>
      </c>
    </row>
    <row r="202" spans="1:16">
      <c r="A202" s="47" t="s">
        <v>21</v>
      </c>
      <c r="B202" s="47" t="str">
        <f>TRIM(Table1[[#This Row],[Product]])</f>
        <v>Bamboo End Table</v>
      </c>
      <c r="C202" s="1" t="s">
        <v>20</v>
      </c>
      <c r="D202" s="1" t="str">
        <f>UPPER(Table1[[#This Row],[Customer]])</f>
        <v>HOME USA</v>
      </c>
      <c r="E202" s="30">
        <v>41815</v>
      </c>
      <c r="F202" s="30">
        <f t="shared" ca="1" si="9"/>
        <v>45333</v>
      </c>
      <c r="G202" s="60">
        <f ca="1">YEARFRAC(Table1[[#This Row],[order DateDate]],Table1[[#This Row],[Shipday]])</f>
        <v>9.6277777777777782</v>
      </c>
      <c r="H202" s="64">
        <f>DAY(Table1[[#This Row],[order DateDate]])</f>
        <v>25</v>
      </c>
      <c r="I202" s="64">
        <f>YEAR(Table1[[#This Row],[order DateDate]])</f>
        <v>2014</v>
      </c>
      <c r="J202" s="64" t="str">
        <f>TEXT(Table1[[#This Row],[order DateDate]],"DDDD")</f>
        <v>Wednesday</v>
      </c>
      <c r="K202" s="5">
        <v>64.95</v>
      </c>
      <c r="L202" s="2">
        <v>11</v>
      </c>
      <c r="M202" s="5">
        <f t="shared" si="10"/>
        <v>714.45</v>
      </c>
      <c r="N202" s="5"/>
      <c r="O202" s="49">
        <f t="shared" si="11"/>
        <v>714.45</v>
      </c>
      <c r="P202" s="22" t="str" cm="1">
        <f t="array" ref="P202">_xlfn.IFS(Table1[[#This Row],[Total]]&gt;=2000,"HLC",Table1[[#This Row],[Total]]&lt;2000,"LLC")</f>
        <v>LLC</v>
      </c>
    </row>
    <row r="203" spans="1:16">
      <c r="A203" s="47" t="s">
        <v>19</v>
      </c>
      <c r="B203" s="47" t="str">
        <f>TRIM(Table1[[#This Row],[Product]])</f>
        <v>Media Armoire</v>
      </c>
      <c r="C203" s="1" t="s">
        <v>28</v>
      </c>
      <c r="D203" s="1" t="str">
        <f>UPPER(Table1[[#This Row],[Customer]])</f>
        <v>HOME EMPORIUM</v>
      </c>
      <c r="E203" s="30">
        <v>41815</v>
      </c>
      <c r="F203" s="30">
        <f t="shared" ca="1" si="9"/>
        <v>45333</v>
      </c>
      <c r="G203" s="60">
        <f ca="1">YEARFRAC(Table1[[#This Row],[order DateDate]],Table1[[#This Row],[Shipday]])</f>
        <v>9.6277777777777782</v>
      </c>
      <c r="H203" s="64">
        <f>DAY(Table1[[#This Row],[order DateDate]])</f>
        <v>25</v>
      </c>
      <c r="I203" s="64">
        <f>YEAR(Table1[[#This Row],[order DateDate]])</f>
        <v>2014</v>
      </c>
      <c r="J203" s="64" t="str">
        <f>TEXT(Table1[[#This Row],[order DateDate]],"DDDD")</f>
        <v>Wednesday</v>
      </c>
      <c r="K203" s="5">
        <v>329.95</v>
      </c>
      <c r="L203" s="2">
        <v>6</v>
      </c>
      <c r="M203" s="5">
        <f t="shared" si="10"/>
        <v>1979.6999999999998</v>
      </c>
      <c r="N203" s="5"/>
      <c r="O203" s="49">
        <f t="shared" si="11"/>
        <v>1979.6999999999998</v>
      </c>
      <c r="P203" s="22" t="str" cm="1">
        <f t="array" ref="P203">_xlfn.IFS(Table1[[#This Row],[Total]]&gt;=2000,"HLC",Table1[[#This Row],[Total]]&lt;2000,"LLC")</f>
        <v>LLC</v>
      </c>
    </row>
    <row r="204" spans="1:16">
      <c r="A204" s="47" t="s">
        <v>26</v>
      </c>
      <c r="B204" s="47" t="str">
        <f>TRIM(Table1[[#This Row],[Product]])</f>
        <v>Bamboo Coffee Table</v>
      </c>
      <c r="C204" s="1" t="s">
        <v>22</v>
      </c>
      <c r="D204" s="1" t="str">
        <f>UPPER(Table1[[#This Row],[Customer]])</f>
        <v>ELLINGTON DESIGNS</v>
      </c>
      <c r="E204" s="30">
        <v>41816</v>
      </c>
      <c r="F204" s="30">
        <f t="shared" ca="1" si="9"/>
        <v>45333</v>
      </c>
      <c r="G204" s="60">
        <f ca="1">YEARFRAC(Table1[[#This Row],[order DateDate]],Table1[[#This Row],[Shipday]])</f>
        <v>9.625</v>
      </c>
      <c r="H204" s="64">
        <f>DAY(Table1[[#This Row],[order DateDate]])</f>
        <v>26</v>
      </c>
      <c r="I204" s="64">
        <f>YEAR(Table1[[#This Row],[order DateDate]])</f>
        <v>2014</v>
      </c>
      <c r="J204" s="64" t="str">
        <f>TEXT(Table1[[#This Row],[order DateDate]],"DDDD")</f>
        <v>Thursday</v>
      </c>
      <c r="K204" s="5">
        <v>139.94999999999999</v>
      </c>
      <c r="L204" s="2">
        <v>7</v>
      </c>
      <c r="M204" s="5">
        <f t="shared" si="10"/>
        <v>979.64999999999986</v>
      </c>
      <c r="N204" s="5"/>
      <c r="O204" s="49">
        <f t="shared" si="11"/>
        <v>979.64999999999986</v>
      </c>
      <c r="P204" s="22" t="str" cm="1">
        <f t="array" ref="P204">_xlfn.IFS(Table1[[#This Row],[Total]]&gt;=2000,"HLC",Table1[[#This Row],[Total]]&lt;2000,"LLC")</f>
        <v>LLC</v>
      </c>
    </row>
    <row r="205" spans="1:16">
      <c r="A205" s="47" t="s">
        <v>19</v>
      </c>
      <c r="B205" s="47" t="str">
        <f>TRIM(Table1[[#This Row],[Product]])</f>
        <v>Media Armoire</v>
      </c>
      <c r="C205" s="1" t="s">
        <v>20</v>
      </c>
      <c r="D205" s="1" t="str">
        <f>UPPER(Table1[[#This Row],[Customer]])</f>
        <v>HOME USA</v>
      </c>
      <c r="E205" s="30">
        <v>41816</v>
      </c>
      <c r="F205" s="30">
        <f t="shared" ca="1" si="9"/>
        <v>45333</v>
      </c>
      <c r="G205" s="60">
        <f ca="1">YEARFRAC(Table1[[#This Row],[order DateDate]],Table1[[#This Row],[Shipday]])</f>
        <v>9.625</v>
      </c>
      <c r="H205" s="64">
        <f>DAY(Table1[[#This Row],[order DateDate]])</f>
        <v>26</v>
      </c>
      <c r="I205" s="64">
        <f>YEAR(Table1[[#This Row],[order DateDate]])</f>
        <v>2014</v>
      </c>
      <c r="J205" s="64" t="str">
        <f>TEXT(Table1[[#This Row],[order DateDate]],"DDDD")</f>
        <v>Thursday</v>
      </c>
      <c r="K205" s="5">
        <v>329.95</v>
      </c>
      <c r="L205" s="2">
        <v>2</v>
      </c>
      <c r="M205" s="5">
        <f t="shared" si="10"/>
        <v>659.9</v>
      </c>
      <c r="N205" s="5"/>
      <c r="O205" s="49">
        <f t="shared" si="11"/>
        <v>659.9</v>
      </c>
      <c r="P205" s="22" t="str" cm="1">
        <f t="array" ref="P205">_xlfn.IFS(Table1[[#This Row],[Total]]&gt;=2000,"HLC",Table1[[#This Row],[Total]]&lt;2000,"LLC")</f>
        <v>LLC</v>
      </c>
    </row>
    <row r="206" spans="1:16">
      <c r="A206" s="47" t="s">
        <v>19</v>
      </c>
      <c r="B206" s="47" t="str">
        <f>TRIM(Table1[[#This Row],[Product]])</f>
        <v>Media Armoire</v>
      </c>
      <c r="C206" s="1" t="s">
        <v>29</v>
      </c>
      <c r="D206" s="1" t="str">
        <f>UPPER(Table1[[#This Row],[Customer]])</f>
        <v>FABULOUS HOMES</v>
      </c>
      <c r="E206" s="30">
        <v>41816</v>
      </c>
      <c r="F206" s="30">
        <f t="shared" ca="1" si="9"/>
        <v>45333</v>
      </c>
      <c r="G206" s="60">
        <f ca="1">YEARFRAC(Table1[[#This Row],[order DateDate]],Table1[[#This Row],[Shipday]])</f>
        <v>9.625</v>
      </c>
      <c r="H206" s="64">
        <f>DAY(Table1[[#This Row],[order DateDate]])</f>
        <v>26</v>
      </c>
      <c r="I206" s="64">
        <f>YEAR(Table1[[#This Row],[order DateDate]])</f>
        <v>2014</v>
      </c>
      <c r="J206" s="64" t="str">
        <f>TEXT(Table1[[#This Row],[order DateDate]],"DDDD")</f>
        <v>Thursday</v>
      </c>
      <c r="K206" s="5">
        <v>329.95</v>
      </c>
      <c r="L206" s="2">
        <v>15</v>
      </c>
      <c r="M206" s="5">
        <f t="shared" si="10"/>
        <v>4949.25</v>
      </c>
      <c r="N206" s="5"/>
      <c r="O206" s="49">
        <f t="shared" si="11"/>
        <v>4949.25</v>
      </c>
      <c r="P206" s="22" t="str" cm="1">
        <f t="array" ref="P206">_xlfn.IFS(Table1[[#This Row],[Total]]&gt;=2000,"HLC",Table1[[#This Row],[Total]]&lt;2000,"LLC")</f>
        <v>HLC</v>
      </c>
    </row>
    <row r="207" spans="1:16">
      <c r="A207" s="47" t="s">
        <v>21</v>
      </c>
      <c r="B207" s="47" t="str">
        <f>TRIM(Table1[[#This Row],[Product]])</f>
        <v>Bamboo End Table</v>
      </c>
      <c r="C207" s="1" t="s">
        <v>18</v>
      </c>
      <c r="D207" s="1" t="str">
        <f>UPPER(Table1[[#This Row],[Customer]])</f>
        <v>B&amp;B SPACES</v>
      </c>
      <c r="E207" s="30">
        <v>41817</v>
      </c>
      <c r="F207" s="30">
        <f t="shared" ca="1" si="9"/>
        <v>45333</v>
      </c>
      <c r="G207" s="60">
        <f ca="1">YEARFRAC(Table1[[#This Row],[order DateDate]],Table1[[#This Row],[Shipday]])</f>
        <v>9.6222222222222218</v>
      </c>
      <c r="H207" s="64">
        <f>DAY(Table1[[#This Row],[order DateDate]])</f>
        <v>27</v>
      </c>
      <c r="I207" s="64">
        <f>YEAR(Table1[[#This Row],[order DateDate]])</f>
        <v>2014</v>
      </c>
      <c r="J207" s="64" t="str">
        <f>TEXT(Table1[[#This Row],[order DateDate]],"DDDD")</f>
        <v>Friday</v>
      </c>
      <c r="K207" s="5">
        <v>64.95</v>
      </c>
      <c r="L207" s="2">
        <v>12</v>
      </c>
      <c r="M207" s="5">
        <f t="shared" si="10"/>
        <v>779.40000000000009</v>
      </c>
      <c r="N207" s="5"/>
      <c r="O207" s="49">
        <f t="shared" si="11"/>
        <v>779.40000000000009</v>
      </c>
      <c r="P207" s="22" t="str" cm="1">
        <f t="array" ref="P207">_xlfn.IFS(Table1[[#This Row],[Total]]&gt;=2000,"HLC",Table1[[#This Row],[Total]]&lt;2000,"LLC")</f>
        <v>LLC</v>
      </c>
    </row>
    <row r="208" spans="1:16">
      <c r="A208" s="47" t="s">
        <v>17</v>
      </c>
      <c r="B208" s="47" t="str">
        <f>TRIM(Table1[[#This Row],[Product]])</f>
        <v>Captain Recliner</v>
      </c>
      <c r="C208" s="1" t="s">
        <v>29</v>
      </c>
      <c r="D208" s="1" t="str">
        <f>UPPER(Table1[[#This Row],[Customer]])</f>
        <v>FABULOUS HOMES</v>
      </c>
      <c r="E208" s="30">
        <v>41817</v>
      </c>
      <c r="F208" s="30">
        <f t="shared" ca="1" si="9"/>
        <v>45333</v>
      </c>
      <c r="G208" s="60">
        <f ca="1">YEARFRAC(Table1[[#This Row],[order DateDate]],Table1[[#This Row],[Shipday]])</f>
        <v>9.6222222222222218</v>
      </c>
      <c r="H208" s="64">
        <f>DAY(Table1[[#This Row],[order DateDate]])</f>
        <v>27</v>
      </c>
      <c r="I208" s="64">
        <f>YEAR(Table1[[#This Row],[order DateDate]])</f>
        <v>2014</v>
      </c>
      <c r="J208" s="64" t="str">
        <f>TEXT(Table1[[#This Row],[order DateDate]],"DDDD")</f>
        <v>Friday</v>
      </c>
      <c r="K208" s="5">
        <v>299.95</v>
      </c>
      <c r="L208" s="2">
        <v>4</v>
      </c>
      <c r="M208" s="5">
        <f t="shared" si="10"/>
        <v>1199.8</v>
      </c>
      <c r="N208" s="5"/>
      <c r="O208" s="49">
        <f t="shared" si="11"/>
        <v>1199.8</v>
      </c>
      <c r="P208" s="22" t="str" cm="1">
        <f t="array" ref="P208">_xlfn.IFS(Table1[[#This Row],[Total]]&gt;=2000,"HLC",Table1[[#This Row],[Total]]&lt;2000,"LLC")</f>
        <v>LLC</v>
      </c>
    </row>
    <row r="209" spans="1:16">
      <c r="A209" s="47" t="s">
        <v>24</v>
      </c>
      <c r="B209" s="47" t="str">
        <f>TRIM(Table1[[#This Row],[Product]])</f>
        <v>Chameleon Couch</v>
      </c>
      <c r="C209" s="1" t="s">
        <v>29</v>
      </c>
      <c r="D209" s="1" t="str">
        <f>UPPER(Table1[[#This Row],[Customer]])</f>
        <v>FABULOUS HOMES</v>
      </c>
      <c r="E209" s="30">
        <v>41817</v>
      </c>
      <c r="F209" s="30">
        <f t="shared" ca="1" si="9"/>
        <v>45333</v>
      </c>
      <c r="G209" s="60">
        <f ca="1">YEARFRAC(Table1[[#This Row],[order DateDate]],Table1[[#This Row],[Shipday]])</f>
        <v>9.6222222222222218</v>
      </c>
      <c r="H209" s="64">
        <f>DAY(Table1[[#This Row],[order DateDate]])</f>
        <v>27</v>
      </c>
      <c r="I209" s="64">
        <f>YEAR(Table1[[#This Row],[order DateDate]])</f>
        <v>2014</v>
      </c>
      <c r="J209" s="64" t="str">
        <f>TEXT(Table1[[#This Row],[order DateDate]],"DDDD")</f>
        <v>Friday</v>
      </c>
      <c r="K209" s="5">
        <v>649.99</v>
      </c>
      <c r="L209" s="2">
        <v>14</v>
      </c>
      <c r="M209" s="5">
        <f t="shared" si="10"/>
        <v>9099.86</v>
      </c>
      <c r="N209" s="5"/>
      <c r="O209" s="49">
        <f t="shared" si="11"/>
        <v>9099.86</v>
      </c>
      <c r="P209" s="22" t="str" cm="1">
        <f t="array" ref="P209">_xlfn.IFS(Table1[[#This Row],[Total]]&gt;=2000,"HLC",Table1[[#This Row],[Total]]&lt;2000,"LLC")</f>
        <v>HLC</v>
      </c>
    </row>
    <row r="210" spans="1:16">
      <c r="A210" s="47" t="s">
        <v>24</v>
      </c>
      <c r="B210" s="47" t="str">
        <f>TRIM(Table1[[#This Row],[Product]])</f>
        <v>Chameleon Couch</v>
      </c>
      <c r="C210" s="1" t="s">
        <v>29</v>
      </c>
      <c r="D210" s="1" t="str">
        <f>UPPER(Table1[[#This Row],[Customer]])</f>
        <v>FABULOUS HOMES</v>
      </c>
      <c r="E210" s="30">
        <v>41817</v>
      </c>
      <c r="F210" s="30">
        <f t="shared" ca="1" si="9"/>
        <v>45333</v>
      </c>
      <c r="G210" s="60">
        <f ca="1">YEARFRAC(Table1[[#This Row],[order DateDate]],Table1[[#This Row],[Shipday]])</f>
        <v>9.6222222222222218</v>
      </c>
      <c r="H210" s="64">
        <f>DAY(Table1[[#This Row],[order DateDate]])</f>
        <v>27</v>
      </c>
      <c r="I210" s="64">
        <f>YEAR(Table1[[#This Row],[order DateDate]])</f>
        <v>2014</v>
      </c>
      <c r="J210" s="64" t="str">
        <f>TEXT(Table1[[#This Row],[order DateDate]],"DDDD")</f>
        <v>Friday</v>
      </c>
      <c r="K210" s="5">
        <v>649.99</v>
      </c>
      <c r="L210" s="2">
        <v>15</v>
      </c>
      <c r="M210" s="5">
        <f t="shared" si="10"/>
        <v>9749.85</v>
      </c>
      <c r="N210" s="5"/>
      <c r="O210" s="49">
        <f t="shared" si="11"/>
        <v>9749.85</v>
      </c>
      <c r="P210" s="22" t="str" cm="1">
        <f t="array" ref="P210">_xlfn.IFS(Table1[[#This Row],[Total]]&gt;=2000,"HLC",Table1[[#This Row],[Total]]&lt;2000,"LLC")</f>
        <v>HLC</v>
      </c>
    </row>
    <row r="211" spans="1:16">
      <c r="A211" s="47" t="s">
        <v>17</v>
      </c>
      <c r="B211" s="47" t="str">
        <f>TRIM(Table1[[#This Row],[Product]])</f>
        <v>Captain Recliner</v>
      </c>
      <c r="C211" s="1" t="s">
        <v>28</v>
      </c>
      <c r="D211" s="1" t="str">
        <f>UPPER(Table1[[#This Row],[Customer]])</f>
        <v>HOME EMPORIUM</v>
      </c>
      <c r="E211" s="30">
        <v>41823</v>
      </c>
      <c r="F211" s="30">
        <f t="shared" ca="1" si="9"/>
        <v>45333</v>
      </c>
      <c r="G211" s="60">
        <f ca="1">YEARFRAC(Table1[[#This Row],[order DateDate]],Table1[[#This Row],[Shipday]])</f>
        <v>9.6055555555555561</v>
      </c>
      <c r="H211" s="64">
        <f>DAY(Table1[[#This Row],[order DateDate]])</f>
        <v>3</v>
      </c>
      <c r="I211" s="64">
        <f>YEAR(Table1[[#This Row],[order DateDate]])</f>
        <v>2014</v>
      </c>
      <c r="J211" s="64" t="str">
        <f>TEXT(Table1[[#This Row],[order DateDate]],"DDDD")</f>
        <v>Thursday</v>
      </c>
      <c r="K211" s="5">
        <v>299.95</v>
      </c>
      <c r="L211" s="2">
        <v>14</v>
      </c>
      <c r="M211" s="5">
        <f t="shared" si="10"/>
        <v>4199.3</v>
      </c>
      <c r="N211" s="5"/>
      <c r="O211" s="49">
        <f t="shared" si="11"/>
        <v>4199.3</v>
      </c>
      <c r="P211" s="22" t="str" cm="1">
        <f t="array" ref="P211">_xlfn.IFS(Table1[[#This Row],[Total]]&gt;=2000,"HLC",Table1[[#This Row],[Total]]&lt;2000,"LLC")</f>
        <v>HLC</v>
      </c>
    </row>
    <row r="212" spans="1:16">
      <c r="A212" s="47" t="s">
        <v>24</v>
      </c>
      <c r="B212" s="47" t="str">
        <f>TRIM(Table1[[#This Row],[Product]])</f>
        <v>Chameleon Couch</v>
      </c>
      <c r="C212" s="1" t="s">
        <v>22</v>
      </c>
      <c r="D212" s="1" t="str">
        <f>UPPER(Table1[[#This Row],[Customer]])</f>
        <v>ELLINGTON DESIGNS</v>
      </c>
      <c r="E212" s="30">
        <v>41823</v>
      </c>
      <c r="F212" s="30">
        <f t="shared" ca="1" si="9"/>
        <v>45333</v>
      </c>
      <c r="G212" s="60">
        <f ca="1">YEARFRAC(Table1[[#This Row],[order DateDate]],Table1[[#This Row],[Shipday]])</f>
        <v>9.6055555555555561</v>
      </c>
      <c r="H212" s="64">
        <f>DAY(Table1[[#This Row],[order DateDate]])</f>
        <v>3</v>
      </c>
      <c r="I212" s="64">
        <f>YEAR(Table1[[#This Row],[order DateDate]])</f>
        <v>2014</v>
      </c>
      <c r="J212" s="64" t="str">
        <f>TEXT(Table1[[#This Row],[order DateDate]],"DDDD")</f>
        <v>Thursday</v>
      </c>
      <c r="K212" s="5">
        <v>649.99</v>
      </c>
      <c r="L212" s="2">
        <v>11</v>
      </c>
      <c r="M212" s="5">
        <f t="shared" si="10"/>
        <v>7149.89</v>
      </c>
      <c r="N212" s="5"/>
      <c r="O212" s="49">
        <f t="shared" si="11"/>
        <v>7149.89</v>
      </c>
      <c r="P212" s="22" t="str" cm="1">
        <f t="array" ref="P212">_xlfn.IFS(Table1[[#This Row],[Total]]&gt;=2000,"HLC",Table1[[#This Row],[Total]]&lt;2000,"LLC")</f>
        <v>HLC</v>
      </c>
    </row>
    <row r="213" spans="1:16">
      <c r="A213" s="47" t="s">
        <v>26</v>
      </c>
      <c r="B213" s="47" t="str">
        <f>TRIM(Table1[[#This Row],[Product]])</f>
        <v>Bamboo Coffee Table</v>
      </c>
      <c r="C213" s="1" t="s">
        <v>28</v>
      </c>
      <c r="D213" s="1" t="str">
        <f>UPPER(Table1[[#This Row],[Customer]])</f>
        <v>HOME EMPORIUM</v>
      </c>
      <c r="E213" s="30">
        <v>41824</v>
      </c>
      <c r="F213" s="30">
        <f t="shared" ca="1" si="9"/>
        <v>45333</v>
      </c>
      <c r="G213" s="60">
        <f ca="1">YEARFRAC(Table1[[#This Row],[order DateDate]],Table1[[#This Row],[Shipday]])</f>
        <v>9.6027777777777779</v>
      </c>
      <c r="H213" s="64">
        <f>DAY(Table1[[#This Row],[order DateDate]])</f>
        <v>4</v>
      </c>
      <c r="I213" s="64">
        <f>YEAR(Table1[[#This Row],[order DateDate]])</f>
        <v>2014</v>
      </c>
      <c r="J213" s="64" t="str">
        <f>TEXT(Table1[[#This Row],[order DateDate]],"DDDD")</f>
        <v>Friday</v>
      </c>
      <c r="K213" s="5">
        <v>139.94999999999999</v>
      </c>
      <c r="L213" s="2">
        <v>7</v>
      </c>
      <c r="M213" s="5">
        <f t="shared" si="10"/>
        <v>979.64999999999986</v>
      </c>
      <c r="N213" s="5"/>
      <c r="O213" s="49">
        <f t="shared" si="11"/>
        <v>979.64999999999986</v>
      </c>
      <c r="P213" s="22" t="str" cm="1">
        <f t="array" ref="P213">_xlfn.IFS(Table1[[#This Row],[Total]]&gt;=2000,"HLC",Table1[[#This Row],[Total]]&lt;2000,"LLC")</f>
        <v>LLC</v>
      </c>
    </row>
    <row r="214" spans="1:16">
      <c r="A214" s="47" t="s">
        <v>21</v>
      </c>
      <c r="B214" s="47" t="str">
        <f>TRIM(Table1[[#This Row],[Product]])</f>
        <v>Bamboo End Table</v>
      </c>
      <c r="C214" s="1" t="s">
        <v>22</v>
      </c>
      <c r="D214" s="1" t="str">
        <f>UPPER(Table1[[#This Row],[Customer]])</f>
        <v>ELLINGTON DESIGNS</v>
      </c>
      <c r="E214" s="30">
        <v>41824</v>
      </c>
      <c r="F214" s="30">
        <f t="shared" ca="1" si="9"/>
        <v>45333</v>
      </c>
      <c r="G214" s="60">
        <f ca="1">YEARFRAC(Table1[[#This Row],[order DateDate]],Table1[[#This Row],[Shipday]])</f>
        <v>9.6027777777777779</v>
      </c>
      <c r="H214" s="64">
        <f>DAY(Table1[[#This Row],[order DateDate]])</f>
        <v>4</v>
      </c>
      <c r="I214" s="64">
        <f>YEAR(Table1[[#This Row],[order DateDate]])</f>
        <v>2014</v>
      </c>
      <c r="J214" s="64" t="str">
        <f>TEXT(Table1[[#This Row],[order DateDate]],"DDDD")</f>
        <v>Friday</v>
      </c>
      <c r="K214" s="5">
        <v>64.95</v>
      </c>
      <c r="L214" s="2">
        <v>6</v>
      </c>
      <c r="M214" s="5">
        <f t="shared" si="10"/>
        <v>389.70000000000005</v>
      </c>
      <c r="N214" s="5"/>
      <c r="O214" s="49">
        <f t="shared" si="11"/>
        <v>389.70000000000005</v>
      </c>
      <c r="P214" s="22" t="str" cm="1">
        <f t="array" ref="P214">_xlfn.IFS(Table1[[#This Row],[Total]]&gt;=2000,"HLC",Table1[[#This Row],[Total]]&lt;2000,"LLC")</f>
        <v>LLC</v>
      </c>
    </row>
    <row r="215" spans="1:16">
      <c r="A215" s="47" t="s">
        <v>17</v>
      </c>
      <c r="B215" s="47" t="str">
        <f>TRIM(Table1[[#This Row],[Product]])</f>
        <v>Captain Recliner</v>
      </c>
      <c r="C215" s="1" t="s">
        <v>20</v>
      </c>
      <c r="D215" s="1" t="str">
        <f>UPPER(Table1[[#This Row],[Customer]])</f>
        <v>HOME USA</v>
      </c>
      <c r="E215" s="30">
        <v>41824</v>
      </c>
      <c r="F215" s="30">
        <f t="shared" ca="1" si="9"/>
        <v>45333</v>
      </c>
      <c r="G215" s="60">
        <f ca="1">YEARFRAC(Table1[[#This Row],[order DateDate]],Table1[[#This Row],[Shipday]])</f>
        <v>9.6027777777777779</v>
      </c>
      <c r="H215" s="64">
        <f>DAY(Table1[[#This Row],[order DateDate]])</f>
        <v>4</v>
      </c>
      <c r="I215" s="64">
        <f>YEAR(Table1[[#This Row],[order DateDate]])</f>
        <v>2014</v>
      </c>
      <c r="J215" s="64" t="str">
        <f>TEXT(Table1[[#This Row],[order DateDate]],"DDDD")</f>
        <v>Friday</v>
      </c>
      <c r="K215" s="5">
        <v>299.95</v>
      </c>
      <c r="L215" s="2">
        <v>13</v>
      </c>
      <c r="M215" s="5">
        <f t="shared" si="10"/>
        <v>3899.35</v>
      </c>
      <c r="N215" s="5"/>
      <c r="O215" s="49">
        <f t="shared" si="11"/>
        <v>3899.35</v>
      </c>
      <c r="P215" s="22" t="str" cm="1">
        <f t="array" ref="P215">_xlfn.IFS(Table1[[#This Row],[Total]]&gt;=2000,"HLC",Table1[[#This Row],[Total]]&lt;2000,"LLC")</f>
        <v>HLC</v>
      </c>
    </row>
    <row r="216" spans="1:16">
      <c r="A216" s="47" t="s">
        <v>24</v>
      </c>
      <c r="B216" s="47" t="str">
        <f>TRIM(Table1[[#This Row],[Product]])</f>
        <v>Chameleon Couch</v>
      </c>
      <c r="C216" s="1" t="s">
        <v>28</v>
      </c>
      <c r="D216" s="1" t="str">
        <f>UPPER(Table1[[#This Row],[Customer]])</f>
        <v>HOME EMPORIUM</v>
      </c>
      <c r="E216" s="30">
        <v>41824</v>
      </c>
      <c r="F216" s="30">
        <f t="shared" ca="1" si="9"/>
        <v>45333</v>
      </c>
      <c r="G216" s="60">
        <f ca="1">YEARFRAC(Table1[[#This Row],[order DateDate]],Table1[[#This Row],[Shipday]])</f>
        <v>9.6027777777777779</v>
      </c>
      <c r="H216" s="64">
        <f>DAY(Table1[[#This Row],[order DateDate]])</f>
        <v>4</v>
      </c>
      <c r="I216" s="64">
        <f>YEAR(Table1[[#This Row],[order DateDate]])</f>
        <v>2014</v>
      </c>
      <c r="J216" s="64" t="str">
        <f>TEXT(Table1[[#This Row],[order DateDate]],"DDDD")</f>
        <v>Friday</v>
      </c>
      <c r="K216" s="5">
        <v>649.99</v>
      </c>
      <c r="L216" s="2">
        <v>2</v>
      </c>
      <c r="M216" s="5">
        <f t="shared" si="10"/>
        <v>1299.98</v>
      </c>
      <c r="N216" s="5"/>
      <c r="O216" s="49">
        <f t="shared" si="11"/>
        <v>1299.98</v>
      </c>
      <c r="P216" s="22" t="str" cm="1">
        <f t="array" ref="P216">_xlfn.IFS(Table1[[#This Row],[Total]]&gt;=2000,"HLC",Table1[[#This Row],[Total]]&lt;2000,"LLC")</f>
        <v>LLC</v>
      </c>
    </row>
    <row r="217" spans="1:16">
      <c r="A217" s="47" t="s">
        <v>21</v>
      </c>
      <c r="B217" s="47" t="str">
        <f>TRIM(Table1[[#This Row],[Product]])</f>
        <v>Bamboo End Table</v>
      </c>
      <c r="C217" s="1" t="s">
        <v>20</v>
      </c>
      <c r="D217" s="1" t="str">
        <f>UPPER(Table1[[#This Row],[Customer]])</f>
        <v>HOME USA</v>
      </c>
      <c r="E217" s="30">
        <v>41828</v>
      </c>
      <c r="F217" s="30">
        <f t="shared" ca="1" si="9"/>
        <v>45333</v>
      </c>
      <c r="G217" s="60">
        <f ca="1">YEARFRAC(Table1[[#This Row],[order DateDate]],Table1[[#This Row],[Shipday]])</f>
        <v>9.5916666666666668</v>
      </c>
      <c r="H217" s="64">
        <f>DAY(Table1[[#This Row],[order DateDate]])</f>
        <v>8</v>
      </c>
      <c r="I217" s="64">
        <f>YEAR(Table1[[#This Row],[order DateDate]])</f>
        <v>2014</v>
      </c>
      <c r="J217" s="64" t="str">
        <f>TEXT(Table1[[#This Row],[order DateDate]],"DDDD")</f>
        <v>Tuesday</v>
      </c>
      <c r="K217" s="5">
        <v>64.95</v>
      </c>
      <c r="L217" s="2">
        <v>12</v>
      </c>
      <c r="M217" s="5">
        <f t="shared" si="10"/>
        <v>779.40000000000009</v>
      </c>
      <c r="N217" s="5"/>
      <c r="O217" s="49">
        <f t="shared" si="11"/>
        <v>779.40000000000009</v>
      </c>
      <c r="P217" s="22" t="str" cm="1">
        <f t="array" ref="P217">_xlfn.IFS(Table1[[#This Row],[Total]]&gt;=2000,"HLC",Table1[[#This Row],[Total]]&lt;2000,"LLC")</f>
        <v>LLC</v>
      </c>
    </row>
    <row r="218" spans="1:16">
      <c r="A218" s="47" t="s">
        <v>24</v>
      </c>
      <c r="B218" s="47" t="str">
        <f>TRIM(Table1[[#This Row],[Product]])</f>
        <v>Chameleon Couch</v>
      </c>
      <c r="C218" s="1" t="s">
        <v>18</v>
      </c>
      <c r="D218" s="1" t="str">
        <f>UPPER(Table1[[#This Row],[Customer]])</f>
        <v>B&amp;B SPACES</v>
      </c>
      <c r="E218" s="30">
        <v>41828</v>
      </c>
      <c r="F218" s="30">
        <f t="shared" ca="1" si="9"/>
        <v>45333</v>
      </c>
      <c r="G218" s="60">
        <f ca="1">YEARFRAC(Table1[[#This Row],[order DateDate]],Table1[[#This Row],[Shipday]])</f>
        <v>9.5916666666666668</v>
      </c>
      <c r="H218" s="64">
        <f>DAY(Table1[[#This Row],[order DateDate]])</f>
        <v>8</v>
      </c>
      <c r="I218" s="64">
        <f>YEAR(Table1[[#This Row],[order DateDate]])</f>
        <v>2014</v>
      </c>
      <c r="J218" s="64" t="str">
        <f>TEXT(Table1[[#This Row],[order DateDate]],"DDDD")</f>
        <v>Tuesday</v>
      </c>
      <c r="K218" s="5">
        <v>649.99</v>
      </c>
      <c r="L218" s="2">
        <v>15</v>
      </c>
      <c r="M218" s="5">
        <f t="shared" si="10"/>
        <v>9749.85</v>
      </c>
      <c r="N218" s="5"/>
      <c r="O218" s="49">
        <f t="shared" si="11"/>
        <v>9749.85</v>
      </c>
      <c r="P218" s="22" t="str" cm="1">
        <f t="array" ref="P218">_xlfn.IFS(Table1[[#This Row],[Total]]&gt;=2000,"HLC",Table1[[#This Row],[Total]]&lt;2000,"LLC")</f>
        <v>HLC</v>
      </c>
    </row>
    <row r="219" spans="1:16">
      <c r="A219" s="47" t="s">
        <v>26</v>
      </c>
      <c r="B219" s="47" t="str">
        <f>TRIM(Table1[[#This Row],[Product]])</f>
        <v>Bamboo Coffee Table</v>
      </c>
      <c r="C219" s="1" t="s">
        <v>29</v>
      </c>
      <c r="D219" s="1" t="str">
        <f>UPPER(Table1[[#This Row],[Customer]])</f>
        <v>FABULOUS HOMES</v>
      </c>
      <c r="E219" s="30">
        <v>41830</v>
      </c>
      <c r="F219" s="30">
        <f t="shared" ca="1" si="9"/>
        <v>45333</v>
      </c>
      <c r="G219" s="60">
        <f ca="1">YEARFRAC(Table1[[#This Row],[order DateDate]],Table1[[#This Row],[Shipday]])</f>
        <v>9.5861111111111104</v>
      </c>
      <c r="H219" s="64">
        <f>DAY(Table1[[#This Row],[order DateDate]])</f>
        <v>10</v>
      </c>
      <c r="I219" s="64">
        <f>YEAR(Table1[[#This Row],[order DateDate]])</f>
        <v>2014</v>
      </c>
      <c r="J219" s="64" t="str">
        <f>TEXT(Table1[[#This Row],[order DateDate]],"DDDD")</f>
        <v>Thursday</v>
      </c>
      <c r="K219" s="5">
        <v>139.94999999999999</v>
      </c>
      <c r="L219" s="2">
        <v>14</v>
      </c>
      <c r="M219" s="5">
        <f t="shared" si="10"/>
        <v>1959.2999999999997</v>
      </c>
      <c r="N219" s="5"/>
      <c r="O219" s="49">
        <f t="shared" si="11"/>
        <v>1959.2999999999997</v>
      </c>
      <c r="P219" s="22" t="str" cm="1">
        <f t="array" ref="P219">_xlfn.IFS(Table1[[#This Row],[Total]]&gt;=2000,"HLC",Table1[[#This Row],[Total]]&lt;2000,"LLC")</f>
        <v>LLC</v>
      </c>
    </row>
    <row r="220" spans="1:16">
      <c r="A220" s="47" t="s">
        <v>17</v>
      </c>
      <c r="B220" s="47" t="str">
        <f>TRIM(Table1[[#This Row],[Product]])</f>
        <v>Captain Recliner</v>
      </c>
      <c r="C220" s="1" t="s">
        <v>18</v>
      </c>
      <c r="D220" s="1" t="str">
        <f>UPPER(Table1[[#This Row],[Customer]])</f>
        <v>B&amp;B SPACES</v>
      </c>
      <c r="E220" s="30">
        <v>41831</v>
      </c>
      <c r="F220" s="30">
        <f t="shared" ca="1" si="9"/>
        <v>45333</v>
      </c>
      <c r="G220" s="60">
        <f ca="1">YEARFRAC(Table1[[#This Row],[order DateDate]],Table1[[#This Row],[Shipday]])</f>
        <v>9.5833333333333339</v>
      </c>
      <c r="H220" s="64">
        <f>DAY(Table1[[#This Row],[order DateDate]])</f>
        <v>11</v>
      </c>
      <c r="I220" s="64">
        <f>YEAR(Table1[[#This Row],[order DateDate]])</f>
        <v>2014</v>
      </c>
      <c r="J220" s="64" t="str">
        <f>TEXT(Table1[[#This Row],[order DateDate]],"DDDD")</f>
        <v>Friday</v>
      </c>
      <c r="K220" s="5">
        <v>299.95</v>
      </c>
      <c r="L220" s="2">
        <v>9</v>
      </c>
      <c r="M220" s="5">
        <f t="shared" si="10"/>
        <v>2699.5499999999997</v>
      </c>
      <c r="N220" s="5"/>
      <c r="O220" s="49">
        <f t="shared" si="11"/>
        <v>2699.5499999999997</v>
      </c>
      <c r="P220" s="22" t="str" cm="1">
        <f t="array" ref="P220">_xlfn.IFS(Table1[[#This Row],[Total]]&gt;=2000,"HLC",Table1[[#This Row],[Total]]&lt;2000,"LLC")</f>
        <v>HLC</v>
      </c>
    </row>
    <row r="221" spans="1:16">
      <c r="A221" s="47" t="s">
        <v>24</v>
      </c>
      <c r="B221" s="47" t="str">
        <f>TRIM(Table1[[#This Row],[Product]])</f>
        <v>Chameleon Couch</v>
      </c>
      <c r="C221" s="1" t="s">
        <v>18</v>
      </c>
      <c r="D221" s="1" t="str">
        <f>UPPER(Table1[[#This Row],[Customer]])</f>
        <v>B&amp;B SPACES</v>
      </c>
      <c r="E221" s="30">
        <v>41832</v>
      </c>
      <c r="F221" s="30">
        <f t="shared" ca="1" si="9"/>
        <v>45333</v>
      </c>
      <c r="G221" s="60">
        <f ca="1">YEARFRAC(Table1[[#This Row],[order DateDate]],Table1[[#This Row],[Shipday]])</f>
        <v>9.5805555555555557</v>
      </c>
      <c r="H221" s="64">
        <f>DAY(Table1[[#This Row],[order DateDate]])</f>
        <v>12</v>
      </c>
      <c r="I221" s="64">
        <f>YEAR(Table1[[#This Row],[order DateDate]])</f>
        <v>2014</v>
      </c>
      <c r="J221" s="64" t="str">
        <f>TEXT(Table1[[#This Row],[order DateDate]],"DDDD")</f>
        <v>Saturday</v>
      </c>
      <c r="K221" s="5">
        <v>649.99</v>
      </c>
      <c r="L221" s="2">
        <v>14</v>
      </c>
      <c r="M221" s="5">
        <f t="shared" si="10"/>
        <v>9099.86</v>
      </c>
      <c r="N221" s="5"/>
      <c r="O221" s="49">
        <f t="shared" si="11"/>
        <v>9099.86</v>
      </c>
      <c r="P221" s="22" t="str" cm="1">
        <f t="array" ref="P221">_xlfn.IFS(Table1[[#This Row],[Total]]&gt;=2000,"HLC",Table1[[#This Row],[Total]]&lt;2000,"LLC")</f>
        <v>HLC</v>
      </c>
    </row>
    <row r="222" spans="1:16">
      <c r="A222" s="47" t="s">
        <v>24</v>
      </c>
      <c r="B222" s="47" t="str">
        <f>TRIM(Table1[[#This Row],[Product]])</f>
        <v>Chameleon Couch</v>
      </c>
      <c r="C222" s="1" t="s">
        <v>28</v>
      </c>
      <c r="D222" s="1" t="str">
        <f>UPPER(Table1[[#This Row],[Customer]])</f>
        <v>HOME EMPORIUM</v>
      </c>
      <c r="E222" s="30">
        <v>41832</v>
      </c>
      <c r="F222" s="30">
        <f t="shared" ca="1" si="9"/>
        <v>45333</v>
      </c>
      <c r="G222" s="60">
        <f ca="1">YEARFRAC(Table1[[#This Row],[order DateDate]],Table1[[#This Row],[Shipday]])</f>
        <v>9.5805555555555557</v>
      </c>
      <c r="H222" s="64">
        <f>DAY(Table1[[#This Row],[order DateDate]])</f>
        <v>12</v>
      </c>
      <c r="I222" s="64">
        <f>YEAR(Table1[[#This Row],[order DateDate]])</f>
        <v>2014</v>
      </c>
      <c r="J222" s="64" t="str">
        <f>TEXT(Table1[[#This Row],[order DateDate]],"DDDD")</f>
        <v>Saturday</v>
      </c>
      <c r="K222" s="5">
        <v>649.99</v>
      </c>
      <c r="L222" s="2">
        <v>3</v>
      </c>
      <c r="M222" s="5">
        <f t="shared" si="10"/>
        <v>1949.97</v>
      </c>
      <c r="N222" s="5"/>
      <c r="O222" s="49">
        <f t="shared" si="11"/>
        <v>1949.97</v>
      </c>
      <c r="P222" s="22" t="str" cm="1">
        <f t="array" ref="P222">_xlfn.IFS(Table1[[#This Row],[Total]]&gt;=2000,"HLC",Table1[[#This Row],[Total]]&lt;2000,"LLC")</f>
        <v>LLC</v>
      </c>
    </row>
    <row r="223" spans="1:16">
      <c r="A223" s="47" t="s">
        <v>19</v>
      </c>
      <c r="B223" s="47" t="str">
        <f>TRIM(Table1[[#This Row],[Product]])</f>
        <v>Media Armoire</v>
      </c>
      <c r="C223" s="1" t="s">
        <v>28</v>
      </c>
      <c r="D223" s="1" t="str">
        <f>UPPER(Table1[[#This Row],[Customer]])</f>
        <v>HOME EMPORIUM</v>
      </c>
      <c r="E223" s="30">
        <v>41832</v>
      </c>
      <c r="F223" s="30">
        <f t="shared" ca="1" si="9"/>
        <v>45333</v>
      </c>
      <c r="G223" s="60">
        <f ca="1">YEARFRAC(Table1[[#This Row],[order DateDate]],Table1[[#This Row],[Shipday]])</f>
        <v>9.5805555555555557</v>
      </c>
      <c r="H223" s="64">
        <f>DAY(Table1[[#This Row],[order DateDate]])</f>
        <v>12</v>
      </c>
      <c r="I223" s="64">
        <f>YEAR(Table1[[#This Row],[order DateDate]])</f>
        <v>2014</v>
      </c>
      <c r="J223" s="64" t="str">
        <f>TEXT(Table1[[#This Row],[order DateDate]],"DDDD")</f>
        <v>Saturday</v>
      </c>
      <c r="K223" s="5">
        <v>329.95</v>
      </c>
      <c r="L223" s="2">
        <v>14</v>
      </c>
      <c r="M223" s="5">
        <f t="shared" si="10"/>
        <v>4619.3</v>
      </c>
      <c r="N223" s="5"/>
      <c r="O223" s="49">
        <f t="shared" si="11"/>
        <v>4619.3</v>
      </c>
      <c r="P223" s="22" t="str" cm="1">
        <f t="array" ref="P223">_xlfn.IFS(Table1[[#This Row],[Total]]&gt;=2000,"HLC",Table1[[#This Row],[Total]]&lt;2000,"LLC")</f>
        <v>HLC</v>
      </c>
    </row>
    <row r="224" spans="1:16">
      <c r="A224" s="47" t="s">
        <v>21</v>
      </c>
      <c r="B224" s="47" t="str">
        <f>TRIM(Table1[[#This Row],[Product]])</f>
        <v>Bamboo End Table</v>
      </c>
      <c r="C224" s="1" t="s">
        <v>22</v>
      </c>
      <c r="D224" s="1" t="str">
        <f>UPPER(Table1[[#This Row],[Customer]])</f>
        <v>ELLINGTON DESIGNS</v>
      </c>
      <c r="E224" s="30">
        <v>41835</v>
      </c>
      <c r="F224" s="30">
        <f t="shared" ca="1" si="9"/>
        <v>45333</v>
      </c>
      <c r="G224" s="60">
        <f ca="1">YEARFRAC(Table1[[#This Row],[order DateDate]],Table1[[#This Row],[Shipday]])</f>
        <v>9.5722222222222229</v>
      </c>
      <c r="H224" s="64">
        <f>DAY(Table1[[#This Row],[order DateDate]])</f>
        <v>15</v>
      </c>
      <c r="I224" s="64">
        <f>YEAR(Table1[[#This Row],[order DateDate]])</f>
        <v>2014</v>
      </c>
      <c r="J224" s="64" t="str">
        <f>TEXT(Table1[[#This Row],[order DateDate]],"DDDD")</f>
        <v>Tuesday</v>
      </c>
      <c r="K224" s="5">
        <v>64.95</v>
      </c>
      <c r="L224" s="2">
        <v>2</v>
      </c>
      <c r="M224" s="5">
        <f t="shared" si="10"/>
        <v>129.9</v>
      </c>
      <c r="N224" s="5"/>
      <c r="O224" s="49">
        <f t="shared" si="11"/>
        <v>129.9</v>
      </c>
      <c r="P224" s="22" t="str" cm="1">
        <f t="array" ref="P224">_xlfn.IFS(Table1[[#This Row],[Total]]&gt;=2000,"HLC",Table1[[#This Row],[Total]]&lt;2000,"LLC")</f>
        <v>LLC</v>
      </c>
    </row>
    <row r="225" spans="1:16">
      <c r="A225" s="47" t="s">
        <v>17</v>
      </c>
      <c r="B225" s="47" t="str">
        <f>TRIM(Table1[[#This Row],[Product]])</f>
        <v>Captain Recliner</v>
      </c>
      <c r="C225" s="1" t="s">
        <v>22</v>
      </c>
      <c r="D225" s="1" t="str">
        <f>UPPER(Table1[[#This Row],[Customer]])</f>
        <v>ELLINGTON DESIGNS</v>
      </c>
      <c r="E225" s="30">
        <v>41835</v>
      </c>
      <c r="F225" s="30">
        <f t="shared" ca="1" si="9"/>
        <v>45333</v>
      </c>
      <c r="G225" s="60">
        <f ca="1">YEARFRAC(Table1[[#This Row],[order DateDate]],Table1[[#This Row],[Shipday]])</f>
        <v>9.5722222222222229</v>
      </c>
      <c r="H225" s="64">
        <f>DAY(Table1[[#This Row],[order DateDate]])</f>
        <v>15</v>
      </c>
      <c r="I225" s="64">
        <f>YEAR(Table1[[#This Row],[order DateDate]])</f>
        <v>2014</v>
      </c>
      <c r="J225" s="64" t="str">
        <f>TEXT(Table1[[#This Row],[order DateDate]],"DDDD")</f>
        <v>Tuesday</v>
      </c>
      <c r="K225" s="5">
        <v>299.95</v>
      </c>
      <c r="L225" s="2">
        <v>6</v>
      </c>
      <c r="M225" s="5">
        <f t="shared" si="10"/>
        <v>1799.6999999999998</v>
      </c>
      <c r="N225" s="5"/>
      <c r="O225" s="49">
        <f t="shared" si="11"/>
        <v>1799.6999999999998</v>
      </c>
      <c r="P225" s="22" t="str" cm="1">
        <f t="array" ref="P225">_xlfn.IFS(Table1[[#This Row],[Total]]&gt;=2000,"HLC",Table1[[#This Row],[Total]]&lt;2000,"LLC")</f>
        <v>LLC</v>
      </c>
    </row>
    <row r="226" spans="1:16">
      <c r="A226" s="47" t="s">
        <v>19</v>
      </c>
      <c r="B226" s="47" t="str">
        <f>TRIM(Table1[[#This Row],[Product]])</f>
        <v>Media Armoire</v>
      </c>
      <c r="C226" s="1" t="s">
        <v>20</v>
      </c>
      <c r="D226" s="1" t="str">
        <f>UPPER(Table1[[#This Row],[Customer]])</f>
        <v>HOME USA</v>
      </c>
      <c r="E226" s="30">
        <v>41835</v>
      </c>
      <c r="F226" s="30">
        <f t="shared" ca="1" si="9"/>
        <v>45333</v>
      </c>
      <c r="G226" s="60">
        <f ca="1">YEARFRAC(Table1[[#This Row],[order DateDate]],Table1[[#This Row],[Shipday]])</f>
        <v>9.5722222222222229</v>
      </c>
      <c r="H226" s="64">
        <f>DAY(Table1[[#This Row],[order DateDate]])</f>
        <v>15</v>
      </c>
      <c r="I226" s="64">
        <f>YEAR(Table1[[#This Row],[order DateDate]])</f>
        <v>2014</v>
      </c>
      <c r="J226" s="64" t="str">
        <f>TEXT(Table1[[#This Row],[order DateDate]],"DDDD")</f>
        <v>Tuesday</v>
      </c>
      <c r="K226" s="5">
        <v>329.95</v>
      </c>
      <c r="L226" s="2">
        <v>13</v>
      </c>
      <c r="M226" s="5">
        <f t="shared" si="10"/>
        <v>4289.3499999999995</v>
      </c>
      <c r="N226" s="5"/>
      <c r="O226" s="49">
        <f t="shared" si="11"/>
        <v>4289.3499999999995</v>
      </c>
      <c r="P226" s="22" t="str" cm="1">
        <f t="array" ref="P226">_xlfn.IFS(Table1[[#This Row],[Total]]&gt;=2000,"HLC",Table1[[#This Row],[Total]]&lt;2000,"LLC")</f>
        <v>HLC</v>
      </c>
    </row>
    <row r="227" spans="1:16">
      <c r="A227" s="47" t="s">
        <v>17</v>
      </c>
      <c r="B227" s="47" t="str">
        <f>TRIM(Table1[[#This Row],[Product]])</f>
        <v>Captain Recliner</v>
      </c>
      <c r="C227" s="1" t="s">
        <v>29</v>
      </c>
      <c r="D227" s="1" t="str">
        <f>UPPER(Table1[[#This Row],[Customer]])</f>
        <v>FABULOUS HOMES</v>
      </c>
      <c r="E227" s="30">
        <v>41836</v>
      </c>
      <c r="F227" s="30">
        <f t="shared" ca="1" si="9"/>
        <v>45333</v>
      </c>
      <c r="G227" s="60">
        <f ca="1">YEARFRAC(Table1[[#This Row],[order DateDate]],Table1[[#This Row],[Shipday]])</f>
        <v>9.5694444444444446</v>
      </c>
      <c r="H227" s="64">
        <f>DAY(Table1[[#This Row],[order DateDate]])</f>
        <v>16</v>
      </c>
      <c r="I227" s="64">
        <f>YEAR(Table1[[#This Row],[order DateDate]])</f>
        <v>2014</v>
      </c>
      <c r="J227" s="64" t="str">
        <f>TEXT(Table1[[#This Row],[order DateDate]],"DDDD")</f>
        <v>Wednesday</v>
      </c>
      <c r="K227" s="5">
        <v>299.95</v>
      </c>
      <c r="L227" s="2">
        <v>2</v>
      </c>
      <c r="M227" s="5">
        <f t="shared" si="10"/>
        <v>599.9</v>
      </c>
      <c r="N227" s="5"/>
      <c r="O227" s="49">
        <f t="shared" si="11"/>
        <v>599.9</v>
      </c>
      <c r="P227" s="22" t="str" cm="1">
        <f t="array" ref="P227">_xlfn.IFS(Table1[[#This Row],[Total]]&gt;=2000,"HLC",Table1[[#This Row],[Total]]&lt;2000,"LLC")</f>
        <v>LLC</v>
      </c>
    </row>
    <row r="228" spans="1:16">
      <c r="A228" s="47" t="s">
        <v>21</v>
      </c>
      <c r="B228" s="47" t="str">
        <f>TRIM(Table1[[#This Row],[Product]])</f>
        <v>Bamboo End Table</v>
      </c>
      <c r="C228" s="1" t="s">
        <v>18</v>
      </c>
      <c r="D228" s="1" t="str">
        <f>UPPER(Table1[[#This Row],[Customer]])</f>
        <v>B&amp;B SPACES</v>
      </c>
      <c r="E228" s="30">
        <v>41837</v>
      </c>
      <c r="F228" s="30">
        <f t="shared" ca="1" si="9"/>
        <v>45333</v>
      </c>
      <c r="G228" s="60">
        <f ca="1">YEARFRAC(Table1[[#This Row],[order DateDate]],Table1[[#This Row],[Shipday]])</f>
        <v>9.5666666666666664</v>
      </c>
      <c r="H228" s="64">
        <f>DAY(Table1[[#This Row],[order DateDate]])</f>
        <v>17</v>
      </c>
      <c r="I228" s="64">
        <f>YEAR(Table1[[#This Row],[order DateDate]])</f>
        <v>2014</v>
      </c>
      <c r="J228" s="64" t="str">
        <f>TEXT(Table1[[#This Row],[order DateDate]],"DDDD")</f>
        <v>Thursday</v>
      </c>
      <c r="K228" s="5">
        <v>64.95</v>
      </c>
      <c r="L228" s="2">
        <v>8</v>
      </c>
      <c r="M228" s="5">
        <f t="shared" si="10"/>
        <v>519.6</v>
      </c>
      <c r="N228" s="5"/>
      <c r="O228" s="49">
        <f t="shared" si="11"/>
        <v>519.6</v>
      </c>
      <c r="P228" s="22" t="str" cm="1">
        <f t="array" ref="P228">_xlfn.IFS(Table1[[#This Row],[Total]]&gt;=2000,"HLC",Table1[[#This Row],[Total]]&lt;2000,"LLC")</f>
        <v>LLC</v>
      </c>
    </row>
    <row r="229" spans="1:16">
      <c r="A229" s="47" t="s">
        <v>17</v>
      </c>
      <c r="B229" s="47" t="str">
        <f>TRIM(Table1[[#This Row],[Product]])</f>
        <v>Captain Recliner</v>
      </c>
      <c r="C229" s="1" t="s">
        <v>28</v>
      </c>
      <c r="D229" s="1" t="str">
        <f>UPPER(Table1[[#This Row],[Customer]])</f>
        <v>HOME EMPORIUM</v>
      </c>
      <c r="E229" s="30">
        <v>41838</v>
      </c>
      <c r="F229" s="30">
        <f t="shared" ca="1" si="9"/>
        <v>45333</v>
      </c>
      <c r="G229" s="60">
        <f ca="1">YEARFRAC(Table1[[#This Row],[order DateDate]],Table1[[#This Row],[Shipday]])</f>
        <v>9.5638888888888882</v>
      </c>
      <c r="H229" s="64">
        <f>DAY(Table1[[#This Row],[order DateDate]])</f>
        <v>18</v>
      </c>
      <c r="I229" s="64">
        <f>YEAR(Table1[[#This Row],[order DateDate]])</f>
        <v>2014</v>
      </c>
      <c r="J229" s="64" t="str">
        <f>TEXT(Table1[[#This Row],[order DateDate]],"DDDD")</f>
        <v>Friday</v>
      </c>
      <c r="K229" s="5">
        <v>299.95</v>
      </c>
      <c r="L229" s="2">
        <v>2</v>
      </c>
      <c r="M229" s="5">
        <f t="shared" si="10"/>
        <v>599.9</v>
      </c>
      <c r="N229" s="5"/>
      <c r="O229" s="49">
        <f t="shared" si="11"/>
        <v>599.9</v>
      </c>
      <c r="P229" s="22" t="str" cm="1">
        <f t="array" ref="P229">_xlfn.IFS(Table1[[#This Row],[Total]]&gt;=2000,"HLC",Table1[[#This Row],[Total]]&lt;2000,"LLC")</f>
        <v>LLC</v>
      </c>
    </row>
    <row r="230" spans="1:16">
      <c r="A230" s="47" t="s">
        <v>17</v>
      </c>
      <c r="B230" s="47" t="str">
        <f>TRIM(Table1[[#This Row],[Product]])</f>
        <v>Captain Recliner</v>
      </c>
      <c r="C230" s="1" t="s">
        <v>20</v>
      </c>
      <c r="D230" s="1" t="str">
        <f>UPPER(Table1[[#This Row],[Customer]])</f>
        <v>HOME USA</v>
      </c>
      <c r="E230" s="30">
        <v>41839</v>
      </c>
      <c r="F230" s="30">
        <f t="shared" ca="1" si="9"/>
        <v>45333</v>
      </c>
      <c r="G230" s="60">
        <f ca="1">YEARFRAC(Table1[[#This Row],[order DateDate]],Table1[[#This Row],[Shipday]])</f>
        <v>9.5611111111111118</v>
      </c>
      <c r="H230" s="64">
        <f>DAY(Table1[[#This Row],[order DateDate]])</f>
        <v>19</v>
      </c>
      <c r="I230" s="64">
        <f>YEAR(Table1[[#This Row],[order DateDate]])</f>
        <v>2014</v>
      </c>
      <c r="J230" s="64" t="str">
        <f>TEXT(Table1[[#This Row],[order DateDate]],"DDDD")</f>
        <v>Saturday</v>
      </c>
      <c r="K230" s="5">
        <v>299.95</v>
      </c>
      <c r="L230" s="2">
        <v>13</v>
      </c>
      <c r="M230" s="5">
        <f t="shared" si="10"/>
        <v>3899.35</v>
      </c>
      <c r="N230" s="5"/>
      <c r="O230" s="49">
        <f t="shared" si="11"/>
        <v>3899.35</v>
      </c>
      <c r="P230" s="22" t="str" cm="1">
        <f t="array" ref="P230">_xlfn.IFS(Table1[[#This Row],[Total]]&gt;=2000,"HLC",Table1[[#This Row],[Total]]&lt;2000,"LLC")</f>
        <v>HLC</v>
      </c>
    </row>
    <row r="231" spans="1:16">
      <c r="A231" s="47" t="s">
        <v>24</v>
      </c>
      <c r="B231" s="47" t="str">
        <f>TRIM(Table1[[#This Row],[Product]])</f>
        <v>Chameleon Couch</v>
      </c>
      <c r="C231" s="1" t="s">
        <v>22</v>
      </c>
      <c r="D231" s="1" t="str">
        <f>UPPER(Table1[[#This Row],[Customer]])</f>
        <v>ELLINGTON DESIGNS</v>
      </c>
      <c r="E231" s="30">
        <v>41839</v>
      </c>
      <c r="F231" s="30">
        <f t="shared" ca="1" si="9"/>
        <v>45333</v>
      </c>
      <c r="G231" s="60">
        <f ca="1">YEARFRAC(Table1[[#This Row],[order DateDate]],Table1[[#This Row],[Shipday]])</f>
        <v>9.5611111111111118</v>
      </c>
      <c r="H231" s="64">
        <f>DAY(Table1[[#This Row],[order DateDate]])</f>
        <v>19</v>
      </c>
      <c r="I231" s="64">
        <f>YEAR(Table1[[#This Row],[order DateDate]])</f>
        <v>2014</v>
      </c>
      <c r="J231" s="64" t="str">
        <f>TEXT(Table1[[#This Row],[order DateDate]],"DDDD")</f>
        <v>Saturday</v>
      </c>
      <c r="K231" s="5">
        <v>649.99</v>
      </c>
      <c r="L231" s="2">
        <v>14</v>
      </c>
      <c r="M231" s="5">
        <f t="shared" si="10"/>
        <v>9099.86</v>
      </c>
      <c r="N231" s="5"/>
      <c r="O231" s="49">
        <f t="shared" si="11"/>
        <v>9099.86</v>
      </c>
      <c r="P231" s="22" t="str" cm="1">
        <f t="array" ref="P231">_xlfn.IFS(Table1[[#This Row],[Total]]&gt;=2000,"HLC",Table1[[#This Row],[Total]]&lt;2000,"LLC")</f>
        <v>HLC</v>
      </c>
    </row>
    <row r="232" spans="1:16">
      <c r="A232" s="47" t="s">
        <v>21</v>
      </c>
      <c r="B232" s="47" t="str">
        <f>TRIM(Table1[[#This Row],[Product]])</f>
        <v>Bamboo End Table</v>
      </c>
      <c r="C232" s="1" t="s">
        <v>20</v>
      </c>
      <c r="D232" s="1" t="str">
        <f>UPPER(Table1[[#This Row],[Customer]])</f>
        <v>HOME USA</v>
      </c>
      <c r="E232" s="30">
        <v>41842</v>
      </c>
      <c r="F232" s="30">
        <f t="shared" ca="1" si="9"/>
        <v>45333</v>
      </c>
      <c r="G232" s="60">
        <f ca="1">YEARFRAC(Table1[[#This Row],[order DateDate]],Table1[[#This Row],[Shipday]])</f>
        <v>9.5527777777777771</v>
      </c>
      <c r="H232" s="64">
        <f>DAY(Table1[[#This Row],[order DateDate]])</f>
        <v>22</v>
      </c>
      <c r="I232" s="64">
        <f>YEAR(Table1[[#This Row],[order DateDate]])</f>
        <v>2014</v>
      </c>
      <c r="J232" s="64" t="str">
        <f>TEXT(Table1[[#This Row],[order DateDate]],"DDDD")</f>
        <v>Tuesday</v>
      </c>
      <c r="K232" s="5">
        <v>64.95</v>
      </c>
      <c r="L232" s="2">
        <v>13</v>
      </c>
      <c r="M232" s="5">
        <f t="shared" si="10"/>
        <v>844.35</v>
      </c>
      <c r="N232" s="5"/>
      <c r="O232" s="49">
        <f t="shared" si="11"/>
        <v>844.35</v>
      </c>
      <c r="P232" s="22" t="str" cm="1">
        <f t="array" ref="P232">_xlfn.IFS(Table1[[#This Row],[Total]]&gt;=2000,"HLC",Table1[[#This Row],[Total]]&lt;2000,"LLC")</f>
        <v>LLC</v>
      </c>
    </row>
    <row r="233" spans="1:16">
      <c r="A233" s="47" t="s">
        <v>17</v>
      </c>
      <c r="B233" s="47" t="str">
        <f>TRIM(Table1[[#This Row],[Product]])</f>
        <v>Captain Recliner</v>
      </c>
      <c r="C233" s="1" t="s">
        <v>28</v>
      </c>
      <c r="D233" s="1" t="str">
        <f>UPPER(Table1[[#This Row],[Customer]])</f>
        <v>HOME EMPORIUM</v>
      </c>
      <c r="E233" s="30">
        <v>41842</v>
      </c>
      <c r="F233" s="30">
        <f t="shared" ca="1" si="9"/>
        <v>45333</v>
      </c>
      <c r="G233" s="60">
        <f ca="1">YEARFRAC(Table1[[#This Row],[order DateDate]],Table1[[#This Row],[Shipday]])</f>
        <v>9.5527777777777771</v>
      </c>
      <c r="H233" s="64">
        <f>DAY(Table1[[#This Row],[order DateDate]])</f>
        <v>22</v>
      </c>
      <c r="I233" s="64">
        <f>YEAR(Table1[[#This Row],[order DateDate]])</f>
        <v>2014</v>
      </c>
      <c r="J233" s="64" t="str">
        <f>TEXT(Table1[[#This Row],[order DateDate]],"DDDD")</f>
        <v>Tuesday</v>
      </c>
      <c r="K233" s="5">
        <v>299.95</v>
      </c>
      <c r="L233" s="2">
        <v>13</v>
      </c>
      <c r="M233" s="5">
        <f t="shared" si="10"/>
        <v>3899.35</v>
      </c>
      <c r="N233" s="5"/>
      <c r="O233" s="49">
        <f t="shared" si="11"/>
        <v>3899.35</v>
      </c>
      <c r="P233" s="22" t="str" cm="1">
        <f t="array" ref="P233">_xlfn.IFS(Table1[[#This Row],[Total]]&gt;=2000,"HLC",Table1[[#This Row],[Total]]&lt;2000,"LLC")</f>
        <v>HLC</v>
      </c>
    </row>
    <row r="234" spans="1:16">
      <c r="A234" s="47" t="s">
        <v>24</v>
      </c>
      <c r="B234" s="47" t="str">
        <f>TRIM(Table1[[#This Row],[Product]])</f>
        <v>Chameleon Couch</v>
      </c>
      <c r="C234" s="1" t="s">
        <v>22</v>
      </c>
      <c r="D234" s="1" t="str">
        <f>UPPER(Table1[[#This Row],[Customer]])</f>
        <v>ELLINGTON DESIGNS</v>
      </c>
      <c r="E234" s="30">
        <v>41842</v>
      </c>
      <c r="F234" s="30">
        <f t="shared" ca="1" si="9"/>
        <v>45333</v>
      </c>
      <c r="G234" s="60">
        <f ca="1">YEARFRAC(Table1[[#This Row],[order DateDate]],Table1[[#This Row],[Shipday]])</f>
        <v>9.5527777777777771</v>
      </c>
      <c r="H234" s="64">
        <f>DAY(Table1[[#This Row],[order DateDate]])</f>
        <v>22</v>
      </c>
      <c r="I234" s="64">
        <f>YEAR(Table1[[#This Row],[order DateDate]])</f>
        <v>2014</v>
      </c>
      <c r="J234" s="64" t="str">
        <f>TEXT(Table1[[#This Row],[order DateDate]],"DDDD")</f>
        <v>Tuesday</v>
      </c>
      <c r="K234" s="5">
        <v>649.99</v>
      </c>
      <c r="L234" s="2">
        <v>2</v>
      </c>
      <c r="M234" s="5">
        <f t="shared" si="10"/>
        <v>1299.98</v>
      </c>
      <c r="N234" s="5"/>
      <c r="O234" s="49">
        <f t="shared" si="11"/>
        <v>1299.98</v>
      </c>
      <c r="P234" s="22" t="str" cm="1">
        <f t="array" ref="P234">_xlfn.IFS(Table1[[#This Row],[Total]]&gt;=2000,"HLC",Table1[[#This Row],[Total]]&lt;2000,"LLC")</f>
        <v>LLC</v>
      </c>
    </row>
    <row r="235" spans="1:16">
      <c r="A235" s="47" t="s">
        <v>24</v>
      </c>
      <c r="B235" s="47" t="str">
        <f>TRIM(Table1[[#This Row],[Product]])</f>
        <v>Chameleon Couch</v>
      </c>
      <c r="C235" s="1" t="s">
        <v>28</v>
      </c>
      <c r="D235" s="1" t="str">
        <f>UPPER(Table1[[#This Row],[Customer]])</f>
        <v>HOME EMPORIUM</v>
      </c>
      <c r="E235" s="30">
        <v>41842</v>
      </c>
      <c r="F235" s="30">
        <f t="shared" ca="1" si="9"/>
        <v>45333</v>
      </c>
      <c r="G235" s="60">
        <f ca="1">YEARFRAC(Table1[[#This Row],[order DateDate]],Table1[[#This Row],[Shipday]])</f>
        <v>9.5527777777777771</v>
      </c>
      <c r="H235" s="64">
        <f>DAY(Table1[[#This Row],[order DateDate]])</f>
        <v>22</v>
      </c>
      <c r="I235" s="64">
        <f>YEAR(Table1[[#This Row],[order DateDate]])</f>
        <v>2014</v>
      </c>
      <c r="J235" s="64" t="str">
        <f>TEXT(Table1[[#This Row],[order DateDate]],"DDDD")</f>
        <v>Tuesday</v>
      </c>
      <c r="K235" s="5">
        <v>649.99</v>
      </c>
      <c r="L235" s="2">
        <v>15</v>
      </c>
      <c r="M235" s="5">
        <f t="shared" si="10"/>
        <v>9749.85</v>
      </c>
      <c r="N235" s="5"/>
      <c r="O235" s="49">
        <f t="shared" si="11"/>
        <v>9749.85</v>
      </c>
      <c r="P235" s="22" t="str" cm="1">
        <f t="array" ref="P235">_xlfn.IFS(Table1[[#This Row],[Total]]&gt;=2000,"HLC",Table1[[#This Row],[Total]]&lt;2000,"LLC")</f>
        <v>HLC</v>
      </c>
    </row>
    <row r="236" spans="1:16">
      <c r="A236" s="47" t="s">
        <v>26</v>
      </c>
      <c r="B236" s="47" t="str">
        <f>TRIM(Table1[[#This Row],[Product]])</f>
        <v>Bamboo Coffee Table</v>
      </c>
      <c r="C236" s="1" t="s">
        <v>18</v>
      </c>
      <c r="D236" s="1" t="str">
        <f>UPPER(Table1[[#This Row],[Customer]])</f>
        <v>B&amp;B SPACES</v>
      </c>
      <c r="E236" s="30">
        <v>41843</v>
      </c>
      <c r="F236" s="30">
        <f t="shared" ca="1" si="9"/>
        <v>45333</v>
      </c>
      <c r="G236" s="60">
        <f ca="1">YEARFRAC(Table1[[#This Row],[order DateDate]],Table1[[#This Row],[Shipday]])</f>
        <v>9.5500000000000007</v>
      </c>
      <c r="H236" s="64">
        <f>DAY(Table1[[#This Row],[order DateDate]])</f>
        <v>23</v>
      </c>
      <c r="I236" s="64">
        <f>YEAR(Table1[[#This Row],[order DateDate]])</f>
        <v>2014</v>
      </c>
      <c r="J236" s="64" t="str">
        <f>TEXT(Table1[[#This Row],[order DateDate]],"DDDD")</f>
        <v>Wednesday</v>
      </c>
      <c r="K236" s="5">
        <v>139.94999999999999</v>
      </c>
      <c r="L236" s="2">
        <v>7</v>
      </c>
      <c r="M236" s="5">
        <f t="shared" si="10"/>
        <v>979.64999999999986</v>
      </c>
      <c r="N236" s="5"/>
      <c r="O236" s="49">
        <f t="shared" si="11"/>
        <v>979.64999999999986</v>
      </c>
      <c r="P236" s="22" t="str" cm="1">
        <f t="array" ref="P236">_xlfn.IFS(Table1[[#This Row],[Total]]&gt;=2000,"HLC",Table1[[#This Row],[Total]]&lt;2000,"LLC")</f>
        <v>LLC</v>
      </c>
    </row>
    <row r="237" spans="1:16">
      <c r="A237" s="47" t="s">
        <v>17</v>
      </c>
      <c r="B237" s="47" t="str">
        <f>TRIM(Table1[[#This Row],[Product]])</f>
        <v>Captain Recliner</v>
      </c>
      <c r="C237" s="1" t="s">
        <v>28</v>
      </c>
      <c r="D237" s="1" t="str">
        <f>UPPER(Table1[[#This Row],[Customer]])</f>
        <v>HOME EMPORIUM</v>
      </c>
      <c r="E237" s="30">
        <v>41843</v>
      </c>
      <c r="F237" s="30">
        <f t="shared" ca="1" si="9"/>
        <v>45333</v>
      </c>
      <c r="G237" s="60">
        <f ca="1">YEARFRAC(Table1[[#This Row],[order DateDate]],Table1[[#This Row],[Shipday]])</f>
        <v>9.5500000000000007</v>
      </c>
      <c r="H237" s="64">
        <f>DAY(Table1[[#This Row],[order DateDate]])</f>
        <v>23</v>
      </c>
      <c r="I237" s="64">
        <f>YEAR(Table1[[#This Row],[order DateDate]])</f>
        <v>2014</v>
      </c>
      <c r="J237" s="64" t="str">
        <f>TEXT(Table1[[#This Row],[order DateDate]],"DDDD")</f>
        <v>Wednesday</v>
      </c>
      <c r="K237" s="5">
        <v>299.95</v>
      </c>
      <c r="L237" s="2">
        <v>9</v>
      </c>
      <c r="M237" s="5">
        <f t="shared" si="10"/>
        <v>2699.5499999999997</v>
      </c>
      <c r="N237" s="5"/>
      <c r="O237" s="49">
        <f t="shared" si="11"/>
        <v>2699.5499999999997</v>
      </c>
      <c r="P237" s="22" t="str" cm="1">
        <f t="array" ref="P237">_xlfn.IFS(Table1[[#This Row],[Total]]&gt;=2000,"HLC",Table1[[#This Row],[Total]]&lt;2000,"LLC")</f>
        <v>HLC</v>
      </c>
    </row>
    <row r="238" spans="1:16">
      <c r="A238" s="47" t="s">
        <v>19</v>
      </c>
      <c r="B238" s="47" t="str">
        <f>TRIM(Table1[[#This Row],[Product]])</f>
        <v>Media Armoire</v>
      </c>
      <c r="C238" s="1" t="s">
        <v>29</v>
      </c>
      <c r="D238" s="1" t="str">
        <f>UPPER(Table1[[#This Row],[Customer]])</f>
        <v>FABULOUS HOMES</v>
      </c>
      <c r="E238" s="30">
        <v>41843</v>
      </c>
      <c r="F238" s="30">
        <f t="shared" ca="1" si="9"/>
        <v>45333</v>
      </c>
      <c r="G238" s="60">
        <f ca="1">YEARFRAC(Table1[[#This Row],[order DateDate]],Table1[[#This Row],[Shipday]])</f>
        <v>9.5500000000000007</v>
      </c>
      <c r="H238" s="64">
        <f>DAY(Table1[[#This Row],[order DateDate]])</f>
        <v>23</v>
      </c>
      <c r="I238" s="64">
        <f>YEAR(Table1[[#This Row],[order DateDate]])</f>
        <v>2014</v>
      </c>
      <c r="J238" s="64" t="str">
        <f>TEXT(Table1[[#This Row],[order DateDate]],"DDDD")</f>
        <v>Wednesday</v>
      </c>
      <c r="K238" s="5">
        <v>329.95</v>
      </c>
      <c r="L238" s="2">
        <v>7</v>
      </c>
      <c r="M238" s="5">
        <f t="shared" si="10"/>
        <v>2309.65</v>
      </c>
      <c r="N238" s="5"/>
      <c r="O238" s="49">
        <f t="shared" si="11"/>
        <v>2309.65</v>
      </c>
      <c r="P238" s="22" t="str" cm="1">
        <f t="array" ref="P238">_xlfn.IFS(Table1[[#This Row],[Total]]&gt;=2000,"HLC",Table1[[#This Row],[Total]]&lt;2000,"LLC")</f>
        <v>HLC</v>
      </c>
    </row>
    <row r="239" spans="1:16">
      <c r="A239" s="47" t="s">
        <v>19</v>
      </c>
      <c r="B239" s="47" t="str">
        <f>TRIM(Table1[[#This Row],[Product]])</f>
        <v>Media Armoire</v>
      </c>
      <c r="C239" s="1" t="s">
        <v>22</v>
      </c>
      <c r="D239" s="1" t="str">
        <f>UPPER(Table1[[#This Row],[Customer]])</f>
        <v>ELLINGTON DESIGNS</v>
      </c>
      <c r="E239" s="30">
        <v>41844</v>
      </c>
      <c r="F239" s="30">
        <f t="shared" ca="1" si="9"/>
        <v>45333</v>
      </c>
      <c r="G239" s="60">
        <f ca="1">YEARFRAC(Table1[[#This Row],[order DateDate]],Table1[[#This Row],[Shipday]])</f>
        <v>9.5472222222222225</v>
      </c>
      <c r="H239" s="64">
        <f>DAY(Table1[[#This Row],[order DateDate]])</f>
        <v>24</v>
      </c>
      <c r="I239" s="64">
        <f>YEAR(Table1[[#This Row],[order DateDate]])</f>
        <v>2014</v>
      </c>
      <c r="J239" s="64" t="str">
        <f>TEXT(Table1[[#This Row],[order DateDate]],"DDDD")</f>
        <v>Thursday</v>
      </c>
      <c r="K239" s="5">
        <v>329.95</v>
      </c>
      <c r="L239" s="2">
        <v>14</v>
      </c>
      <c r="M239" s="5">
        <f t="shared" si="10"/>
        <v>4619.3</v>
      </c>
      <c r="N239" s="5"/>
      <c r="O239" s="49">
        <f t="shared" si="11"/>
        <v>4619.3</v>
      </c>
      <c r="P239" s="22" t="str" cm="1">
        <f t="array" ref="P239">_xlfn.IFS(Table1[[#This Row],[Total]]&gt;=2000,"HLC",Table1[[#This Row],[Total]]&lt;2000,"LLC")</f>
        <v>HLC</v>
      </c>
    </row>
    <row r="240" spans="1:16">
      <c r="A240" s="47" t="s">
        <v>21</v>
      </c>
      <c r="B240" s="47" t="str">
        <f>TRIM(Table1[[#This Row],[Product]])</f>
        <v>Bamboo End Table</v>
      </c>
      <c r="C240" s="1" t="s">
        <v>22</v>
      </c>
      <c r="D240" s="1" t="str">
        <f>UPPER(Table1[[#This Row],[Customer]])</f>
        <v>ELLINGTON DESIGNS</v>
      </c>
      <c r="E240" s="30">
        <v>41845</v>
      </c>
      <c r="F240" s="30">
        <f t="shared" ca="1" si="9"/>
        <v>45333</v>
      </c>
      <c r="G240" s="60">
        <f ca="1">YEARFRAC(Table1[[#This Row],[order DateDate]],Table1[[#This Row],[Shipday]])</f>
        <v>9.5444444444444443</v>
      </c>
      <c r="H240" s="64">
        <f>DAY(Table1[[#This Row],[order DateDate]])</f>
        <v>25</v>
      </c>
      <c r="I240" s="64">
        <f>YEAR(Table1[[#This Row],[order DateDate]])</f>
        <v>2014</v>
      </c>
      <c r="J240" s="64" t="str">
        <f>TEXT(Table1[[#This Row],[order DateDate]],"DDDD")</f>
        <v>Friday</v>
      </c>
      <c r="K240" s="5">
        <v>64.95</v>
      </c>
      <c r="L240" s="2">
        <v>9</v>
      </c>
      <c r="M240" s="5">
        <f t="shared" si="10"/>
        <v>584.55000000000007</v>
      </c>
      <c r="N240" s="5"/>
      <c r="O240" s="49">
        <f t="shared" si="11"/>
        <v>584.55000000000007</v>
      </c>
      <c r="P240" s="22" t="str" cm="1">
        <f t="array" ref="P240">_xlfn.IFS(Table1[[#This Row],[Total]]&gt;=2000,"HLC",Table1[[#This Row],[Total]]&lt;2000,"LLC")</f>
        <v>LLC</v>
      </c>
    </row>
    <row r="241" spans="1:16">
      <c r="A241" s="47" t="s">
        <v>17</v>
      </c>
      <c r="B241" s="47" t="str">
        <f>TRIM(Table1[[#This Row],[Product]])</f>
        <v>Captain Recliner</v>
      </c>
      <c r="C241" s="1" t="s">
        <v>18</v>
      </c>
      <c r="D241" s="1" t="str">
        <f>UPPER(Table1[[#This Row],[Customer]])</f>
        <v>B&amp;B SPACES</v>
      </c>
      <c r="E241" s="30">
        <v>41845</v>
      </c>
      <c r="F241" s="30">
        <f t="shared" ca="1" si="9"/>
        <v>45333</v>
      </c>
      <c r="G241" s="60">
        <f ca="1">YEARFRAC(Table1[[#This Row],[order DateDate]],Table1[[#This Row],[Shipday]])</f>
        <v>9.5444444444444443</v>
      </c>
      <c r="H241" s="64">
        <f>DAY(Table1[[#This Row],[order DateDate]])</f>
        <v>25</v>
      </c>
      <c r="I241" s="64">
        <f>YEAR(Table1[[#This Row],[order DateDate]])</f>
        <v>2014</v>
      </c>
      <c r="J241" s="64" t="str">
        <f>TEXT(Table1[[#This Row],[order DateDate]],"DDDD")</f>
        <v>Friday</v>
      </c>
      <c r="K241" s="5">
        <v>299.95</v>
      </c>
      <c r="L241" s="2">
        <v>12</v>
      </c>
      <c r="M241" s="5">
        <f t="shared" si="10"/>
        <v>3599.3999999999996</v>
      </c>
      <c r="N241" s="5"/>
      <c r="O241" s="49">
        <f t="shared" si="11"/>
        <v>3599.3999999999996</v>
      </c>
      <c r="P241" s="22" t="str" cm="1">
        <f t="array" ref="P241">_xlfn.IFS(Table1[[#This Row],[Total]]&gt;=2000,"HLC",Table1[[#This Row],[Total]]&lt;2000,"LLC")</f>
        <v>HLC</v>
      </c>
    </row>
    <row r="242" spans="1:16">
      <c r="A242" s="47" t="s">
        <v>24</v>
      </c>
      <c r="B242" s="47" t="str">
        <f>TRIM(Table1[[#This Row],[Product]])</f>
        <v>Chameleon Couch</v>
      </c>
      <c r="C242" s="1" t="s">
        <v>20</v>
      </c>
      <c r="D242" s="1" t="str">
        <f>UPPER(Table1[[#This Row],[Customer]])</f>
        <v>HOME USA</v>
      </c>
      <c r="E242" s="30">
        <v>41846</v>
      </c>
      <c r="F242" s="30">
        <f t="shared" ca="1" si="9"/>
        <v>45333</v>
      </c>
      <c r="G242" s="60">
        <f ca="1">YEARFRAC(Table1[[#This Row],[order DateDate]],Table1[[#This Row],[Shipday]])</f>
        <v>9.5416666666666661</v>
      </c>
      <c r="H242" s="64">
        <f>DAY(Table1[[#This Row],[order DateDate]])</f>
        <v>26</v>
      </c>
      <c r="I242" s="64">
        <f>YEAR(Table1[[#This Row],[order DateDate]])</f>
        <v>2014</v>
      </c>
      <c r="J242" s="64" t="str">
        <f>TEXT(Table1[[#This Row],[order DateDate]],"DDDD")</f>
        <v>Saturday</v>
      </c>
      <c r="K242" s="5">
        <v>649.99</v>
      </c>
      <c r="L242" s="2">
        <v>2</v>
      </c>
      <c r="M242" s="5">
        <f t="shared" si="10"/>
        <v>1299.98</v>
      </c>
      <c r="N242" s="5"/>
      <c r="O242" s="49">
        <f t="shared" si="11"/>
        <v>1299.98</v>
      </c>
      <c r="P242" s="22" t="str" cm="1">
        <f t="array" ref="P242">_xlfn.IFS(Table1[[#This Row],[Total]]&gt;=2000,"HLC",Table1[[#This Row],[Total]]&lt;2000,"LLC")</f>
        <v>LLC</v>
      </c>
    </row>
    <row r="243" spans="1:16">
      <c r="A243" s="47" t="s">
        <v>24</v>
      </c>
      <c r="B243" s="47" t="str">
        <f>TRIM(Table1[[#This Row],[Product]])</f>
        <v>Chameleon Couch</v>
      </c>
      <c r="C243" s="1" t="s">
        <v>29</v>
      </c>
      <c r="D243" s="1" t="str">
        <f>UPPER(Table1[[#This Row],[Customer]])</f>
        <v>FABULOUS HOMES</v>
      </c>
      <c r="E243" s="30">
        <v>41848</v>
      </c>
      <c r="F243" s="30">
        <f t="shared" ca="1" si="9"/>
        <v>45333</v>
      </c>
      <c r="G243" s="60">
        <f ca="1">YEARFRAC(Table1[[#This Row],[order DateDate]],Table1[[#This Row],[Shipday]])</f>
        <v>9.5361111111111114</v>
      </c>
      <c r="H243" s="64">
        <f>DAY(Table1[[#This Row],[order DateDate]])</f>
        <v>28</v>
      </c>
      <c r="I243" s="64">
        <f>YEAR(Table1[[#This Row],[order DateDate]])</f>
        <v>2014</v>
      </c>
      <c r="J243" s="64" t="str">
        <f>TEXT(Table1[[#This Row],[order DateDate]],"DDDD")</f>
        <v>Monday</v>
      </c>
      <c r="K243" s="5">
        <v>649.99</v>
      </c>
      <c r="L243" s="2">
        <v>9</v>
      </c>
      <c r="M243" s="5">
        <f t="shared" si="10"/>
        <v>5849.91</v>
      </c>
      <c r="N243" s="5"/>
      <c r="O243" s="49">
        <f t="shared" si="11"/>
        <v>5849.91</v>
      </c>
      <c r="P243" s="22" t="str" cm="1">
        <f t="array" ref="P243">_xlfn.IFS(Table1[[#This Row],[Total]]&gt;=2000,"HLC",Table1[[#This Row],[Total]]&lt;2000,"LLC")</f>
        <v>HLC</v>
      </c>
    </row>
    <row r="244" spans="1:16">
      <c r="A244" s="47" t="s">
        <v>19</v>
      </c>
      <c r="B244" s="47" t="str">
        <f>TRIM(Table1[[#This Row],[Product]])</f>
        <v>Media Armoire</v>
      </c>
      <c r="C244" s="1" t="s">
        <v>22</v>
      </c>
      <c r="D244" s="1" t="str">
        <f>UPPER(Table1[[#This Row],[Customer]])</f>
        <v>ELLINGTON DESIGNS</v>
      </c>
      <c r="E244" s="30">
        <v>41848</v>
      </c>
      <c r="F244" s="30">
        <f t="shared" ca="1" si="9"/>
        <v>45333</v>
      </c>
      <c r="G244" s="60">
        <f ca="1">YEARFRAC(Table1[[#This Row],[order DateDate]],Table1[[#This Row],[Shipday]])</f>
        <v>9.5361111111111114</v>
      </c>
      <c r="H244" s="64">
        <f>DAY(Table1[[#This Row],[order DateDate]])</f>
        <v>28</v>
      </c>
      <c r="I244" s="64">
        <f>YEAR(Table1[[#This Row],[order DateDate]])</f>
        <v>2014</v>
      </c>
      <c r="J244" s="64" t="str">
        <f>TEXT(Table1[[#This Row],[order DateDate]],"DDDD")</f>
        <v>Monday</v>
      </c>
      <c r="K244" s="5">
        <v>329.95</v>
      </c>
      <c r="L244" s="2">
        <v>3</v>
      </c>
      <c r="M244" s="5">
        <f t="shared" si="10"/>
        <v>989.84999999999991</v>
      </c>
      <c r="N244" s="5"/>
      <c r="O244" s="49">
        <f t="shared" si="11"/>
        <v>989.84999999999991</v>
      </c>
      <c r="P244" s="22" t="str" cm="1">
        <f t="array" ref="P244">_xlfn.IFS(Table1[[#This Row],[Total]]&gt;=2000,"HLC",Table1[[#This Row],[Total]]&lt;2000,"LLC")</f>
        <v>LLC</v>
      </c>
    </row>
    <row r="245" spans="1:16">
      <c r="A245" s="47" t="s">
        <v>26</v>
      </c>
      <c r="B245" s="47" t="str">
        <f>TRIM(Table1[[#This Row],[Product]])</f>
        <v>Bamboo Coffee Table</v>
      </c>
      <c r="C245" s="1" t="s">
        <v>18</v>
      </c>
      <c r="D245" s="1" t="str">
        <f>UPPER(Table1[[#This Row],[Customer]])</f>
        <v>B&amp;B SPACES</v>
      </c>
      <c r="E245" s="30">
        <v>41849</v>
      </c>
      <c r="F245" s="30">
        <f t="shared" ca="1" si="9"/>
        <v>45333</v>
      </c>
      <c r="G245" s="60">
        <f ca="1">YEARFRAC(Table1[[#This Row],[order DateDate]],Table1[[#This Row],[Shipday]])</f>
        <v>9.5333333333333332</v>
      </c>
      <c r="H245" s="64">
        <f>DAY(Table1[[#This Row],[order DateDate]])</f>
        <v>29</v>
      </c>
      <c r="I245" s="64">
        <f>YEAR(Table1[[#This Row],[order DateDate]])</f>
        <v>2014</v>
      </c>
      <c r="J245" s="64" t="str">
        <f>TEXT(Table1[[#This Row],[order DateDate]],"DDDD")</f>
        <v>Tuesday</v>
      </c>
      <c r="K245" s="5">
        <v>139.94999999999999</v>
      </c>
      <c r="L245" s="2">
        <v>12</v>
      </c>
      <c r="M245" s="5">
        <f t="shared" si="10"/>
        <v>1679.3999999999999</v>
      </c>
      <c r="N245" s="5"/>
      <c r="O245" s="49">
        <f t="shared" si="11"/>
        <v>1679.3999999999999</v>
      </c>
      <c r="P245" s="22" t="str" cm="1">
        <f t="array" ref="P245">_xlfn.IFS(Table1[[#This Row],[Total]]&gt;=2000,"HLC",Table1[[#This Row],[Total]]&lt;2000,"LLC")</f>
        <v>LLC</v>
      </c>
    </row>
    <row r="246" spans="1:16">
      <c r="A246" s="47" t="s">
        <v>26</v>
      </c>
      <c r="B246" s="47" t="str">
        <f>TRIM(Table1[[#This Row],[Product]])</f>
        <v>Bamboo Coffee Table</v>
      </c>
      <c r="C246" s="1" t="s">
        <v>28</v>
      </c>
      <c r="D246" s="1" t="str">
        <f>UPPER(Table1[[#This Row],[Customer]])</f>
        <v>HOME EMPORIUM</v>
      </c>
      <c r="E246" s="30">
        <v>41849</v>
      </c>
      <c r="F246" s="30">
        <f t="shared" ca="1" si="9"/>
        <v>45333</v>
      </c>
      <c r="G246" s="60">
        <f ca="1">YEARFRAC(Table1[[#This Row],[order DateDate]],Table1[[#This Row],[Shipday]])</f>
        <v>9.5333333333333332</v>
      </c>
      <c r="H246" s="64">
        <f>DAY(Table1[[#This Row],[order DateDate]])</f>
        <v>29</v>
      </c>
      <c r="I246" s="64">
        <f>YEAR(Table1[[#This Row],[order DateDate]])</f>
        <v>2014</v>
      </c>
      <c r="J246" s="64" t="str">
        <f>TEXT(Table1[[#This Row],[order DateDate]],"DDDD")</f>
        <v>Tuesday</v>
      </c>
      <c r="K246" s="5">
        <v>139.94999999999999</v>
      </c>
      <c r="L246" s="2">
        <v>8</v>
      </c>
      <c r="M246" s="5">
        <f t="shared" si="10"/>
        <v>1119.5999999999999</v>
      </c>
      <c r="N246" s="5"/>
      <c r="O246" s="49">
        <f t="shared" si="11"/>
        <v>1119.5999999999999</v>
      </c>
      <c r="P246" s="22" t="str" cm="1">
        <f t="array" ref="P246">_xlfn.IFS(Table1[[#This Row],[Total]]&gt;=2000,"HLC",Table1[[#This Row],[Total]]&lt;2000,"LLC")</f>
        <v>LLC</v>
      </c>
    </row>
    <row r="247" spans="1:16">
      <c r="A247" s="47" t="s">
        <v>21</v>
      </c>
      <c r="B247" s="47" t="str">
        <f>TRIM(Table1[[#This Row],[Product]])</f>
        <v>Bamboo End Table</v>
      </c>
      <c r="C247" s="1" t="s">
        <v>20</v>
      </c>
      <c r="D247" s="1" t="str">
        <f>UPPER(Table1[[#This Row],[Customer]])</f>
        <v>HOME USA</v>
      </c>
      <c r="E247" s="30">
        <v>41850</v>
      </c>
      <c r="F247" s="30">
        <f t="shared" ca="1" si="9"/>
        <v>45333</v>
      </c>
      <c r="G247" s="60">
        <f ca="1">YEARFRAC(Table1[[#This Row],[order DateDate]],Table1[[#This Row],[Shipday]])</f>
        <v>9.530555555555555</v>
      </c>
      <c r="H247" s="64">
        <f>DAY(Table1[[#This Row],[order DateDate]])</f>
        <v>30</v>
      </c>
      <c r="I247" s="64">
        <f>YEAR(Table1[[#This Row],[order DateDate]])</f>
        <v>2014</v>
      </c>
      <c r="J247" s="64" t="str">
        <f>TEXT(Table1[[#This Row],[order DateDate]],"DDDD")</f>
        <v>Wednesday</v>
      </c>
      <c r="K247" s="5">
        <v>64.95</v>
      </c>
      <c r="L247" s="2">
        <v>10</v>
      </c>
      <c r="M247" s="5">
        <f t="shared" si="10"/>
        <v>649.5</v>
      </c>
      <c r="N247" s="5"/>
      <c r="O247" s="49">
        <f t="shared" si="11"/>
        <v>649.5</v>
      </c>
      <c r="P247" s="22" t="str" cm="1">
        <f t="array" ref="P247">_xlfn.IFS(Table1[[#This Row],[Total]]&gt;=2000,"HLC",Table1[[#This Row],[Total]]&lt;2000,"LLC")</f>
        <v>LLC</v>
      </c>
    </row>
    <row r="248" spans="1:16">
      <c r="A248" s="47" t="s">
        <v>19</v>
      </c>
      <c r="B248" s="47" t="str">
        <f>TRIM(Table1[[#This Row],[Product]])</f>
        <v>Media Armoire</v>
      </c>
      <c r="C248" s="1" t="s">
        <v>18</v>
      </c>
      <c r="D248" s="1" t="str">
        <f>UPPER(Table1[[#This Row],[Customer]])</f>
        <v>B&amp;B SPACES</v>
      </c>
      <c r="E248" s="30">
        <v>41850</v>
      </c>
      <c r="F248" s="30">
        <f t="shared" ca="1" si="9"/>
        <v>45333</v>
      </c>
      <c r="G248" s="60">
        <f ca="1">YEARFRAC(Table1[[#This Row],[order DateDate]],Table1[[#This Row],[Shipday]])</f>
        <v>9.530555555555555</v>
      </c>
      <c r="H248" s="64">
        <f>DAY(Table1[[#This Row],[order DateDate]])</f>
        <v>30</v>
      </c>
      <c r="I248" s="64">
        <f>YEAR(Table1[[#This Row],[order DateDate]])</f>
        <v>2014</v>
      </c>
      <c r="J248" s="64" t="str">
        <f>TEXT(Table1[[#This Row],[order DateDate]],"DDDD")</f>
        <v>Wednesday</v>
      </c>
      <c r="K248" s="5">
        <v>329.95</v>
      </c>
      <c r="L248" s="2">
        <v>12</v>
      </c>
      <c r="M248" s="5">
        <f t="shared" si="10"/>
        <v>3959.3999999999996</v>
      </c>
      <c r="N248" s="5"/>
      <c r="O248" s="49">
        <f t="shared" si="11"/>
        <v>3959.3999999999996</v>
      </c>
      <c r="P248" s="22" t="str" cm="1">
        <f t="array" ref="P248">_xlfn.IFS(Table1[[#This Row],[Total]]&gt;=2000,"HLC",Table1[[#This Row],[Total]]&lt;2000,"LLC")</f>
        <v>HLC</v>
      </c>
    </row>
    <row r="249" spans="1:16">
      <c r="A249" s="47" t="s">
        <v>19</v>
      </c>
      <c r="B249" s="47" t="str">
        <f>TRIM(Table1[[#This Row],[Product]])</f>
        <v>Media Armoire</v>
      </c>
      <c r="C249" s="1" t="s">
        <v>18</v>
      </c>
      <c r="D249" s="1" t="str">
        <f>UPPER(Table1[[#This Row],[Customer]])</f>
        <v>B&amp;B SPACES</v>
      </c>
      <c r="E249" s="30">
        <v>41851</v>
      </c>
      <c r="F249" s="30">
        <f t="shared" ca="1" si="9"/>
        <v>45333</v>
      </c>
      <c r="G249" s="60">
        <f ca="1">YEARFRAC(Table1[[#This Row],[order DateDate]],Table1[[#This Row],[Shipday]])</f>
        <v>9.530555555555555</v>
      </c>
      <c r="H249" s="64">
        <f>DAY(Table1[[#This Row],[order DateDate]])</f>
        <v>31</v>
      </c>
      <c r="I249" s="64">
        <f>YEAR(Table1[[#This Row],[order DateDate]])</f>
        <v>2014</v>
      </c>
      <c r="J249" s="64" t="str">
        <f>TEXT(Table1[[#This Row],[order DateDate]],"DDDD")</f>
        <v>Thursday</v>
      </c>
      <c r="K249" s="5">
        <v>329.95</v>
      </c>
      <c r="L249" s="2">
        <v>11</v>
      </c>
      <c r="M249" s="5">
        <f t="shared" si="10"/>
        <v>3629.45</v>
      </c>
      <c r="N249" s="5"/>
      <c r="O249" s="49">
        <f t="shared" si="11"/>
        <v>3629.45</v>
      </c>
      <c r="P249" s="22" t="str" cm="1">
        <f t="array" ref="P249">_xlfn.IFS(Table1[[#This Row],[Total]]&gt;=2000,"HLC",Table1[[#This Row],[Total]]&lt;2000,"LLC")</f>
        <v>HLC</v>
      </c>
    </row>
    <row r="250" spans="1:16">
      <c r="A250" s="47" t="s">
        <v>17</v>
      </c>
      <c r="B250" s="47" t="str">
        <f>TRIM(Table1[[#This Row],[Product]])</f>
        <v>Captain Recliner</v>
      </c>
      <c r="C250" s="1" t="s">
        <v>22</v>
      </c>
      <c r="D250" s="1" t="str">
        <f>UPPER(Table1[[#This Row],[Customer]])</f>
        <v>ELLINGTON DESIGNS</v>
      </c>
      <c r="E250" s="30">
        <v>41852</v>
      </c>
      <c r="F250" s="30">
        <f t="shared" ca="1" si="9"/>
        <v>45333</v>
      </c>
      <c r="G250" s="60">
        <f ca="1">YEARFRAC(Table1[[#This Row],[order DateDate]],Table1[[#This Row],[Shipday]])</f>
        <v>9.5277777777777786</v>
      </c>
      <c r="H250" s="64">
        <f>DAY(Table1[[#This Row],[order DateDate]])</f>
        <v>1</v>
      </c>
      <c r="I250" s="64">
        <f>YEAR(Table1[[#This Row],[order DateDate]])</f>
        <v>2014</v>
      </c>
      <c r="J250" s="64" t="str">
        <f>TEXT(Table1[[#This Row],[order DateDate]],"DDDD")</f>
        <v>Friday</v>
      </c>
      <c r="K250" s="5">
        <v>299.95</v>
      </c>
      <c r="L250" s="2">
        <v>10</v>
      </c>
      <c r="M250" s="5">
        <f t="shared" si="10"/>
        <v>2999.5</v>
      </c>
      <c r="N250" s="5"/>
      <c r="O250" s="49">
        <f t="shared" si="11"/>
        <v>2999.5</v>
      </c>
      <c r="P250" s="22" t="str" cm="1">
        <f t="array" ref="P250">_xlfn.IFS(Table1[[#This Row],[Total]]&gt;=2000,"HLC",Table1[[#This Row],[Total]]&lt;2000,"LLC")</f>
        <v>HLC</v>
      </c>
    </row>
    <row r="251" spans="1:16">
      <c r="A251" s="47" t="s">
        <v>26</v>
      </c>
      <c r="B251" s="47" t="str">
        <f>TRIM(Table1[[#This Row],[Product]])</f>
        <v>Bamboo Coffee Table</v>
      </c>
      <c r="C251" s="1" t="s">
        <v>18</v>
      </c>
      <c r="D251" s="1" t="str">
        <f>UPPER(Table1[[#This Row],[Customer]])</f>
        <v>B&amp;B SPACES</v>
      </c>
      <c r="E251" s="30">
        <v>41855</v>
      </c>
      <c r="F251" s="30">
        <f t="shared" ca="1" si="9"/>
        <v>45333</v>
      </c>
      <c r="G251" s="60">
        <f ca="1">YEARFRAC(Table1[[#This Row],[order DateDate]],Table1[[#This Row],[Shipday]])</f>
        <v>9.5194444444444439</v>
      </c>
      <c r="H251" s="64">
        <f>DAY(Table1[[#This Row],[order DateDate]])</f>
        <v>4</v>
      </c>
      <c r="I251" s="64">
        <f>YEAR(Table1[[#This Row],[order DateDate]])</f>
        <v>2014</v>
      </c>
      <c r="J251" s="64" t="str">
        <f>TEXT(Table1[[#This Row],[order DateDate]],"DDDD")</f>
        <v>Monday</v>
      </c>
      <c r="K251" s="5">
        <v>139.94999999999999</v>
      </c>
      <c r="L251" s="2">
        <v>20</v>
      </c>
      <c r="M251" s="5">
        <f t="shared" si="10"/>
        <v>2799</v>
      </c>
      <c r="N251" s="5"/>
      <c r="O251" s="49">
        <f t="shared" si="11"/>
        <v>2799</v>
      </c>
      <c r="P251" s="22" t="str" cm="1">
        <f t="array" ref="P251">_xlfn.IFS(Table1[[#This Row],[Total]]&gt;=2000,"HLC",Table1[[#This Row],[Total]]&lt;2000,"LLC")</f>
        <v>HLC</v>
      </c>
    </row>
    <row r="252" spans="1:16">
      <c r="A252" s="47" t="s">
        <v>17</v>
      </c>
      <c r="B252" s="47" t="str">
        <f>TRIM(Table1[[#This Row],[Product]])</f>
        <v>Captain Recliner</v>
      </c>
      <c r="C252" s="1" t="s">
        <v>18</v>
      </c>
      <c r="D252" s="1" t="str">
        <f>UPPER(Table1[[#This Row],[Customer]])</f>
        <v>B&amp;B SPACES</v>
      </c>
      <c r="E252" s="30">
        <v>41855</v>
      </c>
      <c r="F252" s="30">
        <f t="shared" ca="1" si="9"/>
        <v>45333</v>
      </c>
      <c r="G252" s="60">
        <f ca="1">YEARFRAC(Table1[[#This Row],[order DateDate]],Table1[[#This Row],[Shipday]])</f>
        <v>9.5194444444444439</v>
      </c>
      <c r="H252" s="64">
        <f>DAY(Table1[[#This Row],[order DateDate]])</f>
        <v>4</v>
      </c>
      <c r="I252" s="64">
        <f>YEAR(Table1[[#This Row],[order DateDate]])</f>
        <v>2014</v>
      </c>
      <c r="J252" s="64" t="str">
        <f>TEXT(Table1[[#This Row],[order DateDate]],"DDDD")</f>
        <v>Monday</v>
      </c>
      <c r="K252" s="5">
        <v>299.95</v>
      </c>
      <c r="L252" s="2">
        <v>15</v>
      </c>
      <c r="M252" s="5">
        <f t="shared" si="10"/>
        <v>4499.25</v>
      </c>
      <c r="N252" s="5"/>
      <c r="O252" s="49">
        <f t="shared" si="11"/>
        <v>4499.25</v>
      </c>
      <c r="P252" s="22" t="str" cm="1">
        <f t="array" ref="P252">_xlfn.IFS(Table1[[#This Row],[Total]]&gt;=2000,"HLC",Table1[[#This Row],[Total]]&lt;2000,"LLC")</f>
        <v>HLC</v>
      </c>
    </row>
    <row r="253" spans="1:16">
      <c r="A253" s="47" t="s">
        <v>26</v>
      </c>
      <c r="B253" s="47" t="str">
        <f>TRIM(Table1[[#This Row],[Product]])</f>
        <v>Bamboo Coffee Table</v>
      </c>
      <c r="C253" s="1" t="s">
        <v>29</v>
      </c>
      <c r="D253" s="1" t="str">
        <f>UPPER(Table1[[#This Row],[Customer]])</f>
        <v>FABULOUS HOMES</v>
      </c>
      <c r="E253" s="30">
        <v>41856</v>
      </c>
      <c r="F253" s="30">
        <f t="shared" ca="1" si="9"/>
        <v>45333</v>
      </c>
      <c r="G253" s="60">
        <f ca="1">YEARFRAC(Table1[[#This Row],[order DateDate]],Table1[[#This Row],[Shipday]])</f>
        <v>9.5166666666666675</v>
      </c>
      <c r="H253" s="64">
        <f>DAY(Table1[[#This Row],[order DateDate]])</f>
        <v>5</v>
      </c>
      <c r="I253" s="64">
        <f>YEAR(Table1[[#This Row],[order DateDate]])</f>
        <v>2014</v>
      </c>
      <c r="J253" s="64" t="str">
        <f>TEXT(Table1[[#This Row],[order DateDate]],"DDDD")</f>
        <v>Tuesday</v>
      </c>
      <c r="K253" s="5">
        <v>139.94999999999999</v>
      </c>
      <c r="L253" s="2">
        <v>15</v>
      </c>
      <c r="M253" s="5">
        <f t="shared" si="10"/>
        <v>2099.25</v>
      </c>
      <c r="N253" s="5"/>
      <c r="O253" s="49">
        <f t="shared" si="11"/>
        <v>2099.25</v>
      </c>
      <c r="P253" s="22" t="str" cm="1">
        <f t="array" ref="P253">_xlfn.IFS(Table1[[#This Row],[Total]]&gt;=2000,"HLC",Table1[[#This Row],[Total]]&lt;2000,"LLC")</f>
        <v>HLC</v>
      </c>
    </row>
    <row r="254" spans="1:16">
      <c r="A254" s="47" t="s">
        <v>19</v>
      </c>
      <c r="B254" s="47" t="str">
        <f>TRIM(Table1[[#This Row],[Product]])</f>
        <v>Media Armoire</v>
      </c>
      <c r="C254" s="1" t="s">
        <v>18</v>
      </c>
      <c r="D254" s="1" t="str">
        <f>UPPER(Table1[[#This Row],[Customer]])</f>
        <v>B&amp;B SPACES</v>
      </c>
      <c r="E254" s="30">
        <v>41856</v>
      </c>
      <c r="F254" s="30">
        <f t="shared" ca="1" si="9"/>
        <v>45333</v>
      </c>
      <c r="G254" s="60">
        <f ca="1">YEARFRAC(Table1[[#This Row],[order DateDate]],Table1[[#This Row],[Shipday]])</f>
        <v>9.5166666666666675</v>
      </c>
      <c r="H254" s="64">
        <f>DAY(Table1[[#This Row],[order DateDate]])</f>
        <v>5</v>
      </c>
      <c r="I254" s="64">
        <f>YEAR(Table1[[#This Row],[order DateDate]])</f>
        <v>2014</v>
      </c>
      <c r="J254" s="64" t="str">
        <f>TEXT(Table1[[#This Row],[order DateDate]],"DDDD")</f>
        <v>Tuesday</v>
      </c>
      <c r="K254" s="5">
        <v>329.95</v>
      </c>
      <c r="L254" s="2">
        <v>7</v>
      </c>
      <c r="M254" s="5">
        <f t="shared" si="10"/>
        <v>2309.65</v>
      </c>
      <c r="N254" s="5"/>
      <c r="O254" s="49">
        <f t="shared" si="11"/>
        <v>2309.65</v>
      </c>
      <c r="P254" s="22" t="str" cm="1">
        <f t="array" ref="P254">_xlfn.IFS(Table1[[#This Row],[Total]]&gt;=2000,"HLC",Table1[[#This Row],[Total]]&lt;2000,"LLC")</f>
        <v>HLC</v>
      </c>
    </row>
    <row r="255" spans="1:16">
      <c r="A255" s="47" t="s">
        <v>19</v>
      </c>
      <c r="B255" s="47" t="str">
        <f>TRIM(Table1[[#This Row],[Product]])</f>
        <v>Media Armoire</v>
      </c>
      <c r="C255" s="1" t="s">
        <v>28</v>
      </c>
      <c r="D255" s="1" t="str">
        <f>UPPER(Table1[[#This Row],[Customer]])</f>
        <v>HOME EMPORIUM</v>
      </c>
      <c r="E255" s="30">
        <v>41856</v>
      </c>
      <c r="F255" s="30">
        <f t="shared" ca="1" si="9"/>
        <v>45333</v>
      </c>
      <c r="G255" s="60">
        <f ca="1">YEARFRAC(Table1[[#This Row],[order DateDate]],Table1[[#This Row],[Shipday]])</f>
        <v>9.5166666666666675</v>
      </c>
      <c r="H255" s="64">
        <f>DAY(Table1[[#This Row],[order DateDate]])</f>
        <v>5</v>
      </c>
      <c r="I255" s="64">
        <f>YEAR(Table1[[#This Row],[order DateDate]])</f>
        <v>2014</v>
      </c>
      <c r="J255" s="64" t="str">
        <f>TEXT(Table1[[#This Row],[order DateDate]],"DDDD")</f>
        <v>Tuesday</v>
      </c>
      <c r="K255" s="5">
        <v>329.95</v>
      </c>
      <c r="L255" s="2">
        <v>4</v>
      </c>
      <c r="M255" s="5">
        <f t="shared" si="10"/>
        <v>1319.8</v>
      </c>
      <c r="N255" s="5"/>
      <c r="O255" s="49">
        <f t="shared" si="11"/>
        <v>1319.8</v>
      </c>
      <c r="P255" s="22" t="str" cm="1">
        <f t="array" ref="P255">_xlfn.IFS(Table1[[#This Row],[Total]]&gt;=2000,"HLC",Table1[[#This Row],[Total]]&lt;2000,"LLC")</f>
        <v>LLC</v>
      </c>
    </row>
    <row r="256" spans="1:16">
      <c r="A256" s="47" t="s">
        <v>24</v>
      </c>
      <c r="B256" s="47" t="str">
        <f>TRIM(Table1[[#This Row],[Product]])</f>
        <v>Chameleon Couch</v>
      </c>
      <c r="C256" s="1" t="s">
        <v>22</v>
      </c>
      <c r="D256" s="1" t="str">
        <f>UPPER(Table1[[#This Row],[Customer]])</f>
        <v>ELLINGTON DESIGNS</v>
      </c>
      <c r="E256" s="30">
        <v>41857</v>
      </c>
      <c r="F256" s="30">
        <f t="shared" ca="1" si="9"/>
        <v>45333</v>
      </c>
      <c r="G256" s="60">
        <f ca="1">YEARFRAC(Table1[[#This Row],[order DateDate]],Table1[[#This Row],[Shipday]])</f>
        <v>9.5138888888888893</v>
      </c>
      <c r="H256" s="64">
        <f>DAY(Table1[[#This Row],[order DateDate]])</f>
        <v>6</v>
      </c>
      <c r="I256" s="64">
        <f>YEAR(Table1[[#This Row],[order DateDate]])</f>
        <v>2014</v>
      </c>
      <c r="J256" s="64" t="str">
        <f>TEXT(Table1[[#This Row],[order DateDate]],"DDDD")</f>
        <v>Wednesday</v>
      </c>
      <c r="K256" s="5">
        <v>649.99</v>
      </c>
      <c r="L256" s="2">
        <v>8</v>
      </c>
      <c r="M256" s="5">
        <f t="shared" si="10"/>
        <v>5199.92</v>
      </c>
      <c r="N256" s="5"/>
      <c r="O256" s="49">
        <f t="shared" si="11"/>
        <v>5199.92</v>
      </c>
      <c r="P256" s="22" t="str" cm="1">
        <f t="array" ref="P256">_xlfn.IFS(Table1[[#This Row],[Total]]&gt;=2000,"HLC",Table1[[#This Row],[Total]]&lt;2000,"LLC")</f>
        <v>HLC</v>
      </c>
    </row>
    <row r="257" spans="1:16">
      <c r="A257" s="47" t="s">
        <v>24</v>
      </c>
      <c r="B257" s="47" t="str">
        <f>TRIM(Table1[[#This Row],[Product]])</f>
        <v>Chameleon Couch</v>
      </c>
      <c r="C257" s="1" t="s">
        <v>20</v>
      </c>
      <c r="D257" s="1" t="str">
        <f>UPPER(Table1[[#This Row],[Customer]])</f>
        <v>HOME USA</v>
      </c>
      <c r="E257" s="30">
        <v>41857</v>
      </c>
      <c r="F257" s="30">
        <f t="shared" ca="1" si="9"/>
        <v>45333</v>
      </c>
      <c r="G257" s="60">
        <f ca="1">YEARFRAC(Table1[[#This Row],[order DateDate]],Table1[[#This Row],[Shipday]])</f>
        <v>9.5138888888888893</v>
      </c>
      <c r="H257" s="64">
        <f>DAY(Table1[[#This Row],[order DateDate]])</f>
        <v>6</v>
      </c>
      <c r="I257" s="64">
        <f>YEAR(Table1[[#This Row],[order DateDate]])</f>
        <v>2014</v>
      </c>
      <c r="J257" s="64" t="str">
        <f>TEXT(Table1[[#This Row],[order DateDate]],"DDDD")</f>
        <v>Wednesday</v>
      </c>
      <c r="K257" s="5">
        <v>649.99</v>
      </c>
      <c r="L257" s="2">
        <v>5</v>
      </c>
      <c r="M257" s="5">
        <f t="shared" si="10"/>
        <v>3249.95</v>
      </c>
      <c r="N257" s="5"/>
      <c r="O257" s="49">
        <f t="shared" si="11"/>
        <v>3249.95</v>
      </c>
      <c r="P257" s="22" t="str" cm="1">
        <f t="array" ref="P257">_xlfn.IFS(Table1[[#This Row],[Total]]&gt;=2000,"HLC",Table1[[#This Row],[Total]]&lt;2000,"LLC")</f>
        <v>HLC</v>
      </c>
    </row>
    <row r="258" spans="1:16">
      <c r="A258" s="47" t="s">
        <v>19</v>
      </c>
      <c r="B258" s="47" t="str">
        <f>TRIM(Table1[[#This Row],[Product]])</f>
        <v>Media Armoire</v>
      </c>
      <c r="C258" s="1" t="s">
        <v>22</v>
      </c>
      <c r="D258" s="1" t="str">
        <f>UPPER(Table1[[#This Row],[Customer]])</f>
        <v>ELLINGTON DESIGNS</v>
      </c>
      <c r="E258" s="30">
        <v>41859</v>
      </c>
      <c r="F258" s="30">
        <f t="shared" ca="1" si="9"/>
        <v>45333</v>
      </c>
      <c r="G258" s="60">
        <f ca="1">YEARFRAC(Table1[[#This Row],[order DateDate]],Table1[[#This Row],[Shipday]])</f>
        <v>9.5083333333333329</v>
      </c>
      <c r="H258" s="64">
        <f>DAY(Table1[[#This Row],[order DateDate]])</f>
        <v>8</v>
      </c>
      <c r="I258" s="64">
        <f>YEAR(Table1[[#This Row],[order DateDate]])</f>
        <v>2014</v>
      </c>
      <c r="J258" s="64" t="str">
        <f>TEXT(Table1[[#This Row],[order DateDate]],"DDDD")</f>
        <v>Friday</v>
      </c>
      <c r="K258" s="5">
        <v>329.95</v>
      </c>
      <c r="L258" s="2">
        <v>14</v>
      </c>
      <c r="M258" s="5">
        <f t="shared" si="10"/>
        <v>4619.3</v>
      </c>
      <c r="N258" s="5"/>
      <c r="O258" s="49">
        <f t="shared" si="11"/>
        <v>4619.3</v>
      </c>
      <c r="P258" s="22" t="str" cm="1">
        <f t="array" ref="P258">_xlfn.IFS(Table1[[#This Row],[Total]]&gt;=2000,"HLC",Table1[[#This Row],[Total]]&lt;2000,"LLC")</f>
        <v>HLC</v>
      </c>
    </row>
    <row r="259" spans="1:16">
      <c r="A259" s="47" t="s">
        <v>19</v>
      </c>
      <c r="B259" s="47" t="str">
        <f>TRIM(Table1[[#This Row],[Product]])</f>
        <v>Media Armoire</v>
      </c>
      <c r="C259" s="1" t="s">
        <v>29</v>
      </c>
      <c r="D259" s="1" t="str">
        <f>UPPER(Table1[[#This Row],[Customer]])</f>
        <v>FABULOUS HOMES</v>
      </c>
      <c r="E259" s="30">
        <v>41859</v>
      </c>
      <c r="F259" s="30">
        <f t="shared" ca="1" si="9"/>
        <v>45333</v>
      </c>
      <c r="G259" s="60">
        <f ca="1">YEARFRAC(Table1[[#This Row],[order DateDate]],Table1[[#This Row],[Shipday]])</f>
        <v>9.5083333333333329</v>
      </c>
      <c r="H259" s="64">
        <f>DAY(Table1[[#This Row],[order DateDate]])</f>
        <v>8</v>
      </c>
      <c r="I259" s="64">
        <f>YEAR(Table1[[#This Row],[order DateDate]])</f>
        <v>2014</v>
      </c>
      <c r="J259" s="64" t="str">
        <f>TEXT(Table1[[#This Row],[order DateDate]],"DDDD")</f>
        <v>Friday</v>
      </c>
      <c r="K259" s="5">
        <v>329.95</v>
      </c>
      <c r="L259" s="2">
        <v>2</v>
      </c>
      <c r="M259" s="5">
        <f t="shared" si="10"/>
        <v>659.9</v>
      </c>
      <c r="N259" s="5"/>
      <c r="O259" s="49">
        <f t="shared" si="11"/>
        <v>659.9</v>
      </c>
      <c r="P259" s="22" t="str" cm="1">
        <f t="array" ref="P259">_xlfn.IFS(Table1[[#This Row],[Total]]&gt;=2000,"HLC",Table1[[#This Row],[Total]]&lt;2000,"LLC")</f>
        <v>LLC</v>
      </c>
    </row>
    <row r="260" spans="1:16">
      <c r="A260" s="47" t="s">
        <v>26</v>
      </c>
      <c r="B260" s="47" t="str">
        <f>TRIM(Table1[[#This Row],[Product]])</f>
        <v>Bamboo Coffee Table</v>
      </c>
      <c r="C260" s="1" t="s">
        <v>20</v>
      </c>
      <c r="D260" s="1" t="str">
        <f>UPPER(Table1[[#This Row],[Customer]])</f>
        <v>HOME USA</v>
      </c>
      <c r="E260" s="30">
        <v>41862</v>
      </c>
      <c r="F260" s="30">
        <f t="shared" ref="F260:F323" ca="1" si="12">TODAY()</f>
        <v>45333</v>
      </c>
      <c r="G260" s="60">
        <f ca="1">YEARFRAC(Table1[[#This Row],[order DateDate]],Table1[[#This Row],[Shipday]])</f>
        <v>9.5</v>
      </c>
      <c r="H260" s="64">
        <f>DAY(Table1[[#This Row],[order DateDate]])</f>
        <v>11</v>
      </c>
      <c r="I260" s="64">
        <f>YEAR(Table1[[#This Row],[order DateDate]])</f>
        <v>2014</v>
      </c>
      <c r="J260" s="64" t="str">
        <f>TEXT(Table1[[#This Row],[order DateDate]],"DDDD")</f>
        <v>Monday</v>
      </c>
      <c r="K260" s="5">
        <v>139.94999999999999</v>
      </c>
      <c r="L260" s="2">
        <v>13</v>
      </c>
      <c r="M260" s="5">
        <f t="shared" ref="M260:M323" si="13">K260*L260</f>
        <v>1819.35</v>
      </c>
      <c r="N260" s="5"/>
      <c r="O260" s="49">
        <f t="shared" ref="O260:O323" si="14">M260+N260</f>
        <v>1819.35</v>
      </c>
      <c r="P260" s="22" t="str" cm="1">
        <f t="array" ref="P260">_xlfn.IFS(Table1[[#This Row],[Total]]&gt;=2000,"HLC",Table1[[#This Row],[Total]]&lt;2000,"LLC")</f>
        <v>LLC</v>
      </c>
    </row>
    <row r="261" spans="1:16">
      <c r="A261" s="47" t="s">
        <v>21</v>
      </c>
      <c r="B261" s="47" t="str">
        <f>TRIM(Table1[[#This Row],[Product]])</f>
        <v>Bamboo End Table</v>
      </c>
      <c r="C261" s="1" t="s">
        <v>28</v>
      </c>
      <c r="D261" s="1" t="str">
        <f>UPPER(Table1[[#This Row],[Customer]])</f>
        <v>HOME EMPORIUM</v>
      </c>
      <c r="E261" s="30">
        <v>41863</v>
      </c>
      <c r="F261" s="30">
        <f t="shared" ca="1" si="12"/>
        <v>45333</v>
      </c>
      <c r="G261" s="60">
        <f ca="1">YEARFRAC(Table1[[#This Row],[order DateDate]],Table1[[#This Row],[Shipday]])</f>
        <v>9.4972222222222218</v>
      </c>
      <c r="H261" s="64">
        <f>DAY(Table1[[#This Row],[order DateDate]])</f>
        <v>12</v>
      </c>
      <c r="I261" s="64">
        <f>YEAR(Table1[[#This Row],[order DateDate]])</f>
        <v>2014</v>
      </c>
      <c r="J261" s="64" t="str">
        <f>TEXT(Table1[[#This Row],[order DateDate]],"DDDD")</f>
        <v>Tuesday</v>
      </c>
      <c r="K261" s="5">
        <v>64.95</v>
      </c>
      <c r="L261" s="2">
        <v>3</v>
      </c>
      <c r="M261" s="5">
        <f t="shared" si="13"/>
        <v>194.85000000000002</v>
      </c>
      <c r="N261" s="5"/>
      <c r="O261" s="49">
        <f t="shared" si="14"/>
        <v>194.85000000000002</v>
      </c>
      <c r="P261" s="22" t="str" cm="1">
        <f t="array" ref="P261">_xlfn.IFS(Table1[[#This Row],[Total]]&gt;=2000,"HLC",Table1[[#This Row],[Total]]&lt;2000,"LLC")</f>
        <v>LLC</v>
      </c>
    </row>
    <row r="262" spans="1:16">
      <c r="A262" s="47" t="s">
        <v>19</v>
      </c>
      <c r="B262" s="47" t="str">
        <f>TRIM(Table1[[#This Row],[Product]])</f>
        <v>Media Armoire</v>
      </c>
      <c r="C262" s="1" t="s">
        <v>18</v>
      </c>
      <c r="D262" s="1" t="str">
        <f>UPPER(Table1[[#This Row],[Customer]])</f>
        <v>B&amp;B SPACES</v>
      </c>
      <c r="E262" s="30">
        <v>41864</v>
      </c>
      <c r="F262" s="30">
        <f t="shared" ca="1" si="12"/>
        <v>45333</v>
      </c>
      <c r="G262" s="60">
        <f ca="1">YEARFRAC(Table1[[#This Row],[order DateDate]],Table1[[#This Row],[Shipday]])</f>
        <v>9.4944444444444436</v>
      </c>
      <c r="H262" s="64">
        <f>DAY(Table1[[#This Row],[order DateDate]])</f>
        <v>13</v>
      </c>
      <c r="I262" s="64">
        <f>YEAR(Table1[[#This Row],[order DateDate]])</f>
        <v>2014</v>
      </c>
      <c r="J262" s="64" t="str">
        <f>TEXT(Table1[[#This Row],[order DateDate]],"DDDD")</f>
        <v>Wednesday</v>
      </c>
      <c r="K262" s="5">
        <v>329.95</v>
      </c>
      <c r="L262" s="2">
        <v>20</v>
      </c>
      <c r="M262" s="5">
        <f t="shared" si="13"/>
        <v>6599</v>
      </c>
      <c r="N262" s="5"/>
      <c r="O262" s="49">
        <f t="shared" si="14"/>
        <v>6599</v>
      </c>
      <c r="P262" s="22" t="str" cm="1">
        <f t="array" ref="P262">_xlfn.IFS(Table1[[#This Row],[Total]]&gt;=2000,"HLC",Table1[[#This Row],[Total]]&lt;2000,"LLC")</f>
        <v>HLC</v>
      </c>
    </row>
    <row r="263" spans="1:16">
      <c r="A263" s="47" t="s">
        <v>24</v>
      </c>
      <c r="B263" s="47" t="str">
        <f>TRIM(Table1[[#This Row],[Product]])</f>
        <v>Chameleon Couch</v>
      </c>
      <c r="C263" s="1" t="s">
        <v>28</v>
      </c>
      <c r="D263" s="1" t="str">
        <f>UPPER(Table1[[#This Row],[Customer]])</f>
        <v>HOME EMPORIUM</v>
      </c>
      <c r="E263" s="30">
        <v>41866</v>
      </c>
      <c r="F263" s="30">
        <f t="shared" ca="1" si="12"/>
        <v>45333</v>
      </c>
      <c r="G263" s="60">
        <f ca="1">YEARFRAC(Table1[[#This Row],[order DateDate]],Table1[[#This Row],[Shipday]])</f>
        <v>9.4888888888888889</v>
      </c>
      <c r="H263" s="64">
        <f>DAY(Table1[[#This Row],[order DateDate]])</f>
        <v>15</v>
      </c>
      <c r="I263" s="64">
        <f>YEAR(Table1[[#This Row],[order DateDate]])</f>
        <v>2014</v>
      </c>
      <c r="J263" s="64" t="str">
        <f>TEXT(Table1[[#This Row],[order DateDate]],"DDDD")</f>
        <v>Friday</v>
      </c>
      <c r="K263" s="5">
        <v>649.99</v>
      </c>
      <c r="L263" s="2">
        <v>9</v>
      </c>
      <c r="M263" s="5">
        <f t="shared" si="13"/>
        <v>5849.91</v>
      </c>
      <c r="N263" s="5"/>
      <c r="O263" s="49">
        <f t="shared" si="14"/>
        <v>5849.91</v>
      </c>
      <c r="P263" s="22" t="str" cm="1">
        <f t="array" ref="P263">_xlfn.IFS(Table1[[#This Row],[Total]]&gt;=2000,"HLC",Table1[[#This Row],[Total]]&lt;2000,"LLC")</f>
        <v>HLC</v>
      </c>
    </row>
    <row r="264" spans="1:16">
      <c r="A264" s="47" t="s">
        <v>17</v>
      </c>
      <c r="B264" s="47" t="str">
        <f>TRIM(Table1[[#This Row],[Product]])</f>
        <v>Captain Recliner</v>
      </c>
      <c r="C264" s="1" t="s">
        <v>28</v>
      </c>
      <c r="D264" s="1" t="str">
        <f>UPPER(Table1[[#This Row],[Customer]])</f>
        <v>HOME EMPORIUM</v>
      </c>
      <c r="E264" s="30">
        <v>41867</v>
      </c>
      <c r="F264" s="30">
        <f t="shared" ca="1" si="12"/>
        <v>45333</v>
      </c>
      <c r="G264" s="60">
        <f ca="1">YEARFRAC(Table1[[#This Row],[order DateDate]],Table1[[#This Row],[Shipday]])</f>
        <v>9.4861111111111107</v>
      </c>
      <c r="H264" s="64">
        <f>DAY(Table1[[#This Row],[order DateDate]])</f>
        <v>16</v>
      </c>
      <c r="I264" s="64">
        <f>YEAR(Table1[[#This Row],[order DateDate]])</f>
        <v>2014</v>
      </c>
      <c r="J264" s="64" t="str">
        <f>TEXT(Table1[[#This Row],[order DateDate]],"DDDD")</f>
        <v>Saturday</v>
      </c>
      <c r="K264" s="5">
        <v>299.95</v>
      </c>
      <c r="L264" s="2">
        <v>15</v>
      </c>
      <c r="M264" s="5">
        <f t="shared" si="13"/>
        <v>4499.25</v>
      </c>
      <c r="N264" s="5"/>
      <c r="O264" s="49">
        <f t="shared" si="14"/>
        <v>4499.25</v>
      </c>
      <c r="P264" s="22" t="str" cm="1">
        <f t="array" ref="P264">_xlfn.IFS(Table1[[#This Row],[Total]]&gt;=2000,"HLC",Table1[[#This Row],[Total]]&lt;2000,"LLC")</f>
        <v>HLC</v>
      </c>
    </row>
    <row r="265" spans="1:16">
      <c r="A265" s="47" t="s">
        <v>26</v>
      </c>
      <c r="B265" s="47" t="str">
        <f>TRIM(Table1[[#This Row],[Product]])</f>
        <v>Bamboo Coffee Table</v>
      </c>
      <c r="C265" s="1" t="s">
        <v>28</v>
      </c>
      <c r="D265" s="1" t="str">
        <f>UPPER(Table1[[#This Row],[Customer]])</f>
        <v>HOME EMPORIUM</v>
      </c>
      <c r="E265" s="30">
        <v>41869</v>
      </c>
      <c r="F265" s="30">
        <f t="shared" ca="1" si="12"/>
        <v>45333</v>
      </c>
      <c r="G265" s="60">
        <f ca="1">YEARFRAC(Table1[[#This Row],[order DateDate]],Table1[[#This Row],[Shipday]])</f>
        <v>9.4805555555555561</v>
      </c>
      <c r="H265" s="64">
        <f>DAY(Table1[[#This Row],[order DateDate]])</f>
        <v>18</v>
      </c>
      <c r="I265" s="64">
        <f>YEAR(Table1[[#This Row],[order DateDate]])</f>
        <v>2014</v>
      </c>
      <c r="J265" s="64" t="str">
        <f>TEXT(Table1[[#This Row],[order DateDate]],"DDDD")</f>
        <v>Monday</v>
      </c>
      <c r="K265" s="5">
        <v>139.94999999999999</v>
      </c>
      <c r="L265" s="2">
        <v>2</v>
      </c>
      <c r="M265" s="5">
        <f t="shared" si="13"/>
        <v>279.89999999999998</v>
      </c>
      <c r="N265" s="5"/>
      <c r="O265" s="49">
        <f t="shared" si="14"/>
        <v>279.89999999999998</v>
      </c>
      <c r="P265" s="22" t="str" cm="1">
        <f t="array" ref="P265">_xlfn.IFS(Table1[[#This Row],[Total]]&gt;=2000,"HLC",Table1[[#This Row],[Total]]&lt;2000,"LLC")</f>
        <v>LLC</v>
      </c>
    </row>
    <row r="266" spans="1:16">
      <c r="A266" s="47" t="s">
        <v>24</v>
      </c>
      <c r="B266" s="47" t="str">
        <f>TRIM(Table1[[#This Row],[Product]])</f>
        <v>Chameleon Couch</v>
      </c>
      <c r="C266" s="1" t="s">
        <v>22</v>
      </c>
      <c r="D266" s="1" t="str">
        <f>UPPER(Table1[[#This Row],[Customer]])</f>
        <v>ELLINGTON DESIGNS</v>
      </c>
      <c r="E266" s="30">
        <v>41869</v>
      </c>
      <c r="F266" s="30">
        <f t="shared" ca="1" si="12"/>
        <v>45333</v>
      </c>
      <c r="G266" s="60">
        <f ca="1">YEARFRAC(Table1[[#This Row],[order DateDate]],Table1[[#This Row],[Shipday]])</f>
        <v>9.4805555555555561</v>
      </c>
      <c r="H266" s="64">
        <f>DAY(Table1[[#This Row],[order DateDate]])</f>
        <v>18</v>
      </c>
      <c r="I266" s="64">
        <f>YEAR(Table1[[#This Row],[order DateDate]])</f>
        <v>2014</v>
      </c>
      <c r="J266" s="64" t="str">
        <f>TEXT(Table1[[#This Row],[order DateDate]],"DDDD")</f>
        <v>Monday</v>
      </c>
      <c r="K266" s="5">
        <v>649.99</v>
      </c>
      <c r="L266" s="2">
        <v>1</v>
      </c>
      <c r="M266" s="5">
        <f t="shared" si="13"/>
        <v>649.99</v>
      </c>
      <c r="N266" s="5"/>
      <c r="O266" s="49">
        <f t="shared" si="14"/>
        <v>649.99</v>
      </c>
      <c r="P266" s="22" t="str" cm="1">
        <f t="array" ref="P266">_xlfn.IFS(Table1[[#This Row],[Total]]&gt;=2000,"HLC",Table1[[#This Row],[Total]]&lt;2000,"LLC")</f>
        <v>LLC</v>
      </c>
    </row>
    <row r="267" spans="1:16">
      <c r="A267" s="47" t="s">
        <v>19</v>
      </c>
      <c r="B267" s="47" t="str">
        <f>TRIM(Table1[[#This Row],[Product]])</f>
        <v>Media Armoire</v>
      </c>
      <c r="C267" s="1" t="s">
        <v>22</v>
      </c>
      <c r="D267" s="1" t="str">
        <f>UPPER(Table1[[#This Row],[Customer]])</f>
        <v>ELLINGTON DESIGNS</v>
      </c>
      <c r="E267" s="30">
        <v>41869</v>
      </c>
      <c r="F267" s="30">
        <f t="shared" ca="1" si="12"/>
        <v>45333</v>
      </c>
      <c r="G267" s="60">
        <f ca="1">YEARFRAC(Table1[[#This Row],[order DateDate]],Table1[[#This Row],[Shipday]])</f>
        <v>9.4805555555555561</v>
      </c>
      <c r="H267" s="64">
        <f>DAY(Table1[[#This Row],[order DateDate]])</f>
        <v>18</v>
      </c>
      <c r="I267" s="64">
        <f>YEAR(Table1[[#This Row],[order DateDate]])</f>
        <v>2014</v>
      </c>
      <c r="J267" s="64" t="str">
        <f>TEXT(Table1[[#This Row],[order DateDate]],"DDDD")</f>
        <v>Monday</v>
      </c>
      <c r="K267" s="5">
        <v>329.95</v>
      </c>
      <c r="L267" s="2">
        <v>3</v>
      </c>
      <c r="M267" s="5">
        <f t="shared" si="13"/>
        <v>989.84999999999991</v>
      </c>
      <c r="N267" s="5"/>
      <c r="O267" s="49">
        <f t="shared" si="14"/>
        <v>989.84999999999991</v>
      </c>
      <c r="P267" s="22" t="str" cm="1">
        <f t="array" ref="P267">_xlfn.IFS(Table1[[#This Row],[Total]]&gt;=2000,"HLC",Table1[[#This Row],[Total]]&lt;2000,"LLC")</f>
        <v>LLC</v>
      </c>
    </row>
    <row r="268" spans="1:16">
      <c r="A268" s="47" t="s">
        <v>19</v>
      </c>
      <c r="B268" s="47" t="str">
        <f>TRIM(Table1[[#This Row],[Product]])</f>
        <v>Media Armoire</v>
      </c>
      <c r="C268" s="1" t="s">
        <v>28</v>
      </c>
      <c r="D268" s="1" t="str">
        <f>UPPER(Table1[[#This Row],[Customer]])</f>
        <v>HOME EMPORIUM</v>
      </c>
      <c r="E268" s="30">
        <v>41869</v>
      </c>
      <c r="F268" s="30">
        <f t="shared" ca="1" si="12"/>
        <v>45333</v>
      </c>
      <c r="G268" s="60">
        <f ca="1">YEARFRAC(Table1[[#This Row],[order DateDate]],Table1[[#This Row],[Shipday]])</f>
        <v>9.4805555555555561</v>
      </c>
      <c r="H268" s="64">
        <f>DAY(Table1[[#This Row],[order DateDate]])</f>
        <v>18</v>
      </c>
      <c r="I268" s="64">
        <f>YEAR(Table1[[#This Row],[order DateDate]])</f>
        <v>2014</v>
      </c>
      <c r="J268" s="64" t="str">
        <f>TEXT(Table1[[#This Row],[order DateDate]],"DDDD")</f>
        <v>Monday</v>
      </c>
      <c r="K268" s="5">
        <v>329.95</v>
      </c>
      <c r="L268" s="2">
        <v>10</v>
      </c>
      <c r="M268" s="5">
        <f t="shared" si="13"/>
        <v>3299.5</v>
      </c>
      <c r="N268" s="5"/>
      <c r="O268" s="49">
        <f t="shared" si="14"/>
        <v>3299.5</v>
      </c>
      <c r="P268" s="22" t="str" cm="1">
        <f t="array" ref="P268">_xlfn.IFS(Table1[[#This Row],[Total]]&gt;=2000,"HLC",Table1[[#This Row],[Total]]&lt;2000,"LLC")</f>
        <v>HLC</v>
      </c>
    </row>
    <row r="269" spans="1:16">
      <c r="A269" s="47" t="s">
        <v>26</v>
      </c>
      <c r="B269" s="47" t="str">
        <f>TRIM(Table1[[#This Row],[Product]])</f>
        <v>Bamboo Coffee Table</v>
      </c>
      <c r="C269" s="1" t="s">
        <v>29</v>
      </c>
      <c r="D269" s="1" t="str">
        <f>UPPER(Table1[[#This Row],[Customer]])</f>
        <v>FABULOUS HOMES</v>
      </c>
      <c r="E269" s="30">
        <v>41870</v>
      </c>
      <c r="F269" s="30">
        <f t="shared" ca="1" si="12"/>
        <v>45333</v>
      </c>
      <c r="G269" s="60">
        <f ca="1">YEARFRAC(Table1[[#This Row],[order DateDate]],Table1[[#This Row],[Shipday]])</f>
        <v>9.4777777777777779</v>
      </c>
      <c r="H269" s="64">
        <f>DAY(Table1[[#This Row],[order DateDate]])</f>
        <v>19</v>
      </c>
      <c r="I269" s="64">
        <f>YEAR(Table1[[#This Row],[order DateDate]])</f>
        <v>2014</v>
      </c>
      <c r="J269" s="64" t="str">
        <f>TEXT(Table1[[#This Row],[order DateDate]],"DDDD")</f>
        <v>Tuesday</v>
      </c>
      <c r="K269" s="5">
        <v>139.94999999999999</v>
      </c>
      <c r="L269" s="2">
        <v>8</v>
      </c>
      <c r="M269" s="5">
        <f t="shared" si="13"/>
        <v>1119.5999999999999</v>
      </c>
      <c r="N269" s="5"/>
      <c r="O269" s="49">
        <f t="shared" si="14"/>
        <v>1119.5999999999999</v>
      </c>
      <c r="P269" s="22" t="str" cm="1">
        <f t="array" ref="P269">_xlfn.IFS(Table1[[#This Row],[Total]]&gt;=2000,"HLC",Table1[[#This Row],[Total]]&lt;2000,"LLC")</f>
        <v>LLC</v>
      </c>
    </row>
    <row r="270" spans="1:16">
      <c r="A270" s="47" t="s">
        <v>26</v>
      </c>
      <c r="B270" s="47" t="str">
        <f>TRIM(Table1[[#This Row],[Product]])</f>
        <v>Bamboo Coffee Table</v>
      </c>
      <c r="C270" s="1" t="s">
        <v>28</v>
      </c>
      <c r="D270" s="1" t="str">
        <f>UPPER(Table1[[#This Row],[Customer]])</f>
        <v>HOME EMPORIUM</v>
      </c>
      <c r="E270" s="30">
        <v>41871</v>
      </c>
      <c r="F270" s="30">
        <f t="shared" ca="1" si="12"/>
        <v>45333</v>
      </c>
      <c r="G270" s="60">
        <f ca="1">YEARFRAC(Table1[[#This Row],[order DateDate]],Table1[[#This Row],[Shipday]])</f>
        <v>9.4749999999999996</v>
      </c>
      <c r="H270" s="64">
        <f>DAY(Table1[[#This Row],[order DateDate]])</f>
        <v>20</v>
      </c>
      <c r="I270" s="64">
        <f>YEAR(Table1[[#This Row],[order DateDate]])</f>
        <v>2014</v>
      </c>
      <c r="J270" s="64" t="str">
        <f>TEXT(Table1[[#This Row],[order DateDate]],"DDDD")</f>
        <v>Wednesday</v>
      </c>
      <c r="K270" s="5">
        <v>139.94999999999999</v>
      </c>
      <c r="L270" s="2">
        <v>1</v>
      </c>
      <c r="M270" s="5">
        <f t="shared" si="13"/>
        <v>139.94999999999999</v>
      </c>
      <c r="N270" s="5"/>
      <c r="O270" s="49">
        <f t="shared" si="14"/>
        <v>139.94999999999999</v>
      </c>
      <c r="P270" s="22" t="str" cm="1">
        <f t="array" ref="P270">_xlfn.IFS(Table1[[#This Row],[Total]]&gt;=2000,"HLC",Table1[[#This Row],[Total]]&lt;2000,"LLC")</f>
        <v>LLC</v>
      </c>
    </row>
    <row r="271" spans="1:16">
      <c r="A271" s="47" t="s">
        <v>19</v>
      </c>
      <c r="B271" s="47" t="str">
        <f>TRIM(Table1[[#This Row],[Product]])</f>
        <v>Media Armoire</v>
      </c>
      <c r="C271" s="1" t="s">
        <v>18</v>
      </c>
      <c r="D271" s="1" t="str">
        <f>UPPER(Table1[[#This Row],[Customer]])</f>
        <v>B&amp;B SPACES</v>
      </c>
      <c r="E271" s="30">
        <v>41871</v>
      </c>
      <c r="F271" s="30">
        <f t="shared" ca="1" si="12"/>
        <v>45333</v>
      </c>
      <c r="G271" s="60">
        <f ca="1">YEARFRAC(Table1[[#This Row],[order DateDate]],Table1[[#This Row],[Shipday]])</f>
        <v>9.4749999999999996</v>
      </c>
      <c r="H271" s="64">
        <f>DAY(Table1[[#This Row],[order DateDate]])</f>
        <v>20</v>
      </c>
      <c r="I271" s="64">
        <f>YEAR(Table1[[#This Row],[order DateDate]])</f>
        <v>2014</v>
      </c>
      <c r="J271" s="64" t="str">
        <f>TEXT(Table1[[#This Row],[order DateDate]],"DDDD")</f>
        <v>Wednesday</v>
      </c>
      <c r="K271" s="5">
        <v>329.95</v>
      </c>
      <c r="L271" s="2">
        <v>6</v>
      </c>
      <c r="M271" s="5">
        <f t="shared" si="13"/>
        <v>1979.6999999999998</v>
      </c>
      <c r="N271" s="5"/>
      <c r="O271" s="49">
        <f t="shared" si="14"/>
        <v>1979.6999999999998</v>
      </c>
      <c r="P271" s="22" t="str" cm="1">
        <f t="array" ref="P271">_xlfn.IFS(Table1[[#This Row],[Total]]&gt;=2000,"HLC",Table1[[#This Row],[Total]]&lt;2000,"LLC")</f>
        <v>LLC</v>
      </c>
    </row>
    <row r="272" spans="1:16">
      <c r="A272" s="47" t="s">
        <v>24</v>
      </c>
      <c r="B272" s="47" t="str">
        <f>TRIM(Table1[[#This Row],[Product]])</f>
        <v>Chameleon Couch</v>
      </c>
      <c r="C272" s="1" t="s">
        <v>28</v>
      </c>
      <c r="D272" s="1" t="str">
        <f>UPPER(Table1[[#This Row],[Customer]])</f>
        <v>HOME EMPORIUM</v>
      </c>
      <c r="E272" s="30">
        <v>41872</v>
      </c>
      <c r="F272" s="30">
        <f t="shared" ca="1" si="12"/>
        <v>45333</v>
      </c>
      <c r="G272" s="60">
        <f ca="1">YEARFRAC(Table1[[#This Row],[order DateDate]],Table1[[#This Row],[Shipday]])</f>
        <v>9.4722222222222214</v>
      </c>
      <c r="H272" s="64">
        <f>DAY(Table1[[#This Row],[order DateDate]])</f>
        <v>21</v>
      </c>
      <c r="I272" s="64">
        <f>YEAR(Table1[[#This Row],[order DateDate]])</f>
        <v>2014</v>
      </c>
      <c r="J272" s="64" t="str">
        <f>TEXT(Table1[[#This Row],[order DateDate]],"DDDD")</f>
        <v>Thursday</v>
      </c>
      <c r="K272" s="5">
        <v>649.99</v>
      </c>
      <c r="L272" s="2">
        <v>13</v>
      </c>
      <c r="M272" s="5">
        <f t="shared" si="13"/>
        <v>8449.8700000000008</v>
      </c>
      <c r="N272" s="5"/>
      <c r="O272" s="49">
        <f t="shared" si="14"/>
        <v>8449.8700000000008</v>
      </c>
      <c r="P272" s="22" t="str" cm="1">
        <f t="array" ref="P272">_xlfn.IFS(Table1[[#This Row],[Total]]&gt;=2000,"HLC",Table1[[#This Row],[Total]]&lt;2000,"LLC")</f>
        <v>HLC</v>
      </c>
    </row>
    <row r="273" spans="1:16">
      <c r="A273" s="47" t="s">
        <v>21</v>
      </c>
      <c r="B273" s="47" t="str">
        <f>TRIM(Table1[[#This Row],[Product]])</f>
        <v>Bamboo End Table</v>
      </c>
      <c r="C273" s="1" t="s">
        <v>28</v>
      </c>
      <c r="D273" s="1" t="str">
        <f>UPPER(Table1[[#This Row],[Customer]])</f>
        <v>HOME EMPORIUM</v>
      </c>
      <c r="E273" s="30">
        <v>41873</v>
      </c>
      <c r="F273" s="30">
        <f t="shared" ca="1" si="12"/>
        <v>45333</v>
      </c>
      <c r="G273" s="60">
        <f ca="1">YEARFRAC(Table1[[#This Row],[order DateDate]],Table1[[#This Row],[Shipday]])</f>
        <v>9.469444444444445</v>
      </c>
      <c r="H273" s="64">
        <f>DAY(Table1[[#This Row],[order DateDate]])</f>
        <v>22</v>
      </c>
      <c r="I273" s="64">
        <f>YEAR(Table1[[#This Row],[order DateDate]])</f>
        <v>2014</v>
      </c>
      <c r="J273" s="64" t="str">
        <f>TEXT(Table1[[#This Row],[order DateDate]],"DDDD")</f>
        <v>Friday</v>
      </c>
      <c r="K273" s="5">
        <v>64.95</v>
      </c>
      <c r="L273" s="2">
        <v>9</v>
      </c>
      <c r="M273" s="5">
        <f t="shared" si="13"/>
        <v>584.55000000000007</v>
      </c>
      <c r="N273" s="5"/>
      <c r="O273" s="49">
        <f t="shared" si="14"/>
        <v>584.55000000000007</v>
      </c>
      <c r="P273" s="22" t="str" cm="1">
        <f t="array" ref="P273">_xlfn.IFS(Table1[[#This Row],[Total]]&gt;=2000,"HLC",Table1[[#This Row],[Total]]&lt;2000,"LLC")</f>
        <v>LLC</v>
      </c>
    </row>
    <row r="274" spans="1:16">
      <c r="A274" s="47" t="s">
        <v>24</v>
      </c>
      <c r="B274" s="47" t="str">
        <f>TRIM(Table1[[#This Row],[Product]])</f>
        <v>Chameleon Couch</v>
      </c>
      <c r="C274" s="1" t="s">
        <v>22</v>
      </c>
      <c r="D274" s="1" t="str">
        <f>UPPER(Table1[[#This Row],[Customer]])</f>
        <v>ELLINGTON DESIGNS</v>
      </c>
      <c r="E274" s="30">
        <v>41874</v>
      </c>
      <c r="F274" s="30">
        <f t="shared" ca="1" si="12"/>
        <v>45333</v>
      </c>
      <c r="G274" s="60">
        <f ca="1">YEARFRAC(Table1[[#This Row],[order DateDate]],Table1[[#This Row],[Shipday]])</f>
        <v>9.4666666666666668</v>
      </c>
      <c r="H274" s="64">
        <f>DAY(Table1[[#This Row],[order DateDate]])</f>
        <v>23</v>
      </c>
      <c r="I274" s="64">
        <f>YEAR(Table1[[#This Row],[order DateDate]])</f>
        <v>2014</v>
      </c>
      <c r="J274" s="64" t="str">
        <f>TEXT(Table1[[#This Row],[order DateDate]],"DDDD")</f>
        <v>Saturday</v>
      </c>
      <c r="K274" s="5">
        <v>649.99</v>
      </c>
      <c r="L274" s="2">
        <v>4</v>
      </c>
      <c r="M274" s="5">
        <f t="shared" si="13"/>
        <v>2599.96</v>
      </c>
      <c r="N274" s="5"/>
      <c r="O274" s="49">
        <f t="shared" si="14"/>
        <v>2599.96</v>
      </c>
      <c r="P274" s="22" t="str" cm="1">
        <f t="array" ref="P274">_xlfn.IFS(Table1[[#This Row],[Total]]&gt;=2000,"HLC",Table1[[#This Row],[Total]]&lt;2000,"LLC")</f>
        <v>HLC</v>
      </c>
    </row>
    <row r="275" spans="1:16">
      <c r="A275" s="47" t="s">
        <v>21</v>
      </c>
      <c r="B275" s="47" t="str">
        <f>TRIM(Table1[[#This Row],[Product]])</f>
        <v>Bamboo End Table</v>
      </c>
      <c r="C275" s="1" t="s">
        <v>18</v>
      </c>
      <c r="D275" s="1" t="str">
        <f>UPPER(Table1[[#This Row],[Customer]])</f>
        <v>B&amp;B SPACES</v>
      </c>
      <c r="E275" s="30">
        <v>41876</v>
      </c>
      <c r="F275" s="30">
        <f t="shared" ca="1" si="12"/>
        <v>45333</v>
      </c>
      <c r="G275" s="60">
        <f ca="1">YEARFRAC(Table1[[#This Row],[order DateDate]],Table1[[#This Row],[Shipday]])</f>
        <v>9.4611111111111104</v>
      </c>
      <c r="H275" s="64">
        <f>DAY(Table1[[#This Row],[order DateDate]])</f>
        <v>25</v>
      </c>
      <c r="I275" s="64">
        <f>YEAR(Table1[[#This Row],[order DateDate]])</f>
        <v>2014</v>
      </c>
      <c r="J275" s="64" t="str">
        <f>TEXT(Table1[[#This Row],[order DateDate]],"DDDD")</f>
        <v>Monday</v>
      </c>
      <c r="K275" s="5">
        <v>64.95</v>
      </c>
      <c r="L275" s="2">
        <v>12</v>
      </c>
      <c r="M275" s="5">
        <f t="shared" si="13"/>
        <v>779.40000000000009</v>
      </c>
      <c r="N275" s="5"/>
      <c r="O275" s="49">
        <f t="shared" si="14"/>
        <v>779.40000000000009</v>
      </c>
      <c r="P275" s="22" t="str" cm="1">
        <f t="array" ref="P275">_xlfn.IFS(Table1[[#This Row],[Total]]&gt;=2000,"HLC",Table1[[#This Row],[Total]]&lt;2000,"LLC")</f>
        <v>LLC</v>
      </c>
    </row>
    <row r="276" spans="1:16">
      <c r="A276" s="47" t="s">
        <v>19</v>
      </c>
      <c r="B276" s="47" t="str">
        <f>TRIM(Table1[[#This Row],[Product]])</f>
        <v>Media Armoire</v>
      </c>
      <c r="C276" s="1" t="s">
        <v>28</v>
      </c>
      <c r="D276" s="1" t="str">
        <f>UPPER(Table1[[#This Row],[Customer]])</f>
        <v>HOME EMPORIUM</v>
      </c>
      <c r="E276" s="30">
        <v>41876</v>
      </c>
      <c r="F276" s="30">
        <f t="shared" ca="1" si="12"/>
        <v>45333</v>
      </c>
      <c r="G276" s="60">
        <f ca="1">YEARFRAC(Table1[[#This Row],[order DateDate]],Table1[[#This Row],[Shipday]])</f>
        <v>9.4611111111111104</v>
      </c>
      <c r="H276" s="64">
        <f>DAY(Table1[[#This Row],[order DateDate]])</f>
        <v>25</v>
      </c>
      <c r="I276" s="64">
        <f>YEAR(Table1[[#This Row],[order DateDate]])</f>
        <v>2014</v>
      </c>
      <c r="J276" s="64" t="str">
        <f>TEXT(Table1[[#This Row],[order DateDate]],"DDDD")</f>
        <v>Monday</v>
      </c>
      <c r="K276" s="5">
        <v>329.95</v>
      </c>
      <c r="L276" s="2">
        <v>8</v>
      </c>
      <c r="M276" s="5">
        <f t="shared" si="13"/>
        <v>2639.6</v>
      </c>
      <c r="N276" s="5"/>
      <c r="O276" s="49">
        <f t="shared" si="14"/>
        <v>2639.6</v>
      </c>
      <c r="P276" s="22" t="str" cm="1">
        <f t="array" ref="P276">_xlfn.IFS(Table1[[#This Row],[Total]]&gt;=2000,"HLC",Table1[[#This Row],[Total]]&lt;2000,"LLC")</f>
        <v>HLC</v>
      </c>
    </row>
    <row r="277" spans="1:16">
      <c r="A277" s="47" t="s">
        <v>19</v>
      </c>
      <c r="B277" s="47" t="str">
        <f>TRIM(Table1[[#This Row],[Product]])</f>
        <v>Media Armoire</v>
      </c>
      <c r="C277" s="1" t="s">
        <v>20</v>
      </c>
      <c r="D277" s="1" t="str">
        <f>UPPER(Table1[[#This Row],[Customer]])</f>
        <v>HOME USA</v>
      </c>
      <c r="E277" s="30">
        <v>41876</v>
      </c>
      <c r="F277" s="30">
        <f t="shared" ca="1" si="12"/>
        <v>45333</v>
      </c>
      <c r="G277" s="60">
        <f ca="1">YEARFRAC(Table1[[#This Row],[order DateDate]],Table1[[#This Row],[Shipday]])</f>
        <v>9.4611111111111104</v>
      </c>
      <c r="H277" s="64">
        <f>DAY(Table1[[#This Row],[order DateDate]])</f>
        <v>25</v>
      </c>
      <c r="I277" s="64">
        <f>YEAR(Table1[[#This Row],[order DateDate]])</f>
        <v>2014</v>
      </c>
      <c r="J277" s="64" t="str">
        <f>TEXT(Table1[[#This Row],[order DateDate]],"DDDD")</f>
        <v>Monday</v>
      </c>
      <c r="K277" s="5">
        <v>329.95</v>
      </c>
      <c r="L277" s="2">
        <v>5</v>
      </c>
      <c r="M277" s="5">
        <f t="shared" si="13"/>
        <v>1649.75</v>
      </c>
      <c r="N277" s="5"/>
      <c r="O277" s="49">
        <f t="shared" si="14"/>
        <v>1649.75</v>
      </c>
      <c r="P277" s="22" t="str" cm="1">
        <f t="array" ref="P277">_xlfn.IFS(Table1[[#This Row],[Total]]&gt;=2000,"HLC",Table1[[#This Row],[Total]]&lt;2000,"LLC")</f>
        <v>LLC</v>
      </c>
    </row>
    <row r="278" spans="1:16">
      <c r="A278" s="47" t="s">
        <v>26</v>
      </c>
      <c r="B278" s="47" t="str">
        <f>TRIM(Table1[[#This Row],[Product]])</f>
        <v>Bamboo Coffee Table</v>
      </c>
      <c r="C278" s="1" t="s">
        <v>29</v>
      </c>
      <c r="D278" s="1" t="str">
        <f>UPPER(Table1[[#This Row],[Customer]])</f>
        <v>FABULOUS HOMES</v>
      </c>
      <c r="E278" s="30">
        <v>41877</v>
      </c>
      <c r="F278" s="30">
        <f t="shared" ca="1" si="12"/>
        <v>45333</v>
      </c>
      <c r="G278" s="60">
        <f ca="1">YEARFRAC(Table1[[#This Row],[order DateDate]],Table1[[#This Row],[Shipday]])</f>
        <v>9.4583333333333339</v>
      </c>
      <c r="H278" s="64">
        <f>DAY(Table1[[#This Row],[order DateDate]])</f>
        <v>26</v>
      </c>
      <c r="I278" s="64">
        <f>YEAR(Table1[[#This Row],[order DateDate]])</f>
        <v>2014</v>
      </c>
      <c r="J278" s="64" t="str">
        <f>TEXT(Table1[[#This Row],[order DateDate]],"DDDD")</f>
        <v>Tuesday</v>
      </c>
      <c r="K278" s="5">
        <v>139.94999999999999</v>
      </c>
      <c r="L278" s="2">
        <v>3</v>
      </c>
      <c r="M278" s="5">
        <f t="shared" si="13"/>
        <v>419.84999999999997</v>
      </c>
      <c r="N278" s="5"/>
      <c r="O278" s="49">
        <f t="shared" si="14"/>
        <v>419.84999999999997</v>
      </c>
      <c r="P278" s="22" t="str" cm="1">
        <f t="array" ref="P278">_xlfn.IFS(Table1[[#This Row],[Total]]&gt;=2000,"HLC",Table1[[#This Row],[Total]]&lt;2000,"LLC")</f>
        <v>LLC</v>
      </c>
    </row>
    <row r="279" spans="1:16">
      <c r="A279" s="47" t="s">
        <v>19</v>
      </c>
      <c r="B279" s="47" t="str">
        <f>TRIM(Table1[[#This Row],[Product]])</f>
        <v>Media Armoire</v>
      </c>
      <c r="C279" s="1" t="s">
        <v>29</v>
      </c>
      <c r="D279" s="1" t="str">
        <f>UPPER(Table1[[#This Row],[Customer]])</f>
        <v>FABULOUS HOMES</v>
      </c>
      <c r="E279" s="30">
        <v>41877</v>
      </c>
      <c r="F279" s="30">
        <f t="shared" ca="1" si="12"/>
        <v>45333</v>
      </c>
      <c r="G279" s="60">
        <f ca="1">YEARFRAC(Table1[[#This Row],[order DateDate]],Table1[[#This Row],[Shipday]])</f>
        <v>9.4583333333333339</v>
      </c>
      <c r="H279" s="64">
        <f>DAY(Table1[[#This Row],[order DateDate]])</f>
        <v>26</v>
      </c>
      <c r="I279" s="64">
        <f>YEAR(Table1[[#This Row],[order DateDate]])</f>
        <v>2014</v>
      </c>
      <c r="J279" s="64" t="str">
        <f>TEXT(Table1[[#This Row],[order DateDate]],"DDDD")</f>
        <v>Tuesday</v>
      </c>
      <c r="K279" s="5">
        <v>329.95</v>
      </c>
      <c r="L279" s="2">
        <v>15</v>
      </c>
      <c r="M279" s="5">
        <f t="shared" si="13"/>
        <v>4949.25</v>
      </c>
      <c r="N279" s="5"/>
      <c r="O279" s="49">
        <f t="shared" si="14"/>
        <v>4949.25</v>
      </c>
      <c r="P279" s="22" t="str" cm="1">
        <f t="array" ref="P279">_xlfn.IFS(Table1[[#This Row],[Total]]&gt;=2000,"HLC",Table1[[#This Row],[Total]]&lt;2000,"LLC")</f>
        <v>HLC</v>
      </c>
    </row>
    <row r="280" spans="1:16">
      <c r="A280" s="47" t="s">
        <v>21</v>
      </c>
      <c r="B280" s="47" t="str">
        <f>TRIM(Table1[[#This Row],[Product]])</f>
        <v>Bamboo End Table</v>
      </c>
      <c r="C280" s="1" t="s">
        <v>20</v>
      </c>
      <c r="D280" s="1" t="str">
        <f>UPPER(Table1[[#This Row],[Customer]])</f>
        <v>HOME USA</v>
      </c>
      <c r="E280" s="30">
        <v>41879</v>
      </c>
      <c r="F280" s="30">
        <f t="shared" ca="1" si="12"/>
        <v>45333</v>
      </c>
      <c r="G280" s="60">
        <f ca="1">YEARFRAC(Table1[[#This Row],[order DateDate]],Table1[[#This Row],[Shipday]])</f>
        <v>9.4527777777777775</v>
      </c>
      <c r="H280" s="64">
        <f>DAY(Table1[[#This Row],[order DateDate]])</f>
        <v>28</v>
      </c>
      <c r="I280" s="64">
        <f>YEAR(Table1[[#This Row],[order DateDate]])</f>
        <v>2014</v>
      </c>
      <c r="J280" s="64" t="str">
        <f>TEXT(Table1[[#This Row],[order DateDate]],"DDDD")</f>
        <v>Thursday</v>
      </c>
      <c r="K280" s="5">
        <v>64.95</v>
      </c>
      <c r="L280" s="2">
        <v>5</v>
      </c>
      <c r="M280" s="5">
        <f t="shared" si="13"/>
        <v>324.75</v>
      </c>
      <c r="N280" s="5"/>
      <c r="O280" s="49">
        <f t="shared" si="14"/>
        <v>324.75</v>
      </c>
      <c r="P280" s="22" t="str" cm="1">
        <f t="array" ref="P280">_xlfn.IFS(Table1[[#This Row],[Total]]&gt;=2000,"HLC",Table1[[#This Row],[Total]]&lt;2000,"LLC")</f>
        <v>LLC</v>
      </c>
    </row>
    <row r="281" spans="1:16">
      <c r="A281" s="47" t="s">
        <v>21</v>
      </c>
      <c r="B281" s="47" t="str">
        <f>TRIM(Table1[[#This Row],[Product]])</f>
        <v>Bamboo End Table</v>
      </c>
      <c r="C281" s="1" t="s">
        <v>28</v>
      </c>
      <c r="D281" s="1" t="str">
        <f>UPPER(Table1[[#This Row],[Customer]])</f>
        <v>HOME EMPORIUM</v>
      </c>
      <c r="E281" s="30">
        <v>41880</v>
      </c>
      <c r="F281" s="30">
        <f t="shared" ca="1" si="12"/>
        <v>45333</v>
      </c>
      <c r="G281" s="60">
        <f ca="1">YEARFRAC(Table1[[#This Row],[order DateDate]],Table1[[#This Row],[Shipday]])</f>
        <v>9.4499999999999993</v>
      </c>
      <c r="H281" s="64">
        <f>DAY(Table1[[#This Row],[order DateDate]])</f>
        <v>29</v>
      </c>
      <c r="I281" s="64">
        <f>YEAR(Table1[[#This Row],[order DateDate]])</f>
        <v>2014</v>
      </c>
      <c r="J281" s="64" t="str">
        <f>TEXT(Table1[[#This Row],[order DateDate]],"DDDD")</f>
        <v>Friday</v>
      </c>
      <c r="K281" s="5">
        <v>64.95</v>
      </c>
      <c r="L281" s="2">
        <v>12</v>
      </c>
      <c r="M281" s="5">
        <f t="shared" si="13"/>
        <v>779.40000000000009</v>
      </c>
      <c r="N281" s="5"/>
      <c r="O281" s="49">
        <f t="shared" si="14"/>
        <v>779.40000000000009</v>
      </c>
      <c r="P281" s="22" t="str" cm="1">
        <f t="array" ref="P281">_xlfn.IFS(Table1[[#This Row],[Total]]&gt;=2000,"HLC",Table1[[#This Row],[Total]]&lt;2000,"LLC")</f>
        <v>LLC</v>
      </c>
    </row>
    <row r="282" spans="1:16">
      <c r="A282" s="47" t="s">
        <v>26</v>
      </c>
      <c r="B282" s="47" t="str">
        <f>TRIM(Table1[[#This Row],[Product]])</f>
        <v>Bamboo Coffee Table</v>
      </c>
      <c r="C282" s="1" t="s">
        <v>29</v>
      </c>
      <c r="D282" s="1" t="str">
        <f>UPPER(Table1[[#This Row],[Customer]])</f>
        <v>FABULOUS HOMES</v>
      </c>
      <c r="E282" s="30">
        <v>41884</v>
      </c>
      <c r="F282" s="30">
        <f t="shared" ca="1" si="12"/>
        <v>45333</v>
      </c>
      <c r="G282" s="60">
        <f ca="1">YEARFRAC(Table1[[#This Row],[order DateDate]],Table1[[#This Row],[Shipday]])</f>
        <v>9.4416666666666664</v>
      </c>
      <c r="H282" s="64">
        <f>DAY(Table1[[#This Row],[order DateDate]])</f>
        <v>2</v>
      </c>
      <c r="I282" s="64">
        <f>YEAR(Table1[[#This Row],[order DateDate]])</f>
        <v>2014</v>
      </c>
      <c r="J282" s="64" t="str">
        <f>TEXT(Table1[[#This Row],[order DateDate]],"DDDD")</f>
        <v>Tuesday</v>
      </c>
      <c r="K282" s="5">
        <v>139.94999999999999</v>
      </c>
      <c r="L282" s="2">
        <v>12</v>
      </c>
      <c r="M282" s="5">
        <f t="shared" si="13"/>
        <v>1679.3999999999999</v>
      </c>
      <c r="N282" s="5"/>
      <c r="O282" s="49">
        <f t="shared" si="14"/>
        <v>1679.3999999999999</v>
      </c>
      <c r="P282" s="22" t="str" cm="1">
        <f t="array" ref="P282">_xlfn.IFS(Table1[[#This Row],[Total]]&gt;=2000,"HLC",Table1[[#This Row],[Total]]&lt;2000,"LLC")</f>
        <v>LLC</v>
      </c>
    </row>
    <row r="283" spans="1:16">
      <c r="A283" s="47" t="s">
        <v>21</v>
      </c>
      <c r="B283" s="47" t="str">
        <f>TRIM(Table1[[#This Row],[Product]])</f>
        <v>Bamboo End Table</v>
      </c>
      <c r="C283" s="1" t="s">
        <v>20</v>
      </c>
      <c r="D283" s="1" t="str">
        <f>UPPER(Table1[[#This Row],[Customer]])</f>
        <v>HOME USA</v>
      </c>
      <c r="E283" s="30">
        <v>41884</v>
      </c>
      <c r="F283" s="30">
        <f t="shared" ca="1" si="12"/>
        <v>45333</v>
      </c>
      <c r="G283" s="60">
        <f ca="1">YEARFRAC(Table1[[#This Row],[order DateDate]],Table1[[#This Row],[Shipday]])</f>
        <v>9.4416666666666664</v>
      </c>
      <c r="H283" s="64">
        <f>DAY(Table1[[#This Row],[order DateDate]])</f>
        <v>2</v>
      </c>
      <c r="I283" s="64">
        <f>YEAR(Table1[[#This Row],[order DateDate]])</f>
        <v>2014</v>
      </c>
      <c r="J283" s="64" t="str">
        <f>TEXT(Table1[[#This Row],[order DateDate]],"DDDD")</f>
        <v>Tuesday</v>
      </c>
      <c r="K283" s="5">
        <v>64.95</v>
      </c>
      <c r="L283" s="2">
        <v>2</v>
      </c>
      <c r="M283" s="5">
        <f t="shared" si="13"/>
        <v>129.9</v>
      </c>
      <c r="N283" s="5"/>
      <c r="O283" s="49">
        <f t="shared" si="14"/>
        <v>129.9</v>
      </c>
      <c r="P283" s="22" t="str" cm="1">
        <f t="array" ref="P283">_xlfn.IFS(Table1[[#This Row],[Total]]&gt;=2000,"HLC",Table1[[#This Row],[Total]]&lt;2000,"LLC")</f>
        <v>LLC</v>
      </c>
    </row>
    <row r="284" spans="1:16">
      <c r="A284" s="47" t="s">
        <v>21</v>
      </c>
      <c r="B284" s="47" t="str">
        <f>TRIM(Table1[[#This Row],[Product]])</f>
        <v>Bamboo End Table</v>
      </c>
      <c r="C284" s="1" t="s">
        <v>29</v>
      </c>
      <c r="D284" s="1" t="str">
        <f>UPPER(Table1[[#This Row],[Customer]])</f>
        <v>FABULOUS HOMES</v>
      </c>
      <c r="E284" s="30">
        <v>41884</v>
      </c>
      <c r="F284" s="30">
        <f t="shared" ca="1" si="12"/>
        <v>45333</v>
      </c>
      <c r="G284" s="60">
        <f ca="1">YEARFRAC(Table1[[#This Row],[order DateDate]],Table1[[#This Row],[Shipday]])</f>
        <v>9.4416666666666664</v>
      </c>
      <c r="H284" s="64">
        <f>DAY(Table1[[#This Row],[order DateDate]])</f>
        <v>2</v>
      </c>
      <c r="I284" s="64">
        <f>YEAR(Table1[[#This Row],[order DateDate]])</f>
        <v>2014</v>
      </c>
      <c r="J284" s="64" t="str">
        <f>TEXT(Table1[[#This Row],[order DateDate]],"DDDD")</f>
        <v>Tuesday</v>
      </c>
      <c r="K284" s="5">
        <v>64.95</v>
      </c>
      <c r="L284" s="2">
        <v>3</v>
      </c>
      <c r="M284" s="5">
        <f t="shared" si="13"/>
        <v>194.85000000000002</v>
      </c>
      <c r="N284" s="5"/>
      <c r="O284" s="49">
        <f t="shared" si="14"/>
        <v>194.85000000000002</v>
      </c>
      <c r="P284" s="22" t="str" cm="1">
        <f t="array" ref="P284">_xlfn.IFS(Table1[[#This Row],[Total]]&gt;=2000,"HLC",Table1[[#This Row],[Total]]&lt;2000,"LLC")</f>
        <v>LLC</v>
      </c>
    </row>
    <row r="285" spans="1:16">
      <c r="A285" s="47" t="s">
        <v>19</v>
      </c>
      <c r="B285" s="47" t="str">
        <f>TRIM(Table1[[#This Row],[Product]])</f>
        <v>Media Armoire</v>
      </c>
      <c r="C285" s="1" t="s">
        <v>18</v>
      </c>
      <c r="D285" s="1" t="str">
        <f>UPPER(Table1[[#This Row],[Customer]])</f>
        <v>B&amp;B SPACES</v>
      </c>
      <c r="E285" s="30">
        <v>41884</v>
      </c>
      <c r="F285" s="30">
        <f t="shared" ca="1" si="12"/>
        <v>45333</v>
      </c>
      <c r="G285" s="60">
        <f ca="1">YEARFRAC(Table1[[#This Row],[order DateDate]],Table1[[#This Row],[Shipday]])</f>
        <v>9.4416666666666664</v>
      </c>
      <c r="H285" s="64">
        <f>DAY(Table1[[#This Row],[order DateDate]])</f>
        <v>2</v>
      </c>
      <c r="I285" s="64">
        <f>YEAR(Table1[[#This Row],[order DateDate]])</f>
        <v>2014</v>
      </c>
      <c r="J285" s="64" t="str">
        <f>TEXT(Table1[[#This Row],[order DateDate]],"DDDD")</f>
        <v>Tuesday</v>
      </c>
      <c r="K285" s="5">
        <v>329.95</v>
      </c>
      <c r="L285" s="2">
        <v>11</v>
      </c>
      <c r="M285" s="5">
        <f t="shared" si="13"/>
        <v>3629.45</v>
      </c>
      <c r="N285" s="5"/>
      <c r="O285" s="49">
        <f t="shared" si="14"/>
        <v>3629.45</v>
      </c>
      <c r="P285" s="22" t="str" cm="1">
        <f t="array" ref="P285">_xlfn.IFS(Table1[[#This Row],[Total]]&gt;=2000,"HLC",Table1[[#This Row],[Total]]&lt;2000,"LLC")</f>
        <v>HLC</v>
      </c>
    </row>
    <row r="286" spans="1:16">
      <c r="A286" s="47" t="s">
        <v>17</v>
      </c>
      <c r="B286" s="47" t="str">
        <f>TRIM(Table1[[#This Row],[Product]])</f>
        <v>Captain Recliner</v>
      </c>
      <c r="C286" s="1" t="s">
        <v>29</v>
      </c>
      <c r="D286" s="1" t="str">
        <f>UPPER(Table1[[#This Row],[Customer]])</f>
        <v>FABULOUS HOMES</v>
      </c>
      <c r="E286" s="30">
        <v>41885</v>
      </c>
      <c r="F286" s="30">
        <f t="shared" ca="1" si="12"/>
        <v>45333</v>
      </c>
      <c r="G286" s="60">
        <f ca="1">YEARFRAC(Table1[[#This Row],[order DateDate]],Table1[[#This Row],[Shipday]])</f>
        <v>9.4388888888888882</v>
      </c>
      <c r="H286" s="64">
        <f>DAY(Table1[[#This Row],[order DateDate]])</f>
        <v>3</v>
      </c>
      <c r="I286" s="64">
        <f>YEAR(Table1[[#This Row],[order DateDate]])</f>
        <v>2014</v>
      </c>
      <c r="J286" s="64" t="str">
        <f>TEXT(Table1[[#This Row],[order DateDate]],"DDDD")</f>
        <v>Wednesday</v>
      </c>
      <c r="K286" s="5">
        <v>299.95</v>
      </c>
      <c r="L286" s="2">
        <v>9</v>
      </c>
      <c r="M286" s="5">
        <f t="shared" si="13"/>
        <v>2699.5499999999997</v>
      </c>
      <c r="N286" s="5"/>
      <c r="O286" s="49">
        <f t="shared" si="14"/>
        <v>2699.5499999999997</v>
      </c>
      <c r="P286" s="22" t="str" cm="1">
        <f t="array" ref="P286">_xlfn.IFS(Table1[[#This Row],[Total]]&gt;=2000,"HLC",Table1[[#This Row],[Total]]&lt;2000,"LLC")</f>
        <v>HLC</v>
      </c>
    </row>
    <row r="287" spans="1:16">
      <c r="A287" s="47" t="s">
        <v>21</v>
      </c>
      <c r="B287" s="47" t="str">
        <f>TRIM(Table1[[#This Row],[Product]])</f>
        <v>Bamboo End Table</v>
      </c>
      <c r="C287" s="1" t="s">
        <v>18</v>
      </c>
      <c r="D287" s="1" t="str">
        <f>UPPER(Table1[[#This Row],[Customer]])</f>
        <v>B&amp;B SPACES</v>
      </c>
      <c r="E287" s="30">
        <v>41886</v>
      </c>
      <c r="F287" s="30">
        <f t="shared" ca="1" si="12"/>
        <v>45333</v>
      </c>
      <c r="G287" s="60">
        <f ca="1">YEARFRAC(Table1[[#This Row],[order DateDate]],Table1[[#This Row],[Shipday]])</f>
        <v>9.4361111111111118</v>
      </c>
      <c r="H287" s="64">
        <f>DAY(Table1[[#This Row],[order DateDate]])</f>
        <v>4</v>
      </c>
      <c r="I287" s="64">
        <f>YEAR(Table1[[#This Row],[order DateDate]])</f>
        <v>2014</v>
      </c>
      <c r="J287" s="64" t="str">
        <f>TEXT(Table1[[#This Row],[order DateDate]],"DDDD")</f>
        <v>Thursday</v>
      </c>
      <c r="K287" s="5">
        <v>64.95</v>
      </c>
      <c r="L287" s="2">
        <v>11</v>
      </c>
      <c r="M287" s="5">
        <f t="shared" si="13"/>
        <v>714.45</v>
      </c>
      <c r="N287" s="5"/>
      <c r="O287" s="49">
        <f t="shared" si="14"/>
        <v>714.45</v>
      </c>
      <c r="P287" s="22" t="str" cm="1">
        <f t="array" ref="P287">_xlfn.IFS(Table1[[#This Row],[Total]]&gt;=2000,"HLC",Table1[[#This Row],[Total]]&lt;2000,"LLC")</f>
        <v>LLC</v>
      </c>
    </row>
    <row r="288" spans="1:16">
      <c r="A288" s="47" t="s">
        <v>26</v>
      </c>
      <c r="B288" s="47" t="str">
        <f>TRIM(Table1[[#This Row],[Product]])</f>
        <v>Bamboo Coffee Table</v>
      </c>
      <c r="C288" s="1" t="s">
        <v>18</v>
      </c>
      <c r="D288" s="1" t="str">
        <f>UPPER(Table1[[#This Row],[Customer]])</f>
        <v>B&amp;B SPACES</v>
      </c>
      <c r="E288" s="30">
        <v>41887</v>
      </c>
      <c r="F288" s="30">
        <f t="shared" ca="1" si="12"/>
        <v>45333</v>
      </c>
      <c r="G288" s="60">
        <f ca="1">YEARFRAC(Table1[[#This Row],[order DateDate]],Table1[[#This Row],[Shipday]])</f>
        <v>9.4333333333333336</v>
      </c>
      <c r="H288" s="64">
        <f>DAY(Table1[[#This Row],[order DateDate]])</f>
        <v>5</v>
      </c>
      <c r="I288" s="64">
        <f>YEAR(Table1[[#This Row],[order DateDate]])</f>
        <v>2014</v>
      </c>
      <c r="J288" s="64" t="str">
        <f>TEXT(Table1[[#This Row],[order DateDate]],"DDDD")</f>
        <v>Friday</v>
      </c>
      <c r="K288" s="5">
        <v>139.94999999999999</v>
      </c>
      <c r="L288" s="2">
        <v>9</v>
      </c>
      <c r="M288" s="5">
        <f t="shared" si="13"/>
        <v>1259.55</v>
      </c>
      <c r="N288" s="5"/>
      <c r="O288" s="49">
        <f t="shared" si="14"/>
        <v>1259.55</v>
      </c>
      <c r="P288" s="22" t="str" cm="1">
        <f t="array" ref="P288">_xlfn.IFS(Table1[[#This Row],[Total]]&gt;=2000,"HLC",Table1[[#This Row],[Total]]&lt;2000,"LLC")</f>
        <v>LLC</v>
      </c>
    </row>
    <row r="289" spans="1:16">
      <c r="A289" s="47" t="s">
        <v>17</v>
      </c>
      <c r="B289" s="47" t="str">
        <f>TRIM(Table1[[#This Row],[Product]])</f>
        <v>Captain Recliner</v>
      </c>
      <c r="C289" s="1" t="s">
        <v>20</v>
      </c>
      <c r="D289" s="1" t="str">
        <f>UPPER(Table1[[#This Row],[Customer]])</f>
        <v>HOME USA</v>
      </c>
      <c r="E289" s="30">
        <v>41887</v>
      </c>
      <c r="F289" s="30">
        <f t="shared" ca="1" si="12"/>
        <v>45333</v>
      </c>
      <c r="G289" s="60">
        <f ca="1">YEARFRAC(Table1[[#This Row],[order DateDate]],Table1[[#This Row],[Shipday]])</f>
        <v>9.4333333333333336</v>
      </c>
      <c r="H289" s="64">
        <f>DAY(Table1[[#This Row],[order DateDate]])</f>
        <v>5</v>
      </c>
      <c r="I289" s="64">
        <f>YEAR(Table1[[#This Row],[order DateDate]])</f>
        <v>2014</v>
      </c>
      <c r="J289" s="64" t="str">
        <f>TEXT(Table1[[#This Row],[order DateDate]],"DDDD")</f>
        <v>Friday</v>
      </c>
      <c r="K289" s="5">
        <v>299.95</v>
      </c>
      <c r="L289" s="2">
        <v>1</v>
      </c>
      <c r="M289" s="5">
        <f t="shared" si="13"/>
        <v>299.95</v>
      </c>
      <c r="N289" s="5"/>
      <c r="O289" s="49">
        <f t="shared" si="14"/>
        <v>299.95</v>
      </c>
      <c r="P289" s="22" t="str" cm="1">
        <f t="array" ref="P289">_xlfn.IFS(Table1[[#This Row],[Total]]&gt;=2000,"HLC",Table1[[#This Row],[Total]]&lt;2000,"LLC")</f>
        <v>LLC</v>
      </c>
    </row>
    <row r="290" spans="1:16">
      <c r="A290" s="47" t="s">
        <v>21</v>
      </c>
      <c r="B290" s="47" t="str">
        <f>TRIM(Table1[[#This Row],[Product]])</f>
        <v>Bamboo End Table</v>
      </c>
      <c r="C290" s="1" t="s">
        <v>22</v>
      </c>
      <c r="D290" s="1" t="str">
        <f>UPPER(Table1[[#This Row],[Customer]])</f>
        <v>ELLINGTON DESIGNS</v>
      </c>
      <c r="E290" s="30">
        <v>41890</v>
      </c>
      <c r="F290" s="30">
        <f t="shared" ca="1" si="12"/>
        <v>45333</v>
      </c>
      <c r="G290" s="60">
        <f ca="1">YEARFRAC(Table1[[#This Row],[order DateDate]],Table1[[#This Row],[Shipday]])</f>
        <v>9.4250000000000007</v>
      </c>
      <c r="H290" s="64">
        <f>DAY(Table1[[#This Row],[order DateDate]])</f>
        <v>8</v>
      </c>
      <c r="I290" s="64">
        <f>YEAR(Table1[[#This Row],[order DateDate]])</f>
        <v>2014</v>
      </c>
      <c r="J290" s="64" t="str">
        <f>TEXT(Table1[[#This Row],[order DateDate]],"DDDD")</f>
        <v>Monday</v>
      </c>
      <c r="K290" s="5">
        <v>64.95</v>
      </c>
      <c r="L290" s="2">
        <v>13</v>
      </c>
      <c r="M290" s="5">
        <f t="shared" si="13"/>
        <v>844.35</v>
      </c>
      <c r="N290" s="5"/>
      <c r="O290" s="49">
        <f t="shared" si="14"/>
        <v>844.35</v>
      </c>
      <c r="P290" s="22" t="str" cm="1">
        <f t="array" ref="P290">_xlfn.IFS(Table1[[#This Row],[Total]]&gt;=2000,"HLC",Table1[[#This Row],[Total]]&lt;2000,"LLC")</f>
        <v>LLC</v>
      </c>
    </row>
    <row r="291" spans="1:16">
      <c r="A291" s="47" t="s">
        <v>21</v>
      </c>
      <c r="B291" s="47" t="str">
        <f>TRIM(Table1[[#This Row],[Product]])</f>
        <v>Bamboo End Table</v>
      </c>
      <c r="C291" s="1" t="s">
        <v>29</v>
      </c>
      <c r="D291" s="1" t="str">
        <f>UPPER(Table1[[#This Row],[Customer]])</f>
        <v>FABULOUS HOMES</v>
      </c>
      <c r="E291" s="30">
        <v>41890</v>
      </c>
      <c r="F291" s="30">
        <f t="shared" ca="1" si="12"/>
        <v>45333</v>
      </c>
      <c r="G291" s="60">
        <f ca="1">YEARFRAC(Table1[[#This Row],[order DateDate]],Table1[[#This Row],[Shipday]])</f>
        <v>9.4250000000000007</v>
      </c>
      <c r="H291" s="64">
        <f>DAY(Table1[[#This Row],[order DateDate]])</f>
        <v>8</v>
      </c>
      <c r="I291" s="64">
        <f>YEAR(Table1[[#This Row],[order DateDate]])</f>
        <v>2014</v>
      </c>
      <c r="J291" s="64" t="str">
        <f>TEXT(Table1[[#This Row],[order DateDate]],"DDDD")</f>
        <v>Monday</v>
      </c>
      <c r="K291" s="5">
        <v>64.95</v>
      </c>
      <c r="L291" s="2">
        <v>1</v>
      </c>
      <c r="M291" s="5">
        <f t="shared" si="13"/>
        <v>64.95</v>
      </c>
      <c r="N291" s="5"/>
      <c r="O291" s="49">
        <f t="shared" si="14"/>
        <v>64.95</v>
      </c>
      <c r="P291" s="22" t="str" cm="1">
        <f t="array" ref="P291">_xlfn.IFS(Table1[[#This Row],[Total]]&gt;=2000,"HLC",Table1[[#This Row],[Total]]&lt;2000,"LLC")</f>
        <v>LLC</v>
      </c>
    </row>
    <row r="292" spans="1:16">
      <c r="A292" s="47" t="s">
        <v>24</v>
      </c>
      <c r="B292" s="47" t="str">
        <f>TRIM(Table1[[#This Row],[Product]])</f>
        <v>Chameleon Couch</v>
      </c>
      <c r="C292" s="1" t="s">
        <v>29</v>
      </c>
      <c r="D292" s="1" t="str">
        <f>UPPER(Table1[[#This Row],[Customer]])</f>
        <v>FABULOUS HOMES</v>
      </c>
      <c r="E292" s="30">
        <v>41890</v>
      </c>
      <c r="F292" s="30">
        <f t="shared" ca="1" si="12"/>
        <v>45333</v>
      </c>
      <c r="G292" s="60">
        <f ca="1">YEARFRAC(Table1[[#This Row],[order DateDate]],Table1[[#This Row],[Shipday]])</f>
        <v>9.4250000000000007</v>
      </c>
      <c r="H292" s="64">
        <f>DAY(Table1[[#This Row],[order DateDate]])</f>
        <v>8</v>
      </c>
      <c r="I292" s="64">
        <f>YEAR(Table1[[#This Row],[order DateDate]])</f>
        <v>2014</v>
      </c>
      <c r="J292" s="64" t="str">
        <f>TEXT(Table1[[#This Row],[order DateDate]],"DDDD")</f>
        <v>Monday</v>
      </c>
      <c r="K292" s="5">
        <v>649.99</v>
      </c>
      <c r="L292" s="2">
        <v>4</v>
      </c>
      <c r="M292" s="5">
        <f t="shared" si="13"/>
        <v>2599.96</v>
      </c>
      <c r="N292" s="5"/>
      <c r="O292" s="49">
        <f t="shared" si="14"/>
        <v>2599.96</v>
      </c>
      <c r="P292" s="22" t="str" cm="1">
        <f t="array" ref="P292">_xlfn.IFS(Table1[[#This Row],[Total]]&gt;=2000,"HLC",Table1[[#This Row],[Total]]&lt;2000,"LLC")</f>
        <v>HLC</v>
      </c>
    </row>
    <row r="293" spans="1:16">
      <c r="A293" s="47" t="s">
        <v>19</v>
      </c>
      <c r="B293" s="47" t="str">
        <f>TRIM(Table1[[#This Row],[Product]])</f>
        <v>Media Armoire</v>
      </c>
      <c r="C293" s="1" t="s">
        <v>18</v>
      </c>
      <c r="D293" s="1" t="str">
        <f>UPPER(Table1[[#This Row],[Customer]])</f>
        <v>B&amp;B SPACES</v>
      </c>
      <c r="E293" s="30">
        <v>41890</v>
      </c>
      <c r="F293" s="30">
        <f t="shared" ca="1" si="12"/>
        <v>45333</v>
      </c>
      <c r="G293" s="60">
        <f ca="1">YEARFRAC(Table1[[#This Row],[order DateDate]],Table1[[#This Row],[Shipday]])</f>
        <v>9.4250000000000007</v>
      </c>
      <c r="H293" s="64">
        <f>DAY(Table1[[#This Row],[order DateDate]])</f>
        <v>8</v>
      </c>
      <c r="I293" s="64">
        <f>YEAR(Table1[[#This Row],[order DateDate]])</f>
        <v>2014</v>
      </c>
      <c r="J293" s="64" t="str">
        <f>TEXT(Table1[[#This Row],[order DateDate]],"DDDD")</f>
        <v>Monday</v>
      </c>
      <c r="K293" s="5">
        <v>329.95</v>
      </c>
      <c r="L293" s="2">
        <v>7</v>
      </c>
      <c r="M293" s="5">
        <f t="shared" si="13"/>
        <v>2309.65</v>
      </c>
      <c r="N293" s="5"/>
      <c r="O293" s="49">
        <f t="shared" si="14"/>
        <v>2309.65</v>
      </c>
      <c r="P293" s="22" t="str" cm="1">
        <f t="array" ref="P293">_xlfn.IFS(Table1[[#This Row],[Total]]&gt;=2000,"HLC",Table1[[#This Row],[Total]]&lt;2000,"LLC")</f>
        <v>HLC</v>
      </c>
    </row>
    <row r="294" spans="1:16">
      <c r="A294" s="47" t="s">
        <v>24</v>
      </c>
      <c r="B294" s="47" t="str">
        <f>TRIM(Table1[[#This Row],[Product]])</f>
        <v>Chameleon Couch</v>
      </c>
      <c r="C294" s="1" t="s">
        <v>22</v>
      </c>
      <c r="D294" s="1" t="str">
        <f>UPPER(Table1[[#This Row],[Customer]])</f>
        <v>ELLINGTON DESIGNS</v>
      </c>
      <c r="E294" s="30">
        <v>41891</v>
      </c>
      <c r="F294" s="30">
        <f t="shared" ca="1" si="12"/>
        <v>45333</v>
      </c>
      <c r="G294" s="60">
        <f ca="1">YEARFRAC(Table1[[#This Row],[order DateDate]],Table1[[#This Row],[Shipday]])</f>
        <v>9.4222222222222225</v>
      </c>
      <c r="H294" s="64">
        <f>DAY(Table1[[#This Row],[order DateDate]])</f>
        <v>9</v>
      </c>
      <c r="I294" s="64">
        <f>YEAR(Table1[[#This Row],[order DateDate]])</f>
        <v>2014</v>
      </c>
      <c r="J294" s="64" t="str">
        <f>TEXT(Table1[[#This Row],[order DateDate]],"DDDD")</f>
        <v>Tuesday</v>
      </c>
      <c r="K294" s="5">
        <v>649.99</v>
      </c>
      <c r="L294" s="2">
        <v>14</v>
      </c>
      <c r="M294" s="5">
        <f t="shared" si="13"/>
        <v>9099.86</v>
      </c>
      <c r="N294" s="5"/>
      <c r="O294" s="49">
        <f t="shared" si="14"/>
        <v>9099.86</v>
      </c>
      <c r="P294" s="22" t="str" cm="1">
        <f t="array" ref="P294">_xlfn.IFS(Table1[[#This Row],[Total]]&gt;=2000,"HLC",Table1[[#This Row],[Total]]&lt;2000,"LLC")</f>
        <v>HLC</v>
      </c>
    </row>
    <row r="295" spans="1:16">
      <c r="A295" s="47" t="s">
        <v>24</v>
      </c>
      <c r="B295" s="47" t="str">
        <f>TRIM(Table1[[#This Row],[Product]])</f>
        <v>Chameleon Couch</v>
      </c>
      <c r="C295" s="1" t="s">
        <v>20</v>
      </c>
      <c r="D295" s="1" t="str">
        <f>UPPER(Table1[[#This Row],[Customer]])</f>
        <v>HOME USA</v>
      </c>
      <c r="E295" s="30">
        <v>41891</v>
      </c>
      <c r="F295" s="30">
        <f t="shared" ca="1" si="12"/>
        <v>45333</v>
      </c>
      <c r="G295" s="60">
        <f ca="1">YEARFRAC(Table1[[#This Row],[order DateDate]],Table1[[#This Row],[Shipday]])</f>
        <v>9.4222222222222225</v>
      </c>
      <c r="H295" s="64">
        <f>DAY(Table1[[#This Row],[order DateDate]])</f>
        <v>9</v>
      </c>
      <c r="I295" s="64">
        <f>YEAR(Table1[[#This Row],[order DateDate]])</f>
        <v>2014</v>
      </c>
      <c r="J295" s="64" t="str">
        <f>TEXT(Table1[[#This Row],[order DateDate]],"DDDD")</f>
        <v>Tuesday</v>
      </c>
      <c r="K295" s="5">
        <v>649.99</v>
      </c>
      <c r="L295" s="2">
        <v>1</v>
      </c>
      <c r="M295" s="5">
        <f t="shared" si="13"/>
        <v>649.99</v>
      </c>
      <c r="N295" s="5"/>
      <c r="O295" s="49">
        <f t="shared" si="14"/>
        <v>649.99</v>
      </c>
      <c r="P295" s="22" t="str" cm="1">
        <f t="array" ref="P295">_xlfn.IFS(Table1[[#This Row],[Total]]&gt;=2000,"HLC",Table1[[#This Row],[Total]]&lt;2000,"LLC")</f>
        <v>LLC</v>
      </c>
    </row>
    <row r="296" spans="1:16">
      <c r="A296" s="47" t="s">
        <v>26</v>
      </c>
      <c r="B296" s="47" t="str">
        <f>TRIM(Table1[[#This Row],[Product]])</f>
        <v>Bamboo Coffee Table</v>
      </c>
      <c r="C296" s="1" t="s">
        <v>29</v>
      </c>
      <c r="D296" s="1" t="str">
        <f>UPPER(Table1[[#This Row],[Customer]])</f>
        <v>FABULOUS HOMES</v>
      </c>
      <c r="E296" s="30">
        <v>41893</v>
      </c>
      <c r="F296" s="30">
        <f t="shared" ca="1" si="12"/>
        <v>45333</v>
      </c>
      <c r="G296" s="60">
        <f ca="1">YEARFRAC(Table1[[#This Row],[order DateDate]],Table1[[#This Row],[Shipday]])</f>
        <v>9.4166666666666661</v>
      </c>
      <c r="H296" s="64">
        <f>DAY(Table1[[#This Row],[order DateDate]])</f>
        <v>11</v>
      </c>
      <c r="I296" s="64">
        <f>YEAR(Table1[[#This Row],[order DateDate]])</f>
        <v>2014</v>
      </c>
      <c r="J296" s="64" t="str">
        <f>TEXT(Table1[[#This Row],[order DateDate]],"DDDD")</f>
        <v>Thursday</v>
      </c>
      <c r="K296" s="5">
        <v>139.94999999999999</v>
      </c>
      <c r="L296" s="2">
        <v>4</v>
      </c>
      <c r="M296" s="5">
        <f t="shared" si="13"/>
        <v>559.79999999999995</v>
      </c>
      <c r="N296" s="5"/>
      <c r="O296" s="49">
        <f t="shared" si="14"/>
        <v>559.79999999999995</v>
      </c>
      <c r="P296" s="22" t="str" cm="1">
        <f t="array" ref="P296">_xlfn.IFS(Table1[[#This Row],[Total]]&gt;=2000,"HLC",Table1[[#This Row],[Total]]&lt;2000,"LLC")</f>
        <v>LLC</v>
      </c>
    </row>
    <row r="297" spans="1:16">
      <c r="A297" s="47" t="s">
        <v>17</v>
      </c>
      <c r="B297" s="47" t="str">
        <f>TRIM(Table1[[#This Row],[Product]])</f>
        <v>Captain Recliner</v>
      </c>
      <c r="C297" s="1" t="s">
        <v>22</v>
      </c>
      <c r="D297" s="1" t="str">
        <f>UPPER(Table1[[#This Row],[Customer]])</f>
        <v>ELLINGTON DESIGNS</v>
      </c>
      <c r="E297" s="30">
        <v>41893</v>
      </c>
      <c r="F297" s="30">
        <f t="shared" ca="1" si="12"/>
        <v>45333</v>
      </c>
      <c r="G297" s="60">
        <f ca="1">YEARFRAC(Table1[[#This Row],[order DateDate]],Table1[[#This Row],[Shipday]])</f>
        <v>9.4166666666666661</v>
      </c>
      <c r="H297" s="64">
        <f>DAY(Table1[[#This Row],[order DateDate]])</f>
        <v>11</v>
      </c>
      <c r="I297" s="64">
        <f>YEAR(Table1[[#This Row],[order DateDate]])</f>
        <v>2014</v>
      </c>
      <c r="J297" s="64" t="str">
        <f>TEXT(Table1[[#This Row],[order DateDate]],"DDDD")</f>
        <v>Thursday</v>
      </c>
      <c r="K297" s="5">
        <v>299.95</v>
      </c>
      <c r="L297" s="2">
        <v>3</v>
      </c>
      <c r="M297" s="5">
        <f t="shared" si="13"/>
        <v>899.84999999999991</v>
      </c>
      <c r="N297" s="5"/>
      <c r="O297" s="49">
        <f t="shared" si="14"/>
        <v>899.84999999999991</v>
      </c>
      <c r="P297" s="22" t="str" cm="1">
        <f t="array" ref="P297">_xlfn.IFS(Table1[[#This Row],[Total]]&gt;=2000,"HLC",Table1[[#This Row],[Total]]&lt;2000,"LLC")</f>
        <v>LLC</v>
      </c>
    </row>
    <row r="298" spans="1:16">
      <c r="A298" s="47" t="s">
        <v>19</v>
      </c>
      <c r="B298" s="47" t="str">
        <f>TRIM(Table1[[#This Row],[Product]])</f>
        <v>Media Armoire</v>
      </c>
      <c r="C298" s="1" t="s">
        <v>29</v>
      </c>
      <c r="D298" s="1" t="str">
        <f>UPPER(Table1[[#This Row],[Customer]])</f>
        <v>FABULOUS HOMES</v>
      </c>
      <c r="E298" s="30">
        <v>41893</v>
      </c>
      <c r="F298" s="30">
        <f t="shared" ca="1" si="12"/>
        <v>45333</v>
      </c>
      <c r="G298" s="60">
        <f ca="1">YEARFRAC(Table1[[#This Row],[order DateDate]],Table1[[#This Row],[Shipday]])</f>
        <v>9.4166666666666661</v>
      </c>
      <c r="H298" s="64">
        <f>DAY(Table1[[#This Row],[order DateDate]])</f>
        <v>11</v>
      </c>
      <c r="I298" s="64">
        <f>YEAR(Table1[[#This Row],[order DateDate]])</f>
        <v>2014</v>
      </c>
      <c r="J298" s="64" t="str">
        <f>TEXT(Table1[[#This Row],[order DateDate]],"DDDD")</f>
        <v>Thursday</v>
      </c>
      <c r="K298" s="5">
        <v>329.95</v>
      </c>
      <c r="L298" s="2">
        <v>10</v>
      </c>
      <c r="M298" s="5">
        <f t="shared" si="13"/>
        <v>3299.5</v>
      </c>
      <c r="N298" s="5"/>
      <c r="O298" s="49">
        <f t="shared" si="14"/>
        <v>3299.5</v>
      </c>
      <c r="P298" s="22" t="str" cm="1">
        <f t="array" ref="P298">_xlfn.IFS(Table1[[#This Row],[Total]]&gt;=2000,"HLC",Table1[[#This Row],[Total]]&lt;2000,"LLC")</f>
        <v>HLC</v>
      </c>
    </row>
    <row r="299" spans="1:16">
      <c r="A299" s="47" t="s">
        <v>21</v>
      </c>
      <c r="B299" s="47" t="str">
        <f>TRIM(Table1[[#This Row],[Product]])</f>
        <v>Bamboo End Table</v>
      </c>
      <c r="C299" s="1" t="s">
        <v>18</v>
      </c>
      <c r="D299" s="1" t="str">
        <f>UPPER(Table1[[#This Row],[Customer]])</f>
        <v>B&amp;B SPACES</v>
      </c>
      <c r="E299" s="30">
        <v>41895</v>
      </c>
      <c r="F299" s="30">
        <f t="shared" ca="1" si="12"/>
        <v>45333</v>
      </c>
      <c r="G299" s="60">
        <f ca="1">YEARFRAC(Table1[[#This Row],[order DateDate]],Table1[[#This Row],[Shipday]])</f>
        <v>9.4111111111111114</v>
      </c>
      <c r="H299" s="64">
        <f>DAY(Table1[[#This Row],[order DateDate]])</f>
        <v>13</v>
      </c>
      <c r="I299" s="64">
        <f>YEAR(Table1[[#This Row],[order DateDate]])</f>
        <v>2014</v>
      </c>
      <c r="J299" s="64" t="str">
        <f>TEXT(Table1[[#This Row],[order DateDate]],"DDDD")</f>
        <v>Saturday</v>
      </c>
      <c r="K299" s="5">
        <v>64.95</v>
      </c>
      <c r="L299" s="2">
        <v>13</v>
      </c>
      <c r="M299" s="5">
        <f t="shared" si="13"/>
        <v>844.35</v>
      </c>
      <c r="N299" s="5"/>
      <c r="O299" s="49">
        <f t="shared" si="14"/>
        <v>844.35</v>
      </c>
      <c r="P299" s="22" t="str" cm="1">
        <f t="array" ref="P299">_xlfn.IFS(Table1[[#This Row],[Total]]&gt;=2000,"HLC",Table1[[#This Row],[Total]]&lt;2000,"LLC")</f>
        <v>LLC</v>
      </c>
    </row>
    <row r="300" spans="1:16">
      <c r="A300" s="47" t="s">
        <v>24</v>
      </c>
      <c r="B300" s="47" t="str">
        <f>TRIM(Table1[[#This Row],[Product]])</f>
        <v>Chameleon Couch</v>
      </c>
      <c r="C300" s="1" t="s">
        <v>18</v>
      </c>
      <c r="D300" s="1" t="str">
        <f>UPPER(Table1[[#This Row],[Customer]])</f>
        <v>B&amp;B SPACES</v>
      </c>
      <c r="E300" s="30">
        <v>41895</v>
      </c>
      <c r="F300" s="30">
        <f t="shared" ca="1" si="12"/>
        <v>45333</v>
      </c>
      <c r="G300" s="60">
        <f ca="1">YEARFRAC(Table1[[#This Row],[order DateDate]],Table1[[#This Row],[Shipday]])</f>
        <v>9.4111111111111114</v>
      </c>
      <c r="H300" s="64">
        <f>DAY(Table1[[#This Row],[order DateDate]])</f>
        <v>13</v>
      </c>
      <c r="I300" s="64">
        <f>YEAR(Table1[[#This Row],[order DateDate]])</f>
        <v>2014</v>
      </c>
      <c r="J300" s="64" t="str">
        <f>TEXT(Table1[[#This Row],[order DateDate]],"DDDD")</f>
        <v>Saturday</v>
      </c>
      <c r="K300" s="5">
        <v>649.99</v>
      </c>
      <c r="L300" s="2">
        <v>13</v>
      </c>
      <c r="M300" s="5">
        <f t="shared" si="13"/>
        <v>8449.8700000000008</v>
      </c>
      <c r="N300" s="5"/>
      <c r="O300" s="49">
        <f t="shared" si="14"/>
        <v>8449.8700000000008</v>
      </c>
      <c r="P300" s="22" t="str" cm="1">
        <f t="array" ref="P300">_xlfn.IFS(Table1[[#This Row],[Total]]&gt;=2000,"HLC",Table1[[#This Row],[Total]]&lt;2000,"LLC")</f>
        <v>HLC</v>
      </c>
    </row>
    <row r="301" spans="1:16">
      <c r="A301" s="47" t="s">
        <v>24</v>
      </c>
      <c r="B301" s="47" t="str">
        <f>TRIM(Table1[[#This Row],[Product]])</f>
        <v>Chameleon Couch</v>
      </c>
      <c r="C301" s="1" t="s">
        <v>20</v>
      </c>
      <c r="D301" s="1" t="str">
        <f>UPPER(Table1[[#This Row],[Customer]])</f>
        <v>HOME USA</v>
      </c>
      <c r="E301" s="30">
        <v>41895</v>
      </c>
      <c r="F301" s="30">
        <f t="shared" ca="1" si="12"/>
        <v>45333</v>
      </c>
      <c r="G301" s="60">
        <f ca="1">YEARFRAC(Table1[[#This Row],[order DateDate]],Table1[[#This Row],[Shipday]])</f>
        <v>9.4111111111111114</v>
      </c>
      <c r="H301" s="64">
        <f>DAY(Table1[[#This Row],[order DateDate]])</f>
        <v>13</v>
      </c>
      <c r="I301" s="64">
        <f>YEAR(Table1[[#This Row],[order DateDate]])</f>
        <v>2014</v>
      </c>
      <c r="J301" s="64" t="str">
        <f>TEXT(Table1[[#This Row],[order DateDate]],"DDDD")</f>
        <v>Saturday</v>
      </c>
      <c r="K301" s="5">
        <v>649.99</v>
      </c>
      <c r="L301" s="2">
        <v>10</v>
      </c>
      <c r="M301" s="5">
        <f t="shared" si="13"/>
        <v>6499.9</v>
      </c>
      <c r="N301" s="5"/>
      <c r="O301" s="49">
        <f t="shared" si="14"/>
        <v>6499.9</v>
      </c>
      <c r="P301" s="22" t="str" cm="1">
        <f t="array" ref="P301">_xlfn.IFS(Table1[[#This Row],[Total]]&gt;=2000,"HLC",Table1[[#This Row],[Total]]&lt;2000,"LLC")</f>
        <v>HLC</v>
      </c>
    </row>
    <row r="302" spans="1:16">
      <c r="A302" s="47" t="s">
        <v>19</v>
      </c>
      <c r="B302" s="47" t="str">
        <f>TRIM(Table1[[#This Row],[Product]])</f>
        <v>Media Armoire</v>
      </c>
      <c r="C302" s="1" t="s">
        <v>22</v>
      </c>
      <c r="D302" s="1" t="str">
        <f>UPPER(Table1[[#This Row],[Customer]])</f>
        <v>ELLINGTON DESIGNS</v>
      </c>
      <c r="E302" s="30">
        <v>41895</v>
      </c>
      <c r="F302" s="30">
        <f t="shared" ca="1" si="12"/>
        <v>45333</v>
      </c>
      <c r="G302" s="60">
        <f ca="1">YEARFRAC(Table1[[#This Row],[order DateDate]],Table1[[#This Row],[Shipday]])</f>
        <v>9.4111111111111114</v>
      </c>
      <c r="H302" s="64">
        <f>DAY(Table1[[#This Row],[order DateDate]])</f>
        <v>13</v>
      </c>
      <c r="I302" s="64">
        <f>YEAR(Table1[[#This Row],[order DateDate]])</f>
        <v>2014</v>
      </c>
      <c r="J302" s="64" t="str">
        <f>TEXT(Table1[[#This Row],[order DateDate]],"DDDD")</f>
        <v>Saturday</v>
      </c>
      <c r="K302" s="5">
        <v>329.95</v>
      </c>
      <c r="L302" s="2">
        <v>5</v>
      </c>
      <c r="M302" s="5">
        <f t="shared" si="13"/>
        <v>1649.75</v>
      </c>
      <c r="N302" s="5"/>
      <c r="O302" s="49">
        <f t="shared" si="14"/>
        <v>1649.75</v>
      </c>
      <c r="P302" s="22" t="str" cm="1">
        <f t="array" ref="P302">_xlfn.IFS(Table1[[#This Row],[Total]]&gt;=2000,"HLC",Table1[[#This Row],[Total]]&lt;2000,"LLC")</f>
        <v>LLC</v>
      </c>
    </row>
    <row r="303" spans="1:16">
      <c r="A303" s="47" t="s">
        <v>19</v>
      </c>
      <c r="B303" s="47" t="str">
        <f>TRIM(Table1[[#This Row],[Product]])</f>
        <v>Media Armoire</v>
      </c>
      <c r="C303" s="1" t="s">
        <v>22</v>
      </c>
      <c r="D303" s="1" t="str">
        <f>UPPER(Table1[[#This Row],[Customer]])</f>
        <v>ELLINGTON DESIGNS</v>
      </c>
      <c r="E303" s="30">
        <v>41895</v>
      </c>
      <c r="F303" s="30">
        <f t="shared" ca="1" si="12"/>
        <v>45333</v>
      </c>
      <c r="G303" s="60">
        <f ca="1">YEARFRAC(Table1[[#This Row],[order DateDate]],Table1[[#This Row],[Shipday]])</f>
        <v>9.4111111111111114</v>
      </c>
      <c r="H303" s="64">
        <f>DAY(Table1[[#This Row],[order DateDate]])</f>
        <v>13</v>
      </c>
      <c r="I303" s="64">
        <f>YEAR(Table1[[#This Row],[order DateDate]])</f>
        <v>2014</v>
      </c>
      <c r="J303" s="64" t="str">
        <f>TEXT(Table1[[#This Row],[order DateDate]],"DDDD")</f>
        <v>Saturday</v>
      </c>
      <c r="K303" s="5">
        <v>329.95</v>
      </c>
      <c r="L303" s="2">
        <v>8</v>
      </c>
      <c r="M303" s="5">
        <f t="shared" si="13"/>
        <v>2639.6</v>
      </c>
      <c r="N303" s="5"/>
      <c r="O303" s="49">
        <f t="shared" si="14"/>
        <v>2639.6</v>
      </c>
      <c r="P303" s="22" t="str" cm="1">
        <f t="array" ref="P303">_xlfn.IFS(Table1[[#This Row],[Total]]&gt;=2000,"HLC",Table1[[#This Row],[Total]]&lt;2000,"LLC")</f>
        <v>HLC</v>
      </c>
    </row>
    <row r="304" spans="1:16">
      <c r="A304" s="47" t="s">
        <v>17</v>
      </c>
      <c r="B304" s="47" t="str">
        <f>TRIM(Table1[[#This Row],[Product]])</f>
        <v>Captain Recliner</v>
      </c>
      <c r="C304" s="1" t="s">
        <v>22</v>
      </c>
      <c r="D304" s="1" t="str">
        <f>UPPER(Table1[[#This Row],[Customer]])</f>
        <v>ELLINGTON DESIGNS</v>
      </c>
      <c r="E304" s="30">
        <v>41898</v>
      </c>
      <c r="F304" s="30">
        <f t="shared" ca="1" si="12"/>
        <v>45333</v>
      </c>
      <c r="G304" s="60">
        <f ca="1">YEARFRAC(Table1[[#This Row],[order DateDate]],Table1[[#This Row],[Shipday]])</f>
        <v>9.4027777777777786</v>
      </c>
      <c r="H304" s="64">
        <f>DAY(Table1[[#This Row],[order DateDate]])</f>
        <v>16</v>
      </c>
      <c r="I304" s="64">
        <f>YEAR(Table1[[#This Row],[order DateDate]])</f>
        <v>2014</v>
      </c>
      <c r="J304" s="64" t="str">
        <f>TEXT(Table1[[#This Row],[order DateDate]],"DDDD")</f>
        <v>Tuesday</v>
      </c>
      <c r="K304" s="5">
        <v>299.95</v>
      </c>
      <c r="L304" s="2">
        <v>8</v>
      </c>
      <c r="M304" s="5">
        <f t="shared" si="13"/>
        <v>2399.6</v>
      </c>
      <c r="N304" s="5"/>
      <c r="O304" s="49">
        <f t="shared" si="14"/>
        <v>2399.6</v>
      </c>
      <c r="P304" s="22" t="str" cm="1">
        <f t="array" ref="P304">_xlfn.IFS(Table1[[#This Row],[Total]]&gt;=2000,"HLC",Table1[[#This Row],[Total]]&lt;2000,"LLC")</f>
        <v>HLC</v>
      </c>
    </row>
    <row r="305" spans="1:16">
      <c r="A305" s="47" t="s">
        <v>24</v>
      </c>
      <c r="B305" s="47" t="str">
        <f>TRIM(Table1[[#This Row],[Product]])</f>
        <v>Chameleon Couch</v>
      </c>
      <c r="C305" s="1" t="s">
        <v>20</v>
      </c>
      <c r="D305" s="1" t="str">
        <f>UPPER(Table1[[#This Row],[Customer]])</f>
        <v>HOME USA</v>
      </c>
      <c r="E305" s="30">
        <v>41898</v>
      </c>
      <c r="F305" s="30">
        <f t="shared" ca="1" si="12"/>
        <v>45333</v>
      </c>
      <c r="G305" s="60">
        <f ca="1">YEARFRAC(Table1[[#This Row],[order DateDate]],Table1[[#This Row],[Shipday]])</f>
        <v>9.4027777777777786</v>
      </c>
      <c r="H305" s="64">
        <f>DAY(Table1[[#This Row],[order DateDate]])</f>
        <v>16</v>
      </c>
      <c r="I305" s="64">
        <f>YEAR(Table1[[#This Row],[order DateDate]])</f>
        <v>2014</v>
      </c>
      <c r="J305" s="64" t="str">
        <f>TEXT(Table1[[#This Row],[order DateDate]],"DDDD")</f>
        <v>Tuesday</v>
      </c>
      <c r="K305" s="5">
        <v>649.99</v>
      </c>
      <c r="L305" s="2">
        <v>8</v>
      </c>
      <c r="M305" s="5">
        <f t="shared" si="13"/>
        <v>5199.92</v>
      </c>
      <c r="N305" s="5"/>
      <c r="O305" s="49">
        <f t="shared" si="14"/>
        <v>5199.92</v>
      </c>
      <c r="P305" s="22" t="str" cm="1">
        <f t="array" ref="P305">_xlfn.IFS(Table1[[#This Row],[Total]]&gt;=2000,"HLC",Table1[[#This Row],[Total]]&lt;2000,"LLC")</f>
        <v>HLC</v>
      </c>
    </row>
    <row r="306" spans="1:16">
      <c r="A306" s="47" t="s">
        <v>24</v>
      </c>
      <c r="B306" s="47" t="str">
        <f>TRIM(Table1[[#This Row],[Product]])</f>
        <v>Chameleon Couch</v>
      </c>
      <c r="C306" s="1" t="s">
        <v>20</v>
      </c>
      <c r="D306" s="1" t="str">
        <f>UPPER(Table1[[#This Row],[Customer]])</f>
        <v>HOME USA</v>
      </c>
      <c r="E306" s="30">
        <v>41898</v>
      </c>
      <c r="F306" s="30">
        <f t="shared" ca="1" si="12"/>
        <v>45333</v>
      </c>
      <c r="G306" s="60">
        <f ca="1">YEARFRAC(Table1[[#This Row],[order DateDate]],Table1[[#This Row],[Shipday]])</f>
        <v>9.4027777777777786</v>
      </c>
      <c r="H306" s="64">
        <f>DAY(Table1[[#This Row],[order DateDate]])</f>
        <v>16</v>
      </c>
      <c r="I306" s="64">
        <f>YEAR(Table1[[#This Row],[order DateDate]])</f>
        <v>2014</v>
      </c>
      <c r="J306" s="64" t="str">
        <f>TEXT(Table1[[#This Row],[order DateDate]],"DDDD")</f>
        <v>Tuesday</v>
      </c>
      <c r="K306" s="5">
        <v>649.99</v>
      </c>
      <c r="L306" s="2">
        <v>10</v>
      </c>
      <c r="M306" s="5">
        <f t="shared" si="13"/>
        <v>6499.9</v>
      </c>
      <c r="N306" s="5"/>
      <c r="O306" s="49">
        <f t="shared" si="14"/>
        <v>6499.9</v>
      </c>
      <c r="P306" s="22" t="str" cm="1">
        <f t="array" ref="P306">_xlfn.IFS(Table1[[#This Row],[Total]]&gt;=2000,"HLC",Table1[[#This Row],[Total]]&lt;2000,"LLC")</f>
        <v>HLC</v>
      </c>
    </row>
    <row r="307" spans="1:16">
      <c r="A307" s="47" t="s">
        <v>19</v>
      </c>
      <c r="B307" s="47" t="str">
        <f>TRIM(Table1[[#This Row],[Product]])</f>
        <v>Media Armoire</v>
      </c>
      <c r="C307" s="1" t="s">
        <v>28</v>
      </c>
      <c r="D307" s="1" t="str">
        <f>UPPER(Table1[[#This Row],[Customer]])</f>
        <v>HOME EMPORIUM</v>
      </c>
      <c r="E307" s="30">
        <v>41898</v>
      </c>
      <c r="F307" s="30">
        <f t="shared" ca="1" si="12"/>
        <v>45333</v>
      </c>
      <c r="G307" s="60">
        <f ca="1">YEARFRAC(Table1[[#This Row],[order DateDate]],Table1[[#This Row],[Shipday]])</f>
        <v>9.4027777777777786</v>
      </c>
      <c r="H307" s="64">
        <f>DAY(Table1[[#This Row],[order DateDate]])</f>
        <v>16</v>
      </c>
      <c r="I307" s="64">
        <f>YEAR(Table1[[#This Row],[order DateDate]])</f>
        <v>2014</v>
      </c>
      <c r="J307" s="64" t="str">
        <f>TEXT(Table1[[#This Row],[order DateDate]],"DDDD")</f>
        <v>Tuesday</v>
      </c>
      <c r="K307" s="5">
        <v>329.95</v>
      </c>
      <c r="L307" s="2">
        <v>9</v>
      </c>
      <c r="M307" s="5">
        <f t="shared" si="13"/>
        <v>2969.5499999999997</v>
      </c>
      <c r="N307" s="5"/>
      <c r="O307" s="49">
        <f t="shared" si="14"/>
        <v>2969.5499999999997</v>
      </c>
      <c r="P307" s="22" t="str" cm="1">
        <f t="array" ref="P307">_xlfn.IFS(Table1[[#This Row],[Total]]&gt;=2000,"HLC",Table1[[#This Row],[Total]]&lt;2000,"LLC")</f>
        <v>HLC</v>
      </c>
    </row>
    <row r="308" spans="1:16">
      <c r="A308" s="47" t="s">
        <v>24</v>
      </c>
      <c r="B308" s="47" t="str">
        <f>TRIM(Table1[[#This Row],[Product]])</f>
        <v>Chameleon Couch</v>
      </c>
      <c r="C308" s="1" t="s">
        <v>20</v>
      </c>
      <c r="D308" s="1" t="str">
        <f>UPPER(Table1[[#This Row],[Customer]])</f>
        <v>HOME USA</v>
      </c>
      <c r="E308" s="30">
        <v>41900</v>
      </c>
      <c r="F308" s="30">
        <f t="shared" ca="1" si="12"/>
        <v>45333</v>
      </c>
      <c r="G308" s="60">
        <f ca="1">YEARFRAC(Table1[[#This Row],[order DateDate]],Table1[[#This Row],[Shipday]])</f>
        <v>9.3972222222222221</v>
      </c>
      <c r="H308" s="64">
        <f>DAY(Table1[[#This Row],[order DateDate]])</f>
        <v>18</v>
      </c>
      <c r="I308" s="64">
        <f>YEAR(Table1[[#This Row],[order DateDate]])</f>
        <v>2014</v>
      </c>
      <c r="J308" s="64" t="str">
        <f>TEXT(Table1[[#This Row],[order DateDate]],"DDDD")</f>
        <v>Thursday</v>
      </c>
      <c r="K308" s="5">
        <v>649.99</v>
      </c>
      <c r="L308" s="2">
        <v>13</v>
      </c>
      <c r="M308" s="5">
        <f t="shared" si="13"/>
        <v>8449.8700000000008</v>
      </c>
      <c r="N308" s="5"/>
      <c r="O308" s="49">
        <f t="shared" si="14"/>
        <v>8449.8700000000008</v>
      </c>
      <c r="P308" s="22" t="str" cm="1">
        <f t="array" ref="P308">_xlfn.IFS(Table1[[#This Row],[Total]]&gt;=2000,"HLC",Table1[[#This Row],[Total]]&lt;2000,"LLC")</f>
        <v>HLC</v>
      </c>
    </row>
    <row r="309" spans="1:16">
      <c r="A309" s="47" t="s">
        <v>21</v>
      </c>
      <c r="B309" s="47" t="str">
        <f>TRIM(Table1[[#This Row],[Product]])</f>
        <v>Bamboo End Table</v>
      </c>
      <c r="C309" s="1" t="s">
        <v>20</v>
      </c>
      <c r="D309" s="1" t="str">
        <f>UPPER(Table1[[#This Row],[Customer]])</f>
        <v>HOME USA</v>
      </c>
      <c r="E309" s="30">
        <v>41901</v>
      </c>
      <c r="F309" s="30">
        <f t="shared" ca="1" si="12"/>
        <v>45333</v>
      </c>
      <c r="G309" s="60">
        <f ca="1">YEARFRAC(Table1[[#This Row],[order DateDate]],Table1[[#This Row],[Shipday]])</f>
        <v>9.3944444444444439</v>
      </c>
      <c r="H309" s="64">
        <f>DAY(Table1[[#This Row],[order DateDate]])</f>
        <v>19</v>
      </c>
      <c r="I309" s="64">
        <f>YEAR(Table1[[#This Row],[order DateDate]])</f>
        <v>2014</v>
      </c>
      <c r="J309" s="64" t="str">
        <f>TEXT(Table1[[#This Row],[order DateDate]],"DDDD")</f>
        <v>Friday</v>
      </c>
      <c r="K309" s="5">
        <v>64.95</v>
      </c>
      <c r="L309" s="2">
        <v>14</v>
      </c>
      <c r="M309" s="5">
        <f t="shared" si="13"/>
        <v>909.30000000000007</v>
      </c>
      <c r="N309" s="5"/>
      <c r="O309" s="49">
        <f t="shared" si="14"/>
        <v>909.30000000000007</v>
      </c>
      <c r="P309" s="22" t="str" cm="1">
        <f t="array" ref="P309">_xlfn.IFS(Table1[[#This Row],[Total]]&gt;=2000,"HLC",Table1[[#This Row],[Total]]&lt;2000,"LLC")</f>
        <v>LLC</v>
      </c>
    </row>
    <row r="310" spans="1:16">
      <c r="A310" s="47" t="s">
        <v>24</v>
      </c>
      <c r="B310" s="47" t="str">
        <f>TRIM(Table1[[#This Row],[Product]])</f>
        <v>Chameleon Couch</v>
      </c>
      <c r="C310" s="1" t="s">
        <v>20</v>
      </c>
      <c r="D310" s="1" t="str">
        <f>UPPER(Table1[[#This Row],[Customer]])</f>
        <v>HOME USA</v>
      </c>
      <c r="E310" s="30">
        <v>41901</v>
      </c>
      <c r="F310" s="30">
        <f t="shared" ca="1" si="12"/>
        <v>45333</v>
      </c>
      <c r="G310" s="60">
        <f ca="1">YEARFRAC(Table1[[#This Row],[order DateDate]],Table1[[#This Row],[Shipday]])</f>
        <v>9.3944444444444439</v>
      </c>
      <c r="H310" s="64">
        <f>DAY(Table1[[#This Row],[order DateDate]])</f>
        <v>19</v>
      </c>
      <c r="I310" s="64">
        <f>YEAR(Table1[[#This Row],[order DateDate]])</f>
        <v>2014</v>
      </c>
      <c r="J310" s="64" t="str">
        <f>TEXT(Table1[[#This Row],[order DateDate]],"DDDD")</f>
        <v>Friday</v>
      </c>
      <c r="K310" s="5">
        <v>649.99</v>
      </c>
      <c r="L310" s="2">
        <v>11</v>
      </c>
      <c r="M310" s="5">
        <f t="shared" si="13"/>
        <v>7149.89</v>
      </c>
      <c r="N310" s="5"/>
      <c r="O310" s="49">
        <f t="shared" si="14"/>
        <v>7149.89</v>
      </c>
      <c r="P310" s="22" t="str" cm="1">
        <f t="array" ref="P310">_xlfn.IFS(Table1[[#This Row],[Total]]&gt;=2000,"HLC",Table1[[#This Row],[Total]]&lt;2000,"LLC")</f>
        <v>HLC</v>
      </c>
    </row>
    <row r="311" spans="1:16">
      <c r="A311" s="47" t="s">
        <v>19</v>
      </c>
      <c r="B311" s="47" t="str">
        <f>TRIM(Table1[[#This Row],[Product]])</f>
        <v>Media Armoire</v>
      </c>
      <c r="C311" s="1" t="s">
        <v>28</v>
      </c>
      <c r="D311" s="1" t="str">
        <f>UPPER(Table1[[#This Row],[Customer]])</f>
        <v>HOME EMPORIUM</v>
      </c>
      <c r="E311" s="30">
        <v>41901</v>
      </c>
      <c r="F311" s="30">
        <f t="shared" ca="1" si="12"/>
        <v>45333</v>
      </c>
      <c r="G311" s="60">
        <f ca="1">YEARFRAC(Table1[[#This Row],[order DateDate]],Table1[[#This Row],[Shipday]])</f>
        <v>9.3944444444444439</v>
      </c>
      <c r="H311" s="64">
        <f>DAY(Table1[[#This Row],[order DateDate]])</f>
        <v>19</v>
      </c>
      <c r="I311" s="64">
        <f>YEAR(Table1[[#This Row],[order DateDate]])</f>
        <v>2014</v>
      </c>
      <c r="J311" s="64" t="str">
        <f>TEXT(Table1[[#This Row],[order DateDate]],"DDDD")</f>
        <v>Friday</v>
      </c>
      <c r="K311" s="5">
        <v>329.95</v>
      </c>
      <c r="L311" s="2">
        <v>15</v>
      </c>
      <c r="M311" s="5">
        <f t="shared" si="13"/>
        <v>4949.25</v>
      </c>
      <c r="N311" s="5"/>
      <c r="O311" s="49">
        <f t="shared" si="14"/>
        <v>4949.25</v>
      </c>
      <c r="P311" s="22" t="str" cm="1">
        <f t="array" ref="P311">_xlfn.IFS(Table1[[#This Row],[Total]]&gt;=2000,"HLC",Table1[[#This Row],[Total]]&lt;2000,"LLC")</f>
        <v>HLC</v>
      </c>
    </row>
    <row r="312" spans="1:16">
      <c r="A312" s="47" t="s">
        <v>17</v>
      </c>
      <c r="B312" s="47" t="str">
        <f>TRIM(Table1[[#This Row],[Product]])</f>
        <v>Captain Recliner</v>
      </c>
      <c r="C312" s="1" t="s">
        <v>29</v>
      </c>
      <c r="D312" s="1" t="str">
        <f>UPPER(Table1[[#This Row],[Customer]])</f>
        <v>FABULOUS HOMES</v>
      </c>
      <c r="E312" s="30">
        <v>41902</v>
      </c>
      <c r="F312" s="30">
        <f t="shared" ca="1" si="12"/>
        <v>45333</v>
      </c>
      <c r="G312" s="60">
        <f ca="1">YEARFRAC(Table1[[#This Row],[order DateDate]],Table1[[#This Row],[Shipday]])</f>
        <v>9.3916666666666675</v>
      </c>
      <c r="H312" s="64">
        <f>DAY(Table1[[#This Row],[order DateDate]])</f>
        <v>20</v>
      </c>
      <c r="I312" s="64">
        <f>YEAR(Table1[[#This Row],[order DateDate]])</f>
        <v>2014</v>
      </c>
      <c r="J312" s="64" t="str">
        <f>TEXT(Table1[[#This Row],[order DateDate]],"DDDD")</f>
        <v>Saturday</v>
      </c>
      <c r="K312" s="5">
        <v>299.95</v>
      </c>
      <c r="L312" s="2">
        <v>12</v>
      </c>
      <c r="M312" s="5">
        <f t="shared" si="13"/>
        <v>3599.3999999999996</v>
      </c>
      <c r="N312" s="5"/>
      <c r="O312" s="49">
        <f t="shared" si="14"/>
        <v>3599.3999999999996</v>
      </c>
      <c r="P312" s="22" t="str" cm="1">
        <f t="array" ref="P312">_xlfn.IFS(Table1[[#This Row],[Total]]&gt;=2000,"HLC",Table1[[#This Row],[Total]]&lt;2000,"LLC")</f>
        <v>HLC</v>
      </c>
    </row>
    <row r="313" spans="1:16">
      <c r="A313" s="47" t="s">
        <v>24</v>
      </c>
      <c r="B313" s="47" t="str">
        <f>TRIM(Table1[[#This Row],[Product]])</f>
        <v>Chameleon Couch</v>
      </c>
      <c r="C313" s="1" t="s">
        <v>22</v>
      </c>
      <c r="D313" s="1" t="str">
        <f>UPPER(Table1[[#This Row],[Customer]])</f>
        <v>ELLINGTON DESIGNS</v>
      </c>
      <c r="E313" s="30">
        <v>41902</v>
      </c>
      <c r="F313" s="30">
        <f t="shared" ca="1" si="12"/>
        <v>45333</v>
      </c>
      <c r="G313" s="60">
        <f ca="1">YEARFRAC(Table1[[#This Row],[order DateDate]],Table1[[#This Row],[Shipday]])</f>
        <v>9.3916666666666675</v>
      </c>
      <c r="H313" s="64">
        <f>DAY(Table1[[#This Row],[order DateDate]])</f>
        <v>20</v>
      </c>
      <c r="I313" s="64">
        <f>YEAR(Table1[[#This Row],[order DateDate]])</f>
        <v>2014</v>
      </c>
      <c r="J313" s="64" t="str">
        <f>TEXT(Table1[[#This Row],[order DateDate]],"DDDD")</f>
        <v>Saturday</v>
      </c>
      <c r="K313" s="5">
        <v>649.99</v>
      </c>
      <c r="L313" s="2">
        <v>10</v>
      </c>
      <c r="M313" s="5">
        <f t="shared" si="13"/>
        <v>6499.9</v>
      </c>
      <c r="N313" s="5"/>
      <c r="O313" s="49">
        <f t="shared" si="14"/>
        <v>6499.9</v>
      </c>
      <c r="P313" s="22" t="str" cm="1">
        <f t="array" ref="P313">_xlfn.IFS(Table1[[#This Row],[Total]]&gt;=2000,"HLC",Table1[[#This Row],[Total]]&lt;2000,"LLC")</f>
        <v>HLC</v>
      </c>
    </row>
    <row r="314" spans="1:16">
      <c r="A314" s="47" t="s">
        <v>21</v>
      </c>
      <c r="B314" s="47" t="str">
        <f>TRIM(Table1[[#This Row],[Product]])</f>
        <v>Bamboo End Table</v>
      </c>
      <c r="C314" s="1" t="s">
        <v>20</v>
      </c>
      <c r="D314" s="1" t="str">
        <f>UPPER(Table1[[#This Row],[Customer]])</f>
        <v>HOME USA</v>
      </c>
      <c r="E314" s="30">
        <v>41905</v>
      </c>
      <c r="F314" s="30">
        <f t="shared" ca="1" si="12"/>
        <v>45333</v>
      </c>
      <c r="G314" s="60">
        <f ca="1">YEARFRAC(Table1[[#This Row],[order DateDate]],Table1[[#This Row],[Shipday]])</f>
        <v>9.3833333333333329</v>
      </c>
      <c r="H314" s="64">
        <f>DAY(Table1[[#This Row],[order DateDate]])</f>
        <v>23</v>
      </c>
      <c r="I314" s="64">
        <f>YEAR(Table1[[#This Row],[order DateDate]])</f>
        <v>2014</v>
      </c>
      <c r="J314" s="64" t="str">
        <f>TEXT(Table1[[#This Row],[order DateDate]],"DDDD")</f>
        <v>Tuesday</v>
      </c>
      <c r="K314" s="5">
        <v>64.95</v>
      </c>
      <c r="L314" s="2">
        <v>12</v>
      </c>
      <c r="M314" s="5">
        <f t="shared" si="13"/>
        <v>779.40000000000009</v>
      </c>
      <c r="N314" s="5"/>
      <c r="O314" s="49">
        <f t="shared" si="14"/>
        <v>779.40000000000009</v>
      </c>
      <c r="P314" s="22" t="str" cm="1">
        <f t="array" ref="P314">_xlfn.IFS(Table1[[#This Row],[Total]]&gt;=2000,"HLC",Table1[[#This Row],[Total]]&lt;2000,"LLC")</f>
        <v>LLC</v>
      </c>
    </row>
    <row r="315" spans="1:16">
      <c r="A315" s="47" t="s">
        <v>24</v>
      </c>
      <c r="B315" s="47" t="str">
        <f>TRIM(Table1[[#This Row],[Product]])</f>
        <v>Chameleon Couch</v>
      </c>
      <c r="C315" s="1" t="s">
        <v>29</v>
      </c>
      <c r="D315" s="1" t="str">
        <f>UPPER(Table1[[#This Row],[Customer]])</f>
        <v>FABULOUS HOMES</v>
      </c>
      <c r="E315" s="30">
        <v>41905</v>
      </c>
      <c r="F315" s="30">
        <f t="shared" ca="1" si="12"/>
        <v>45333</v>
      </c>
      <c r="G315" s="60">
        <f ca="1">YEARFRAC(Table1[[#This Row],[order DateDate]],Table1[[#This Row],[Shipday]])</f>
        <v>9.3833333333333329</v>
      </c>
      <c r="H315" s="64">
        <f>DAY(Table1[[#This Row],[order DateDate]])</f>
        <v>23</v>
      </c>
      <c r="I315" s="64">
        <f>YEAR(Table1[[#This Row],[order DateDate]])</f>
        <v>2014</v>
      </c>
      <c r="J315" s="64" t="str">
        <f>TEXT(Table1[[#This Row],[order DateDate]],"DDDD")</f>
        <v>Tuesday</v>
      </c>
      <c r="K315" s="5">
        <v>649.99</v>
      </c>
      <c r="L315" s="2">
        <v>4</v>
      </c>
      <c r="M315" s="5">
        <f t="shared" si="13"/>
        <v>2599.96</v>
      </c>
      <c r="N315" s="5"/>
      <c r="O315" s="49">
        <f t="shared" si="14"/>
        <v>2599.96</v>
      </c>
      <c r="P315" s="22" t="str" cm="1">
        <f t="array" ref="P315">_xlfn.IFS(Table1[[#This Row],[Total]]&gt;=2000,"HLC",Table1[[#This Row],[Total]]&lt;2000,"LLC")</f>
        <v>HLC</v>
      </c>
    </row>
    <row r="316" spans="1:16">
      <c r="A316" s="47" t="s">
        <v>21</v>
      </c>
      <c r="B316" s="47" t="str">
        <f>TRIM(Table1[[#This Row],[Product]])</f>
        <v>Bamboo End Table</v>
      </c>
      <c r="C316" s="1" t="s">
        <v>28</v>
      </c>
      <c r="D316" s="1" t="str">
        <f>UPPER(Table1[[#This Row],[Customer]])</f>
        <v>HOME EMPORIUM</v>
      </c>
      <c r="E316" s="30">
        <v>41907</v>
      </c>
      <c r="F316" s="30">
        <f t="shared" ca="1" si="12"/>
        <v>45333</v>
      </c>
      <c r="G316" s="60">
        <f ca="1">YEARFRAC(Table1[[#This Row],[order DateDate]],Table1[[#This Row],[Shipday]])</f>
        <v>9.3777777777777782</v>
      </c>
      <c r="H316" s="64">
        <f>DAY(Table1[[#This Row],[order DateDate]])</f>
        <v>25</v>
      </c>
      <c r="I316" s="64">
        <f>YEAR(Table1[[#This Row],[order DateDate]])</f>
        <v>2014</v>
      </c>
      <c r="J316" s="64" t="str">
        <f>TEXT(Table1[[#This Row],[order DateDate]],"DDDD")</f>
        <v>Thursday</v>
      </c>
      <c r="K316" s="5">
        <v>64.95</v>
      </c>
      <c r="L316" s="2">
        <v>3</v>
      </c>
      <c r="M316" s="5">
        <f t="shared" si="13"/>
        <v>194.85000000000002</v>
      </c>
      <c r="N316" s="5"/>
      <c r="O316" s="49">
        <f t="shared" si="14"/>
        <v>194.85000000000002</v>
      </c>
      <c r="P316" s="22" t="str" cm="1">
        <f t="array" ref="P316">_xlfn.IFS(Table1[[#This Row],[Total]]&gt;=2000,"HLC",Table1[[#This Row],[Total]]&lt;2000,"LLC")</f>
        <v>LLC</v>
      </c>
    </row>
    <row r="317" spans="1:16">
      <c r="A317" s="47" t="s">
        <v>19</v>
      </c>
      <c r="B317" s="47" t="str">
        <f>TRIM(Table1[[#This Row],[Product]])</f>
        <v>Media Armoire</v>
      </c>
      <c r="C317" s="1" t="s">
        <v>22</v>
      </c>
      <c r="D317" s="1" t="str">
        <f>UPPER(Table1[[#This Row],[Customer]])</f>
        <v>ELLINGTON DESIGNS</v>
      </c>
      <c r="E317" s="30">
        <v>41908</v>
      </c>
      <c r="F317" s="30">
        <f t="shared" ca="1" si="12"/>
        <v>45333</v>
      </c>
      <c r="G317" s="60">
        <f ca="1">YEARFRAC(Table1[[#This Row],[order DateDate]],Table1[[#This Row],[Shipday]])</f>
        <v>9.375</v>
      </c>
      <c r="H317" s="64">
        <f>DAY(Table1[[#This Row],[order DateDate]])</f>
        <v>26</v>
      </c>
      <c r="I317" s="64">
        <f>YEAR(Table1[[#This Row],[order DateDate]])</f>
        <v>2014</v>
      </c>
      <c r="J317" s="64" t="str">
        <f>TEXT(Table1[[#This Row],[order DateDate]],"DDDD")</f>
        <v>Friday</v>
      </c>
      <c r="K317" s="5">
        <v>329.95</v>
      </c>
      <c r="L317" s="2">
        <v>1</v>
      </c>
      <c r="M317" s="5">
        <f t="shared" si="13"/>
        <v>329.95</v>
      </c>
      <c r="N317" s="5"/>
      <c r="O317" s="49">
        <f t="shared" si="14"/>
        <v>329.95</v>
      </c>
      <c r="P317" s="22" t="str" cm="1">
        <f t="array" ref="P317">_xlfn.IFS(Table1[[#This Row],[Total]]&gt;=2000,"HLC",Table1[[#This Row],[Total]]&lt;2000,"LLC")</f>
        <v>LLC</v>
      </c>
    </row>
    <row r="318" spans="1:16">
      <c r="A318" s="47" t="s">
        <v>26</v>
      </c>
      <c r="B318" s="47" t="str">
        <f>TRIM(Table1[[#This Row],[Product]])</f>
        <v>Bamboo Coffee Table</v>
      </c>
      <c r="C318" s="1" t="s">
        <v>29</v>
      </c>
      <c r="D318" s="1" t="str">
        <f>UPPER(Table1[[#This Row],[Customer]])</f>
        <v>FABULOUS HOMES</v>
      </c>
      <c r="E318" s="30">
        <v>41909</v>
      </c>
      <c r="F318" s="30">
        <f t="shared" ca="1" si="12"/>
        <v>45333</v>
      </c>
      <c r="G318" s="60">
        <f ca="1">YEARFRAC(Table1[[#This Row],[order DateDate]],Table1[[#This Row],[Shipday]])</f>
        <v>9.3722222222222218</v>
      </c>
      <c r="H318" s="64">
        <f>DAY(Table1[[#This Row],[order DateDate]])</f>
        <v>27</v>
      </c>
      <c r="I318" s="64">
        <f>YEAR(Table1[[#This Row],[order DateDate]])</f>
        <v>2014</v>
      </c>
      <c r="J318" s="64" t="str">
        <f>TEXT(Table1[[#This Row],[order DateDate]],"DDDD")</f>
        <v>Saturday</v>
      </c>
      <c r="K318" s="5">
        <v>139.94999999999999</v>
      </c>
      <c r="L318" s="2">
        <v>4</v>
      </c>
      <c r="M318" s="5">
        <f t="shared" si="13"/>
        <v>559.79999999999995</v>
      </c>
      <c r="N318" s="5"/>
      <c r="O318" s="49">
        <f t="shared" si="14"/>
        <v>559.79999999999995</v>
      </c>
      <c r="P318" s="22" t="str" cm="1">
        <f t="array" ref="P318">_xlfn.IFS(Table1[[#This Row],[Total]]&gt;=2000,"HLC",Table1[[#This Row],[Total]]&lt;2000,"LLC")</f>
        <v>LLC</v>
      </c>
    </row>
    <row r="319" spans="1:16">
      <c r="A319" s="47" t="s">
        <v>24</v>
      </c>
      <c r="B319" s="47" t="str">
        <f>TRIM(Table1[[#This Row],[Product]])</f>
        <v>Chameleon Couch</v>
      </c>
      <c r="C319" s="1" t="s">
        <v>18</v>
      </c>
      <c r="D319" s="1" t="str">
        <f>UPPER(Table1[[#This Row],[Customer]])</f>
        <v>B&amp;B SPACES</v>
      </c>
      <c r="E319" s="30">
        <v>41911</v>
      </c>
      <c r="F319" s="30">
        <f t="shared" ca="1" si="12"/>
        <v>45333</v>
      </c>
      <c r="G319" s="60">
        <f ca="1">YEARFRAC(Table1[[#This Row],[order DateDate]],Table1[[#This Row],[Shipday]])</f>
        <v>9.3666666666666671</v>
      </c>
      <c r="H319" s="64">
        <f>DAY(Table1[[#This Row],[order DateDate]])</f>
        <v>29</v>
      </c>
      <c r="I319" s="64">
        <f>YEAR(Table1[[#This Row],[order DateDate]])</f>
        <v>2014</v>
      </c>
      <c r="J319" s="64" t="str">
        <f>TEXT(Table1[[#This Row],[order DateDate]],"DDDD")</f>
        <v>Monday</v>
      </c>
      <c r="K319" s="5">
        <v>649.99</v>
      </c>
      <c r="L319" s="2">
        <v>6</v>
      </c>
      <c r="M319" s="5">
        <f t="shared" si="13"/>
        <v>3899.94</v>
      </c>
      <c r="N319" s="5"/>
      <c r="O319" s="49">
        <f t="shared" si="14"/>
        <v>3899.94</v>
      </c>
      <c r="P319" s="22" t="str" cm="1">
        <f t="array" ref="P319">_xlfn.IFS(Table1[[#This Row],[Total]]&gt;=2000,"HLC",Table1[[#This Row],[Total]]&lt;2000,"LLC")</f>
        <v>HLC</v>
      </c>
    </row>
    <row r="320" spans="1:16">
      <c r="A320" s="47" t="s">
        <v>19</v>
      </c>
      <c r="B320" s="47" t="str">
        <f>TRIM(Table1[[#This Row],[Product]])</f>
        <v>Media Armoire</v>
      </c>
      <c r="C320" s="1" t="s">
        <v>29</v>
      </c>
      <c r="D320" s="1" t="str">
        <f>UPPER(Table1[[#This Row],[Customer]])</f>
        <v>FABULOUS HOMES</v>
      </c>
      <c r="E320" s="30">
        <v>41911</v>
      </c>
      <c r="F320" s="30">
        <f t="shared" ca="1" si="12"/>
        <v>45333</v>
      </c>
      <c r="G320" s="60">
        <f ca="1">YEARFRAC(Table1[[#This Row],[order DateDate]],Table1[[#This Row],[Shipday]])</f>
        <v>9.3666666666666671</v>
      </c>
      <c r="H320" s="64">
        <f>DAY(Table1[[#This Row],[order DateDate]])</f>
        <v>29</v>
      </c>
      <c r="I320" s="64">
        <f>YEAR(Table1[[#This Row],[order DateDate]])</f>
        <v>2014</v>
      </c>
      <c r="J320" s="64" t="str">
        <f>TEXT(Table1[[#This Row],[order DateDate]],"DDDD")</f>
        <v>Monday</v>
      </c>
      <c r="K320" s="5">
        <v>329.95</v>
      </c>
      <c r="L320" s="2">
        <v>1</v>
      </c>
      <c r="M320" s="5">
        <f t="shared" si="13"/>
        <v>329.95</v>
      </c>
      <c r="N320" s="5"/>
      <c r="O320" s="49">
        <f t="shared" si="14"/>
        <v>329.95</v>
      </c>
      <c r="P320" s="22" t="str" cm="1">
        <f t="array" ref="P320">_xlfn.IFS(Table1[[#This Row],[Total]]&gt;=2000,"HLC",Table1[[#This Row],[Total]]&lt;2000,"LLC")</f>
        <v>LLC</v>
      </c>
    </row>
    <row r="321" spans="1:16">
      <c r="A321" s="47" t="s">
        <v>17</v>
      </c>
      <c r="B321" s="47" t="str">
        <f>TRIM(Table1[[#This Row],[Product]])</f>
        <v>Captain Recliner</v>
      </c>
      <c r="C321" s="1" t="s">
        <v>29</v>
      </c>
      <c r="D321" s="1" t="str">
        <f>UPPER(Table1[[#This Row],[Customer]])</f>
        <v>FABULOUS HOMES</v>
      </c>
      <c r="E321" s="30">
        <v>41912</v>
      </c>
      <c r="F321" s="30">
        <f t="shared" ca="1" si="12"/>
        <v>45333</v>
      </c>
      <c r="G321" s="60">
        <f ca="1">YEARFRAC(Table1[[#This Row],[order DateDate]],Table1[[#This Row],[Shipday]])</f>
        <v>9.3638888888888889</v>
      </c>
      <c r="H321" s="64">
        <f>DAY(Table1[[#This Row],[order DateDate]])</f>
        <v>30</v>
      </c>
      <c r="I321" s="64">
        <f>YEAR(Table1[[#This Row],[order DateDate]])</f>
        <v>2014</v>
      </c>
      <c r="J321" s="64" t="str">
        <f>TEXT(Table1[[#This Row],[order DateDate]],"DDDD")</f>
        <v>Tuesday</v>
      </c>
      <c r="K321" s="5">
        <v>299.95</v>
      </c>
      <c r="L321" s="2">
        <v>12</v>
      </c>
      <c r="M321" s="5">
        <f t="shared" si="13"/>
        <v>3599.3999999999996</v>
      </c>
      <c r="N321" s="5"/>
      <c r="O321" s="49">
        <f t="shared" si="14"/>
        <v>3599.3999999999996</v>
      </c>
      <c r="P321" s="22" t="str" cm="1">
        <f t="array" ref="P321">_xlfn.IFS(Table1[[#This Row],[Total]]&gt;=2000,"HLC",Table1[[#This Row],[Total]]&lt;2000,"LLC")</f>
        <v>HLC</v>
      </c>
    </row>
    <row r="322" spans="1:16">
      <c r="A322" s="47" t="s">
        <v>26</v>
      </c>
      <c r="B322" s="47" t="str">
        <f>TRIM(Table1[[#This Row],[Product]])</f>
        <v>Bamboo Coffee Table</v>
      </c>
      <c r="C322" s="1" t="s">
        <v>20</v>
      </c>
      <c r="D322" s="1" t="str">
        <f>UPPER(Table1[[#This Row],[Customer]])</f>
        <v>HOME USA</v>
      </c>
      <c r="E322" s="30">
        <v>41913</v>
      </c>
      <c r="F322" s="30">
        <f t="shared" ca="1" si="12"/>
        <v>45333</v>
      </c>
      <c r="G322" s="60">
        <f ca="1">YEARFRAC(Table1[[#This Row],[order DateDate]],Table1[[#This Row],[Shipday]])</f>
        <v>9.3611111111111107</v>
      </c>
      <c r="H322" s="64">
        <f>DAY(Table1[[#This Row],[order DateDate]])</f>
        <v>1</v>
      </c>
      <c r="I322" s="64">
        <f>YEAR(Table1[[#This Row],[order DateDate]])</f>
        <v>2014</v>
      </c>
      <c r="J322" s="64" t="str">
        <f>TEXT(Table1[[#This Row],[order DateDate]],"DDDD")</f>
        <v>Wednesday</v>
      </c>
      <c r="K322" s="5">
        <v>139.94999999999999</v>
      </c>
      <c r="L322" s="2">
        <v>1</v>
      </c>
      <c r="M322" s="5">
        <f t="shared" si="13"/>
        <v>139.94999999999999</v>
      </c>
      <c r="N322" s="5"/>
      <c r="O322" s="49">
        <f t="shared" si="14"/>
        <v>139.94999999999999</v>
      </c>
      <c r="P322" s="22" t="str" cm="1">
        <f t="array" ref="P322">_xlfn.IFS(Table1[[#This Row],[Total]]&gt;=2000,"HLC",Table1[[#This Row],[Total]]&lt;2000,"LLC")</f>
        <v>LLC</v>
      </c>
    </row>
    <row r="323" spans="1:16">
      <c r="A323" s="47" t="s">
        <v>21</v>
      </c>
      <c r="B323" s="47" t="str">
        <f>TRIM(Table1[[#This Row],[Product]])</f>
        <v>Bamboo End Table</v>
      </c>
      <c r="C323" s="1" t="s">
        <v>18</v>
      </c>
      <c r="D323" s="1" t="str">
        <f>UPPER(Table1[[#This Row],[Customer]])</f>
        <v>B&amp;B SPACES</v>
      </c>
      <c r="E323" s="30">
        <v>41914</v>
      </c>
      <c r="F323" s="30">
        <f t="shared" ca="1" si="12"/>
        <v>45333</v>
      </c>
      <c r="G323" s="60">
        <f ca="1">YEARFRAC(Table1[[#This Row],[order DateDate]],Table1[[#This Row],[Shipday]])</f>
        <v>9.3583333333333325</v>
      </c>
      <c r="H323" s="64">
        <f>DAY(Table1[[#This Row],[order DateDate]])</f>
        <v>2</v>
      </c>
      <c r="I323" s="64">
        <f>YEAR(Table1[[#This Row],[order DateDate]])</f>
        <v>2014</v>
      </c>
      <c r="J323" s="64" t="str">
        <f>TEXT(Table1[[#This Row],[order DateDate]],"DDDD")</f>
        <v>Thursday</v>
      </c>
      <c r="K323" s="5">
        <v>64.95</v>
      </c>
      <c r="L323" s="2">
        <v>20</v>
      </c>
      <c r="M323" s="5">
        <f t="shared" si="13"/>
        <v>1299</v>
      </c>
      <c r="N323" s="5"/>
      <c r="O323" s="49">
        <f t="shared" si="14"/>
        <v>1299</v>
      </c>
      <c r="P323" s="22" t="str" cm="1">
        <f t="array" ref="P323">_xlfn.IFS(Table1[[#This Row],[Total]]&gt;=2000,"HLC",Table1[[#This Row],[Total]]&lt;2000,"LLC")</f>
        <v>LLC</v>
      </c>
    </row>
    <row r="324" spans="1:16">
      <c r="A324" s="47" t="s">
        <v>19</v>
      </c>
      <c r="B324" s="47" t="str">
        <f>TRIM(Table1[[#This Row],[Product]])</f>
        <v>Media Armoire</v>
      </c>
      <c r="C324" s="1" t="s">
        <v>18</v>
      </c>
      <c r="D324" s="1" t="str">
        <f>UPPER(Table1[[#This Row],[Customer]])</f>
        <v>B&amp;B SPACES</v>
      </c>
      <c r="E324" s="30">
        <v>41914</v>
      </c>
      <c r="F324" s="30">
        <f t="shared" ref="F324:F387" ca="1" si="15">TODAY()</f>
        <v>45333</v>
      </c>
      <c r="G324" s="60">
        <f ca="1">YEARFRAC(Table1[[#This Row],[order DateDate]],Table1[[#This Row],[Shipday]])</f>
        <v>9.3583333333333325</v>
      </c>
      <c r="H324" s="64">
        <f>DAY(Table1[[#This Row],[order DateDate]])</f>
        <v>2</v>
      </c>
      <c r="I324" s="64">
        <f>YEAR(Table1[[#This Row],[order DateDate]])</f>
        <v>2014</v>
      </c>
      <c r="J324" s="64" t="str">
        <f>TEXT(Table1[[#This Row],[order DateDate]],"DDDD")</f>
        <v>Thursday</v>
      </c>
      <c r="K324" s="5">
        <v>329.95</v>
      </c>
      <c r="L324" s="2">
        <v>19</v>
      </c>
      <c r="M324" s="5">
        <f t="shared" ref="M324:M387" si="16">K324*L324</f>
        <v>6269.05</v>
      </c>
      <c r="N324" s="5"/>
      <c r="O324" s="49">
        <f t="shared" ref="O324:O387" si="17">M324+N324</f>
        <v>6269.05</v>
      </c>
      <c r="P324" s="22" t="str" cm="1">
        <f t="array" ref="P324">_xlfn.IFS(Table1[[#This Row],[Total]]&gt;=2000,"HLC",Table1[[#This Row],[Total]]&lt;2000,"LLC")</f>
        <v>HLC</v>
      </c>
    </row>
    <row r="325" spans="1:16">
      <c r="A325" s="47" t="s">
        <v>19</v>
      </c>
      <c r="B325" s="47" t="str">
        <f>TRIM(Table1[[#This Row],[Product]])</f>
        <v>Media Armoire</v>
      </c>
      <c r="C325" s="1" t="s">
        <v>18</v>
      </c>
      <c r="D325" s="1" t="str">
        <f>UPPER(Table1[[#This Row],[Customer]])</f>
        <v>B&amp;B SPACES</v>
      </c>
      <c r="E325" s="30">
        <v>41914</v>
      </c>
      <c r="F325" s="30">
        <f t="shared" ca="1" si="15"/>
        <v>45333</v>
      </c>
      <c r="G325" s="60">
        <f ca="1">YEARFRAC(Table1[[#This Row],[order DateDate]],Table1[[#This Row],[Shipday]])</f>
        <v>9.3583333333333325</v>
      </c>
      <c r="H325" s="64">
        <f>DAY(Table1[[#This Row],[order DateDate]])</f>
        <v>2</v>
      </c>
      <c r="I325" s="64">
        <f>YEAR(Table1[[#This Row],[order DateDate]])</f>
        <v>2014</v>
      </c>
      <c r="J325" s="64" t="str">
        <f>TEXT(Table1[[#This Row],[order DateDate]],"DDDD")</f>
        <v>Thursday</v>
      </c>
      <c r="K325" s="5">
        <v>329.95</v>
      </c>
      <c r="L325" s="2">
        <v>6</v>
      </c>
      <c r="M325" s="5">
        <f t="shared" si="16"/>
        <v>1979.6999999999998</v>
      </c>
      <c r="N325" s="5"/>
      <c r="O325" s="49">
        <f t="shared" si="17"/>
        <v>1979.6999999999998</v>
      </c>
      <c r="P325" s="22" t="str" cm="1">
        <f t="array" ref="P325">_xlfn.IFS(Table1[[#This Row],[Total]]&gt;=2000,"HLC",Table1[[#This Row],[Total]]&lt;2000,"LLC")</f>
        <v>LLC</v>
      </c>
    </row>
    <row r="326" spans="1:16">
      <c r="A326" s="47" t="s">
        <v>26</v>
      </c>
      <c r="B326" s="47" t="str">
        <f>TRIM(Table1[[#This Row],[Product]])</f>
        <v>Bamboo Coffee Table</v>
      </c>
      <c r="C326" s="1" t="s">
        <v>20</v>
      </c>
      <c r="D326" s="1" t="str">
        <f>UPPER(Table1[[#This Row],[Customer]])</f>
        <v>HOME USA</v>
      </c>
      <c r="E326" s="30">
        <v>41915</v>
      </c>
      <c r="F326" s="30">
        <f t="shared" ca="1" si="15"/>
        <v>45333</v>
      </c>
      <c r="G326" s="60">
        <f ca="1">YEARFRAC(Table1[[#This Row],[order DateDate]],Table1[[#This Row],[Shipday]])</f>
        <v>9.3555555555555561</v>
      </c>
      <c r="H326" s="64">
        <f>DAY(Table1[[#This Row],[order DateDate]])</f>
        <v>3</v>
      </c>
      <c r="I326" s="64">
        <f>YEAR(Table1[[#This Row],[order DateDate]])</f>
        <v>2014</v>
      </c>
      <c r="J326" s="64" t="str">
        <f>TEXT(Table1[[#This Row],[order DateDate]],"DDDD")</f>
        <v>Friday</v>
      </c>
      <c r="K326" s="5">
        <v>139.94999999999999</v>
      </c>
      <c r="L326" s="2">
        <v>6</v>
      </c>
      <c r="M326" s="5">
        <f t="shared" si="16"/>
        <v>839.69999999999993</v>
      </c>
      <c r="N326" s="5"/>
      <c r="O326" s="49">
        <f t="shared" si="17"/>
        <v>839.69999999999993</v>
      </c>
      <c r="P326" s="22" t="str" cm="1">
        <f t="array" ref="P326">_xlfn.IFS(Table1[[#This Row],[Total]]&gt;=2000,"HLC",Table1[[#This Row],[Total]]&lt;2000,"LLC")</f>
        <v>LLC</v>
      </c>
    </row>
    <row r="327" spans="1:16">
      <c r="A327" s="47" t="s">
        <v>26</v>
      </c>
      <c r="B327" s="47" t="str">
        <f>TRIM(Table1[[#This Row],[Product]])</f>
        <v>Bamboo Coffee Table</v>
      </c>
      <c r="C327" s="1" t="s">
        <v>18</v>
      </c>
      <c r="D327" s="1" t="str">
        <f>UPPER(Table1[[#This Row],[Customer]])</f>
        <v>B&amp;B SPACES</v>
      </c>
      <c r="E327" s="30">
        <v>41918</v>
      </c>
      <c r="F327" s="30">
        <f t="shared" ca="1" si="15"/>
        <v>45333</v>
      </c>
      <c r="G327" s="60">
        <f ca="1">YEARFRAC(Table1[[#This Row],[order DateDate]],Table1[[#This Row],[Shipday]])</f>
        <v>9.3472222222222214</v>
      </c>
      <c r="H327" s="64">
        <f>DAY(Table1[[#This Row],[order DateDate]])</f>
        <v>6</v>
      </c>
      <c r="I327" s="64">
        <f>YEAR(Table1[[#This Row],[order DateDate]])</f>
        <v>2014</v>
      </c>
      <c r="J327" s="64" t="str">
        <f>TEXT(Table1[[#This Row],[order DateDate]],"DDDD")</f>
        <v>Monday</v>
      </c>
      <c r="K327" s="5">
        <v>139.94999999999999</v>
      </c>
      <c r="L327" s="2">
        <v>18</v>
      </c>
      <c r="M327" s="5">
        <f t="shared" si="16"/>
        <v>2519.1</v>
      </c>
      <c r="N327" s="5"/>
      <c r="O327" s="49">
        <f t="shared" si="17"/>
        <v>2519.1</v>
      </c>
      <c r="P327" s="22" t="str" cm="1">
        <f t="array" ref="P327">_xlfn.IFS(Table1[[#This Row],[Total]]&gt;=2000,"HLC",Table1[[#This Row],[Total]]&lt;2000,"LLC")</f>
        <v>HLC</v>
      </c>
    </row>
    <row r="328" spans="1:16">
      <c r="A328" s="47" t="s">
        <v>26</v>
      </c>
      <c r="B328" s="47" t="str">
        <f>TRIM(Table1[[#This Row],[Product]])</f>
        <v>Bamboo Coffee Table</v>
      </c>
      <c r="C328" s="1" t="s">
        <v>20</v>
      </c>
      <c r="D328" s="1" t="str">
        <f>UPPER(Table1[[#This Row],[Customer]])</f>
        <v>HOME USA</v>
      </c>
      <c r="E328" s="30">
        <v>41919</v>
      </c>
      <c r="F328" s="30">
        <f t="shared" ca="1" si="15"/>
        <v>45333</v>
      </c>
      <c r="G328" s="60">
        <f ca="1">YEARFRAC(Table1[[#This Row],[order DateDate]],Table1[[#This Row],[Shipday]])</f>
        <v>9.344444444444445</v>
      </c>
      <c r="H328" s="64">
        <f>DAY(Table1[[#This Row],[order DateDate]])</f>
        <v>7</v>
      </c>
      <c r="I328" s="64">
        <f>YEAR(Table1[[#This Row],[order DateDate]])</f>
        <v>2014</v>
      </c>
      <c r="J328" s="64" t="str">
        <f>TEXT(Table1[[#This Row],[order DateDate]],"DDDD")</f>
        <v>Tuesday</v>
      </c>
      <c r="K328" s="5">
        <v>139.94999999999999</v>
      </c>
      <c r="L328" s="2">
        <v>4</v>
      </c>
      <c r="M328" s="5">
        <f t="shared" si="16"/>
        <v>559.79999999999995</v>
      </c>
      <c r="N328" s="5"/>
      <c r="O328" s="49">
        <f t="shared" si="17"/>
        <v>559.79999999999995</v>
      </c>
      <c r="P328" s="22" t="str" cm="1">
        <f t="array" ref="P328">_xlfn.IFS(Table1[[#This Row],[Total]]&gt;=2000,"HLC",Table1[[#This Row],[Total]]&lt;2000,"LLC")</f>
        <v>LLC</v>
      </c>
    </row>
    <row r="329" spans="1:16">
      <c r="A329" s="47" t="s">
        <v>21</v>
      </c>
      <c r="B329" s="47" t="str">
        <f>TRIM(Table1[[#This Row],[Product]])</f>
        <v>Bamboo End Table</v>
      </c>
      <c r="C329" s="1" t="s">
        <v>22</v>
      </c>
      <c r="D329" s="1" t="str">
        <f>UPPER(Table1[[#This Row],[Customer]])</f>
        <v>ELLINGTON DESIGNS</v>
      </c>
      <c r="E329" s="30">
        <v>41919</v>
      </c>
      <c r="F329" s="30">
        <f t="shared" ca="1" si="15"/>
        <v>45333</v>
      </c>
      <c r="G329" s="60">
        <f ca="1">YEARFRAC(Table1[[#This Row],[order DateDate]],Table1[[#This Row],[Shipday]])</f>
        <v>9.344444444444445</v>
      </c>
      <c r="H329" s="64">
        <f>DAY(Table1[[#This Row],[order DateDate]])</f>
        <v>7</v>
      </c>
      <c r="I329" s="64">
        <f>YEAR(Table1[[#This Row],[order DateDate]])</f>
        <v>2014</v>
      </c>
      <c r="J329" s="64" t="str">
        <f>TEXT(Table1[[#This Row],[order DateDate]],"DDDD")</f>
        <v>Tuesday</v>
      </c>
      <c r="K329" s="5">
        <v>64.95</v>
      </c>
      <c r="L329" s="2">
        <v>4</v>
      </c>
      <c r="M329" s="5">
        <f t="shared" si="16"/>
        <v>259.8</v>
      </c>
      <c r="N329" s="5"/>
      <c r="O329" s="49">
        <f t="shared" si="17"/>
        <v>259.8</v>
      </c>
      <c r="P329" s="22" t="str" cm="1">
        <f t="array" ref="P329">_xlfn.IFS(Table1[[#This Row],[Total]]&gt;=2000,"HLC",Table1[[#This Row],[Total]]&lt;2000,"LLC")</f>
        <v>LLC</v>
      </c>
    </row>
    <row r="330" spans="1:16">
      <c r="A330" s="47" t="s">
        <v>17</v>
      </c>
      <c r="B330" s="47" t="str">
        <f>TRIM(Table1[[#This Row],[Product]])</f>
        <v>Captain Recliner</v>
      </c>
      <c r="C330" s="1" t="s">
        <v>20</v>
      </c>
      <c r="D330" s="1" t="str">
        <f>UPPER(Table1[[#This Row],[Customer]])</f>
        <v>HOME USA</v>
      </c>
      <c r="E330" s="30">
        <v>41919</v>
      </c>
      <c r="F330" s="30">
        <f t="shared" ca="1" si="15"/>
        <v>45333</v>
      </c>
      <c r="G330" s="60">
        <f ca="1">YEARFRAC(Table1[[#This Row],[order DateDate]],Table1[[#This Row],[Shipday]])</f>
        <v>9.344444444444445</v>
      </c>
      <c r="H330" s="64">
        <f>DAY(Table1[[#This Row],[order DateDate]])</f>
        <v>7</v>
      </c>
      <c r="I330" s="64">
        <f>YEAR(Table1[[#This Row],[order DateDate]])</f>
        <v>2014</v>
      </c>
      <c r="J330" s="64" t="str">
        <f>TEXT(Table1[[#This Row],[order DateDate]],"DDDD")</f>
        <v>Tuesday</v>
      </c>
      <c r="K330" s="5">
        <v>299.95</v>
      </c>
      <c r="L330" s="2">
        <v>15</v>
      </c>
      <c r="M330" s="5">
        <f t="shared" si="16"/>
        <v>4499.25</v>
      </c>
      <c r="N330" s="5"/>
      <c r="O330" s="49">
        <f t="shared" si="17"/>
        <v>4499.25</v>
      </c>
      <c r="P330" s="22" t="str" cm="1">
        <f t="array" ref="P330">_xlfn.IFS(Table1[[#This Row],[Total]]&gt;=2000,"HLC",Table1[[#This Row],[Total]]&lt;2000,"LLC")</f>
        <v>HLC</v>
      </c>
    </row>
    <row r="331" spans="1:16">
      <c r="A331" s="47" t="s">
        <v>17</v>
      </c>
      <c r="B331" s="47" t="str">
        <f>TRIM(Table1[[#This Row],[Product]])</f>
        <v>Captain Recliner</v>
      </c>
      <c r="C331" s="1" t="s">
        <v>29</v>
      </c>
      <c r="D331" s="1" t="str">
        <f>UPPER(Table1[[#This Row],[Customer]])</f>
        <v>FABULOUS HOMES</v>
      </c>
      <c r="E331" s="30">
        <v>41919</v>
      </c>
      <c r="F331" s="30">
        <f t="shared" ca="1" si="15"/>
        <v>45333</v>
      </c>
      <c r="G331" s="60">
        <f ca="1">YEARFRAC(Table1[[#This Row],[order DateDate]],Table1[[#This Row],[Shipday]])</f>
        <v>9.344444444444445</v>
      </c>
      <c r="H331" s="64">
        <f>DAY(Table1[[#This Row],[order DateDate]])</f>
        <v>7</v>
      </c>
      <c r="I331" s="64">
        <f>YEAR(Table1[[#This Row],[order DateDate]])</f>
        <v>2014</v>
      </c>
      <c r="J331" s="64" t="str">
        <f>TEXT(Table1[[#This Row],[order DateDate]],"DDDD")</f>
        <v>Tuesday</v>
      </c>
      <c r="K331" s="5">
        <v>299.95</v>
      </c>
      <c r="L331" s="2">
        <v>7</v>
      </c>
      <c r="M331" s="5">
        <f t="shared" si="16"/>
        <v>2099.65</v>
      </c>
      <c r="N331" s="5"/>
      <c r="O331" s="49">
        <f t="shared" si="17"/>
        <v>2099.65</v>
      </c>
      <c r="P331" s="22" t="str" cm="1">
        <f t="array" ref="P331">_xlfn.IFS(Table1[[#This Row],[Total]]&gt;=2000,"HLC",Table1[[#This Row],[Total]]&lt;2000,"LLC")</f>
        <v>HLC</v>
      </c>
    </row>
    <row r="332" spans="1:16">
      <c r="A332" s="47" t="s">
        <v>19</v>
      </c>
      <c r="B332" s="47" t="str">
        <f>TRIM(Table1[[#This Row],[Product]])</f>
        <v>Media Armoire</v>
      </c>
      <c r="C332" s="1" t="s">
        <v>28</v>
      </c>
      <c r="D332" s="1" t="str">
        <f>UPPER(Table1[[#This Row],[Customer]])</f>
        <v>HOME EMPORIUM</v>
      </c>
      <c r="E332" s="30">
        <v>41919</v>
      </c>
      <c r="F332" s="30">
        <f t="shared" ca="1" si="15"/>
        <v>45333</v>
      </c>
      <c r="G332" s="60">
        <f ca="1">YEARFRAC(Table1[[#This Row],[order DateDate]],Table1[[#This Row],[Shipday]])</f>
        <v>9.344444444444445</v>
      </c>
      <c r="H332" s="64">
        <f>DAY(Table1[[#This Row],[order DateDate]])</f>
        <v>7</v>
      </c>
      <c r="I332" s="64">
        <f>YEAR(Table1[[#This Row],[order DateDate]])</f>
        <v>2014</v>
      </c>
      <c r="J332" s="64" t="str">
        <f>TEXT(Table1[[#This Row],[order DateDate]],"DDDD")</f>
        <v>Tuesday</v>
      </c>
      <c r="K332" s="5">
        <v>329.95</v>
      </c>
      <c r="L332" s="2">
        <v>1</v>
      </c>
      <c r="M332" s="5">
        <f t="shared" si="16"/>
        <v>329.95</v>
      </c>
      <c r="N332" s="5"/>
      <c r="O332" s="49">
        <f t="shared" si="17"/>
        <v>329.95</v>
      </c>
      <c r="P332" s="22" t="str" cm="1">
        <f t="array" ref="P332">_xlfn.IFS(Table1[[#This Row],[Total]]&gt;=2000,"HLC",Table1[[#This Row],[Total]]&lt;2000,"LLC")</f>
        <v>LLC</v>
      </c>
    </row>
    <row r="333" spans="1:16">
      <c r="A333" s="47" t="s">
        <v>19</v>
      </c>
      <c r="B333" s="47" t="str">
        <f>TRIM(Table1[[#This Row],[Product]])</f>
        <v>Media Armoire</v>
      </c>
      <c r="C333" s="1" t="s">
        <v>29</v>
      </c>
      <c r="D333" s="1" t="str">
        <f>UPPER(Table1[[#This Row],[Customer]])</f>
        <v>FABULOUS HOMES</v>
      </c>
      <c r="E333" s="30">
        <v>41919</v>
      </c>
      <c r="F333" s="30">
        <f t="shared" ca="1" si="15"/>
        <v>45333</v>
      </c>
      <c r="G333" s="60">
        <f ca="1">YEARFRAC(Table1[[#This Row],[order DateDate]],Table1[[#This Row],[Shipday]])</f>
        <v>9.344444444444445</v>
      </c>
      <c r="H333" s="64">
        <f>DAY(Table1[[#This Row],[order DateDate]])</f>
        <v>7</v>
      </c>
      <c r="I333" s="64">
        <f>YEAR(Table1[[#This Row],[order DateDate]])</f>
        <v>2014</v>
      </c>
      <c r="J333" s="64" t="str">
        <f>TEXT(Table1[[#This Row],[order DateDate]],"DDDD")</f>
        <v>Tuesday</v>
      </c>
      <c r="K333" s="5">
        <v>329.95</v>
      </c>
      <c r="L333" s="2">
        <v>6</v>
      </c>
      <c r="M333" s="5">
        <f t="shared" si="16"/>
        <v>1979.6999999999998</v>
      </c>
      <c r="N333" s="5"/>
      <c r="O333" s="49">
        <f t="shared" si="17"/>
        <v>1979.6999999999998</v>
      </c>
      <c r="P333" s="22" t="str" cm="1">
        <f t="array" ref="P333">_xlfn.IFS(Table1[[#This Row],[Total]]&gt;=2000,"HLC",Table1[[#This Row],[Total]]&lt;2000,"LLC")</f>
        <v>LLC</v>
      </c>
    </row>
    <row r="334" spans="1:16">
      <c r="A334" s="47" t="s">
        <v>17</v>
      </c>
      <c r="B334" s="47" t="str">
        <f>TRIM(Table1[[#This Row],[Product]])</f>
        <v>Captain Recliner</v>
      </c>
      <c r="C334" s="1" t="s">
        <v>29</v>
      </c>
      <c r="D334" s="1" t="str">
        <f>UPPER(Table1[[#This Row],[Customer]])</f>
        <v>FABULOUS HOMES</v>
      </c>
      <c r="E334" s="30">
        <v>41922</v>
      </c>
      <c r="F334" s="30">
        <f t="shared" ca="1" si="15"/>
        <v>45333</v>
      </c>
      <c r="G334" s="60">
        <f ca="1">YEARFRAC(Table1[[#This Row],[order DateDate]],Table1[[#This Row],[Shipday]])</f>
        <v>9.3361111111111104</v>
      </c>
      <c r="H334" s="64">
        <f>DAY(Table1[[#This Row],[order DateDate]])</f>
        <v>10</v>
      </c>
      <c r="I334" s="64">
        <f>YEAR(Table1[[#This Row],[order DateDate]])</f>
        <v>2014</v>
      </c>
      <c r="J334" s="64" t="str">
        <f>TEXT(Table1[[#This Row],[order DateDate]],"DDDD")</f>
        <v>Friday</v>
      </c>
      <c r="K334" s="5">
        <v>299.95</v>
      </c>
      <c r="L334" s="2">
        <v>12</v>
      </c>
      <c r="M334" s="5">
        <f t="shared" si="16"/>
        <v>3599.3999999999996</v>
      </c>
      <c r="N334" s="5"/>
      <c r="O334" s="49">
        <f t="shared" si="17"/>
        <v>3599.3999999999996</v>
      </c>
      <c r="P334" s="22" t="str" cm="1">
        <f t="array" ref="P334">_xlfn.IFS(Table1[[#This Row],[Total]]&gt;=2000,"HLC",Table1[[#This Row],[Total]]&lt;2000,"LLC")</f>
        <v>HLC</v>
      </c>
    </row>
    <row r="335" spans="1:16">
      <c r="A335" s="47" t="s">
        <v>21</v>
      </c>
      <c r="B335" s="47" t="str">
        <f>TRIM(Table1[[#This Row],[Product]])</f>
        <v>Bamboo End Table</v>
      </c>
      <c r="C335" s="1" t="s">
        <v>22</v>
      </c>
      <c r="D335" s="1" t="str">
        <f>UPPER(Table1[[#This Row],[Customer]])</f>
        <v>ELLINGTON DESIGNS</v>
      </c>
      <c r="E335" s="30">
        <v>41925</v>
      </c>
      <c r="F335" s="30">
        <f t="shared" ca="1" si="15"/>
        <v>45333</v>
      </c>
      <c r="G335" s="60">
        <f ca="1">YEARFRAC(Table1[[#This Row],[order DateDate]],Table1[[#This Row],[Shipday]])</f>
        <v>9.3277777777777775</v>
      </c>
      <c r="H335" s="64">
        <f>DAY(Table1[[#This Row],[order DateDate]])</f>
        <v>13</v>
      </c>
      <c r="I335" s="64">
        <f>YEAR(Table1[[#This Row],[order DateDate]])</f>
        <v>2014</v>
      </c>
      <c r="J335" s="64" t="str">
        <f>TEXT(Table1[[#This Row],[order DateDate]],"DDDD")</f>
        <v>Monday</v>
      </c>
      <c r="K335" s="5">
        <v>64.95</v>
      </c>
      <c r="L335" s="2">
        <v>1</v>
      </c>
      <c r="M335" s="5">
        <f t="shared" si="16"/>
        <v>64.95</v>
      </c>
      <c r="N335" s="5"/>
      <c r="O335" s="49">
        <f t="shared" si="17"/>
        <v>64.95</v>
      </c>
      <c r="P335" s="22" t="str" cm="1">
        <f t="array" ref="P335">_xlfn.IFS(Table1[[#This Row],[Total]]&gt;=2000,"HLC",Table1[[#This Row],[Total]]&lt;2000,"LLC")</f>
        <v>LLC</v>
      </c>
    </row>
    <row r="336" spans="1:16">
      <c r="A336" s="47" t="s">
        <v>21</v>
      </c>
      <c r="B336" s="47" t="str">
        <f>TRIM(Table1[[#This Row],[Product]])</f>
        <v>Bamboo End Table</v>
      </c>
      <c r="C336" s="1" t="s">
        <v>28</v>
      </c>
      <c r="D336" s="1" t="str">
        <f>UPPER(Table1[[#This Row],[Customer]])</f>
        <v>HOME EMPORIUM</v>
      </c>
      <c r="E336" s="30">
        <v>41926</v>
      </c>
      <c r="F336" s="30">
        <f t="shared" ca="1" si="15"/>
        <v>45333</v>
      </c>
      <c r="G336" s="60">
        <f ca="1">YEARFRAC(Table1[[#This Row],[order DateDate]],Table1[[#This Row],[Shipday]])</f>
        <v>9.3249999999999993</v>
      </c>
      <c r="H336" s="64">
        <f>DAY(Table1[[#This Row],[order DateDate]])</f>
        <v>14</v>
      </c>
      <c r="I336" s="64">
        <f>YEAR(Table1[[#This Row],[order DateDate]])</f>
        <v>2014</v>
      </c>
      <c r="J336" s="64" t="str">
        <f>TEXT(Table1[[#This Row],[order DateDate]],"DDDD")</f>
        <v>Tuesday</v>
      </c>
      <c r="K336" s="5">
        <v>64.95</v>
      </c>
      <c r="L336" s="2">
        <v>2</v>
      </c>
      <c r="M336" s="5">
        <f t="shared" si="16"/>
        <v>129.9</v>
      </c>
      <c r="N336" s="5"/>
      <c r="O336" s="49">
        <f t="shared" si="17"/>
        <v>129.9</v>
      </c>
      <c r="P336" s="22" t="str" cm="1">
        <f t="array" ref="P336">_xlfn.IFS(Table1[[#This Row],[Total]]&gt;=2000,"HLC",Table1[[#This Row],[Total]]&lt;2000,"LLC")</f>
        <v>LLC</v>
      </c>
    </row>
    <row r="337" spans="1:16">
      <c r="A337" s="47" t="s">
        <v>19</v>
      </c>
      <c r="B337" s="47" t="str">
        <f>TRIM(Table1[[#This Row],[Product]])</f>
        <v>Media Armoire</v>
      </c>
      <c r="C337" s="1" t="s">
        <v>18</v>
      </c>
      <c r="D337" s="1" t="str">
        <f>UPPER(Table1[[#This Row],[Customer]])</f>
        <v>B&amp;B SPACES</v>
      </c>
      <c r="E337" s="30">
        <v>41926</v>
      </c>
      <c r="F337" s="30">
        <f t="shared" ca="1" si="15"/>
        <v>45333</v>
      </c>
      <c r="G337" s="60">
        <f ca="1">YEARFRAC(Table1[[#This Row],[order DateDate]],Table1[[#This Row],[Shipday]])</f>
        <v>9.3249999999999993</v>
      </c>
      <c r="H337" s="64">
        <f>DAY(Table1[[#This Row],[order DateDate]])</f>
        <v>14</v>
      </c>
      <c r="I337" s="64">
        <f>YEAR(Table1[[#This Row],[order DateDate]])</f>
        <v>2014</v>
      </c>
      <c r="J337" s="64" t="str">
        <f>TEXT(Table1[[#This Row],[order DateDate]],"DDDD")</f>
        <v>Tuesday</v>
      </c>
      <c r="K337" s="5">
        <v>329.95</v>
      </c>
      <c r="L337" s="2">
        <v>13</v>
      </c>
      <c r="M337" s="5">
        <f t="shared" si="16"/>
        <v>4289.3499999999995</v>
      </c>
      <c r="N337" s="5"/>
      <c r="O337" s="49">
        <f t="shared" si="17"/>
        <v>4289.3499999999995</v>
      </c>
      <c r="P337" s="22" t="str" cm="1">
        <f t="array" ref="P337">_xlfn.IFS(Table1[[#This Row],[Total]]&gt;=2000,"HLC",Table1[[#This Row],[Total]]&lt;2000,"LLC")</f>
        <v>HLC</v>
      </c>
    </row>
    <row r="338" spans="1:16">
      <c r="A338" s="47" t="s">
        <v>21</v>
      </c>
      <c r="B338" s="47" t="str">
        <f>TRIM(Table1[[#This Row],[Product]])</f>
        <v>Bamboo End Table</v>
      </c>
      <c r="C338" s="1" t="s">
        <v>22</v>
      </c>
      <c r="D338" s="1" t="str">
        <f>UPPER(Table1[[#This Row],[Customer]])</f>
        <v>ELLINGTON DESIGNS</v>
      </c>
      <c r="E338" s="30">
        <v>41927</v>
      </c>
      <c r="F338" s="30">
        <f t="shared" ca="1" si="15"/>
        <v>45333</v>
      </c>
      <c r="G338" s="60">
        <f ca="1">YEARFRAC(Table1[[#This Row],[order DateDate]],Table1[[#This Row],[Shipday]])</f>
        <v>9.3222222222222229</v>
      </c>
      <c r="H338" s="64">
        <f>DAY(Table1[[#This Row],[order DateDate]])</f>
        <v>15</v>
      </c>
      <c r="I338" s="64">
        <f>YEAR(Table1[[#This Row],[order DateDate]])</f>
        <v>2014</v>
      </c>
      <c r="J338" s="64" t="str">
        <f>TEXT(Table1[[#This Row],[order DateDate]],"DDDD")</f>
        <v>Wednesday</v>
      </c>
      <c r="K338" s="5">
        <v>64.95</v>
      </c>
      <c r="L338" s="2">
        <v>4</v>
      </c>
      <c r="M338" s="5">
        <f t="shared" si="16"/>
        <v>259.8</v>
      </c>
      <c r="N338" s="5"/>
      <c r="O338" s="49">
        <f t="shared" si="17"/>
        <v>259.8</v>
      </c>
      <c r="P338" s="22" t="str" cm="1">
        <f t="array" ref="P338">_xlfn.IFS(Table1[[#This Row],[Total]]&gt;=2000,"HLC",Table1[[#This Row],[Total]]&lt;2000,"LLC")</f>
        <v>LLC</v>
      </c>
    </row>
    <row r="339" spans="1:16">
      <c r="A339" s="47" t="s">
        <v>21</v>
      </c>
      <c r="B339" s="47" t="str">
        <f>TRIM(Table1[[#This Row],[Product]])</f>
        <v>Bamboo End Table</v>
      </c>
      <c r="C339" s="1" t="s">
        <v>20</v>
      </c>
      <c r="D339" s="1" t="str">
        <f>UPPER(Table1[[#This Row],[Customer]])</f>
        <v>HOME USA</v>
      </c>
      <c r="E339" s="30">
        <v>41927</v>
      </c>
      <c r="F339" s="30">
        <f t="shared" ca="1" si="15"/>
        <v>45333</v>
      </c>
      <c r="G339" s="60">
        <f ca="1">YEARFRAC(Table1[[#This Row],[order DateDate]],Table1[[#This Row],[Shipday]])</f>
        <v>9.3222222222222229</v>
      </c>
      <c r="H339" s="64">
        <f>DAY(Table1[[#This Row],[order DateDate]])</f>
        <v>15</v>
      </c>
      <c r="I339" s="64">
        <f>YEAR(Table1[[#This Row],[order DateDate]])</f>
        <v>2014</v>
      </c>
      <c r="J339" s="64" t="str">
        <f>TEXT(Table1[[#This Row],[order DateDate]],"DDDD")</f>
        <v>Wednesday</v>
      </c>
      <c r="K339" s="5">
        <v>64.95</v>
      </c>
      <c r="L339" s="2">
        <v>1</v>
      </c>
      <c r="M339" s="5">
        <f t="shared" si="16"/>
        <v>64.95</v>
      </c>
      <c r="N339" s="5"/>
      <c r="O339" s="49">
        <f t="shared" si="17"/>
        <v>64.95</v>
      </c>
      <c r="P339" s="22" t="str" cm="1">
        <f t="array" ref="P339">_xlfn.IFS(Table1[[#This Row],[Total]]&gt;=2000,"HLC",Table1[[#This Row],[Total]]&lt;2000,"LLC")</f>
        <v>LLC</v>
      </c>
    </row>
    <row r="340" spans="1:16">
      <c r="A340" s="47" t="s">
        <v>19</v>
      </c>
      <c r="B340" s="47" t="str">
        <f>TRIM(Table1[[#This Row],[Product]])</f>
        <v>Media Armoire</v>
      </c>
      <c r="C340" s="1" t="s">
        <v>20</v>
      </c>
      <c r="D340" s="1" t="str">
        <f>UPPER(Table1[[#This Row],[Customer]])</f>
        <v>HOME USA</v>
      </c>
      <c r="E340" s="30">
        <v>41927</v>
      </c>
      <c r="F340" s="30">
        <f t="shared" ca="1" si="15"/>
        <v>45333</v>
      </c>
      <c r="G340" s="60">
        <f ca="1">YEARFRAC(Table1[[#This Row],[order DateDate]],Table1[[#This Row],[Shipday]])</f>
        <v>9.3222222222222229</v>
      </c>
      <c r="H340" s="64">
        <f>DAY(Table1[[#This Row],[order DateDate]])</f>
        <v>15</v>
      </c>
      <c r="I340" s="64">
        <f>YEAR(Table1[[#This Row],[order DateDate]])</f>
        <v>2014</v>
      </c>
      <c r="J340" s="64" t="str">
        <f>TEXT(Table1[[#This Row],[order DateDate]],"DDDD")</f>
        <v>Wednesday</v>
      </c>
      <c r="K340" s="5">
        <v>329.95</v>
      </c>
      <c r="L340" s="2">
        <v>3</v>
      </c>
      <c r="M340" s="5">
        <f t="shared" si="16"/>
        <v>989.84999999999991</v>
      </c>
      <c r="N340" s="5"/>
      <c r="O340" s="49">
        <f t="shared" si="17"/>
        <v>989.84999999999991</v>
      </c>
      <c r="P340" s="22" t="str" cm="1">
        <f t="array" ref="P340">_xlfn.IFS(Table1[[#This Row],[Total]]&gt;=2000,"HLC",Table1[[#This Row],[Total]]&lt;2000,"LLC")</f>
        <v>LLC</v>
      </c>
    </row>
    <row r="341" spans="1:16">
      <c r="A341" s="47" t="s">
        <v>26</v>
      </c>
      <c r="B341" s="47" t="str">
        <f>TRIM(Table1[[#This Row],[Product]])</f>
        <v>Bamboo Coffee Table</v>
      </c>
      <c r="C341" s="1" t="s">
        <v>22</v>
      </c>
      <c r="D341" s="1" t="str">
        <f>UPPER(Table1[[#This Row],[Customer]])</f>
        <v>ELLINGTON DESIGNS</v>
      </c>
      <c r="E341" s="30">
        <v>41932</v>
      </c>
      <c r="F341" s="30">
        <f t="shared" ca="1" si="15"/>
        <v>45333</v>
      </c>
      <c r="G341" s="60">
        <f ca="1">YEARFRAC(Table1[[#This Row],[order DateDate]],Table1[[#This Row],[Shipday]])</f>
        <v>9.3083333333333336</v>
      </c>
      <c r="H341" s="64">
        <f>DAY(Table1[[#This Row],[order DateDate]])</f>
        <v>20</v>
      </c>
      <c r="I341" s="64">
        <f>YEAR(Table1[[#This Row],[order DateDate]])</f>
        <v>2014</v>
      </c>
      <c r="J341" s="64" t="str">
        <f>TEXT(Table1[[#This Row],[order DateDate]],"DDDD")</f>
        <v>Monday</v>
      </c>
      <c r="K341" s="5">
        <v>139.94999999999999</v>
      </c>
      <c r="L341" s="2">
        <v>7</v>
      </c>
      <c r="M341" s="5">
        <f t="shared" si="16"/>
        <v>979.64999999999986</v>
      </c>
      <c r="N341" s="5"/>
      <c r="O341" s="49">
        <f t="shared" si="17"/>
        <v>979.64999999999986</v>
      </c>
      <c r="P341" s="22" t="str" cm="1">
        <f t="array" ref="P341">_xlfn.IFS(Table1[[#This Row],[Total]]&gt;=2000,"HLC",Table1[[#This Row],[Total]]&lt;2000,"LLC")</f>
        <v>LLC</v>
      </c>
    </row>
    <row r="342" spans="1:16">
      <c r="A342" s="47" t="s">
        <v>26</v>
      </c>
      <c r="B342" s="47" t="str">
        <f>TRIM(Table1[[#This Row],[Product]])</f>
        <v>Bamboo Coffee Table</v>
      </c>
      <c r="C342" s="1" t="s">
        <v>20</v>
      </c>
      <c r="D342" s="1" t="str">
        <f>UPPER(Table1[[#This Row],[Customer]])</f>
        <v>HOME USA</v>
      </c>
      <c r="E342" s="30">
        <v>41933</v>
      </c>
      <c r="F342" s="30">
        <f t="shared" ca="1" si="15"/>
        <v>45333</v>
      </c>
      <c r="G342" s="60">
        <f ca="1">YEARFRAC(Table1[[#This Row],[order DateDate]],Table1[[#This Row],[Shipday]])</f>
        <v>9.3055555555555554</v>
      </c>
      <c r="H342" s="64">
        <f>DAY(Table1[[#This Row],[order DateDate]])</f>
        <v>21</v>
      </c>
      <c r="I342" s="64">
        <f>YEAR(Table1[[#This Row],[order DateDate]])</f>
        <v>2014</v>
      </c>
      <c r="J342" s="64" t="str">
        <f>TEXT(Table1[[#This Row],[order DateDate]],"DDDD")</f>
        <v>Tuesday</v>
      </c>
      <c r="K342" s="5">
        <v>139.94999999999999</v>
      </c>
      <c r="L342" s="2">
        <v>2</v>
      </c>
      <c r="M342" s="5">
        <f t="shared" si="16"/>
        <v>279.89999999999998</v>
      </c>
      <c r="N342" s="5"/>
      <c r="O342" s="49">
        <f t="shared" si="17"/>
        <v>279.89999999999998</v>
      </c>
      <c r="P342" s="22" t="str" cm="1">
        <f t="array" ref="P342">_xlfn.IFS(Table1[[#This Row],[Total]]&gt;=2000,"HLC",Table1[[#This Row],[Total]]&lt;2000,"LLC")</f>
        <v>LLC</v>
      </c>
    </row>
    <row r="343" spans="1:16">
      <c r="A343" s="47" t="s">
        <v>17</v>
      </c>
      <c r="B343" s="47" t="str">
        <f>TRIM(Table1[[#This Row],[Product]])</f>
        <v>Captain Recliner</v>
      </c>
      <c r="C343" s="1" t="s">
        <v>22</v>
      </c>
      <c r="D343" s="1" t="str">
        <f>UPPER(Table1[[#This Row],[Customer]])</f>
        <v>ELLINGTON DESIGNS</v>
      </c>
      <c r="E343" s="30">
        <v>41933</v>
      </c>
      <c r="F343" s="30">
        <f t="shared" ca="1" si="15"/>
        <v>45333</v>
      </c>
      <c r="G343" s="60">
        <f ca="1">YEARFRAC(Table1[[#This Row],[order DateDate]],Table1[[#This Row],[Shipday]])</f>
        <v>9.3055555555555554</v>
      </c>
      <c r="H343" s="64">
        <f>DAY(Table1[[#This Row],[order DateDate]])</f>
        <v>21</v>
      </c>
      <c r="I343" s="64">
        <f>YEAR(Table1[[#This Row],[order DateDate]])</f>
        <v>2014</v>
      </c>
      <c r="J343" s="64" t="str">
        <f>TEXT(Table1[[#This Row],[order DateDate]],"DDDD")</f>
        <v>Tuesday</v>
      </c>
      <c r="K343" s="5">
        <v>299.95</v>
      </c>
      <c r="L343" s="2">
        <v>6</v>
      </c>
      <c r="M343" s="5">
        <f t="shared" si="16"/>
        <v>1799.6999999999998</v>
      </c>
      <c r="N343" s="5"/>
      <c r="O343" s="49">
        <f t="shared" si="17"/>
        <v>1799.6999999999998</v>
      </c>
      <c r="P343" s="22" t="str" cm="1">
        <f t="array" ref="P343">_xlfn.IFS(Table1[[#This Row],[Total]]&gt;=2000,"HLC",Table1[[#This Row],[Total]]&lt;2000,"LLC")</f>
        <v>LLC</v>
      </c>
    </row>
    <row r="344" spans="1:16">
      <c r="A344" s="47" t="s">
        <v>24</v>
      </c>
      <c r="B344" s="47" t="str">
        <f>TRIM(Table1[[#This Row],[Product]])</f>
        <v>Chameleon Couch</v>
      </c>
      <c r="C344" s="1" t="s">
        <v>22</v>
      </c>
      <c r="D344" s="1" t="str">
        <f>UPPER(Table1[[#This Row],[Customer]])</f>
        <v>ELLINGTON DESIGNS</v>
      </c>
      <c r="E344" s="30">
        <v>41933</v>
      </c>
      <c r="F344" s="30">
        <f t="shared" ca="1" si="15"/>
        <v>45333</v>
      </c>
      <c r="G344" s="60">
        <f ca="1">YEARFRAC(Table1[[#This Row],[order DateDate]],Table1[[#This Row],[Shipday]])</f>
        <v>9.3055555555555554</v>
      </c>
      <c r="H344" s="64">
        <f>DAY(Table1[[#This Row],[order DateDate]])</f>
        <v>21</v>
      </c>
      <c r="I344" s="64">
        <f>YEAR(Table1[[#This Row],[order DateDate]])</f>
        <v>2014</v>
      </c>
      <c r="J344" s="64" t="str">
        <f>TEXT(Table1[[#This Row],[order DateDate]],"DDDD")</f>
        <v>Tuesday</v>
      </c>
      <c r="K344" s="5">
        <v>649.99</v>
      </c>
      <c r="L344" s="2">
        <v>13</v>
      </c>
      <c r="M344" s="5">
        <f t="shared" si="16"/>
        <v>8449.8700000000008</v>
      </c>
      <c r="N344" s="5"/>
      <c r="O344" s="49">
        <f t="shared" si="17"/>
        <v>8449.8700000000008</v>
      </c>
      <c r="P344" s="22" t="str" cm="1">
        <f t="array" ref="P344">_xlfn.IFS(Table1[[#This Row],[Total]]&gt;=2000,"HLC",Table1[[#This Row],[Total]]&lt;2000,"LLC")</f>
        <v>HLC</v>
      </c>
    </row>
    <row r="345" spans="1:16">
      <c r="A345" s="47" t="s">
        <v>24</v>
      </c>
      <c r="B345" s="47" t="str">
        <f>TRIM(Table1[[#This Row],[Product]])</f>
        <v>Chameleon Couch</v>
      </c>
      <c r="C345" s="1" t="s">
        <v>28</v>
      </c>
      <c r="D345" s="1" t="str">
        <f>UPPER(Table1[[#This Row],[Customer]])</f>
        <v>HOME EMPORIUM</v>
      </c>
      <c r="E345" s="30">
        <v>41933</v>
      </c>
      <c r="F345" s="30">
        <f t="shared" ca="1" si="15"/>
        <v>45333</v>
      </c>
      <c r="G345" s="60">
        <f ca="1">YEARFRAC(Table1[[#This Row],[order DateDate]],Table1[[#This Row],[Shipday]])</f>
        <v>9.3055555555555554</v>
      </c>
      <c r="H345" s="64">
        <f>DAY(Table1[[#This Row],[order DateDate]])</f>
        <v>21</v>
      </c>
      <c r="I345" s="64">
        <f>YEAR(Table1[[#This Row],[order DateDate]])</f>
        <v>2014</v>
      </c>
      <c r="J345" s="64" t="str">
        <f>TEXT(Table1[[#This Row],[order DateDate]],"DDDD")</f>
        <v>Tuesday</v>
      </c>
      <c r="K345" s="5">
        <v>649.99</v>
      </c>
      <c r="L345" s="2">
        <v>5</v>
      </c>
      <c r="M345" s="5">
        <f t="shared" si="16"/>
        <v>3249.95</v>
      </c>
      <c r="N345" s="5"/>
      <c r="O345" s="49">
        <f t="shared" si="17"/>
        <v>3249.95</v>
      </c>
      <c r="P345" s="22" t="str" cm="1">
        <f t="array" ref="P345">_xlfn.IFS(Table1[[#This Row],[Total]]&gt;=2000,"HLC",Table1[[#This Row],[Total]]&lt;2000,"LLC")</f>
        <v>HLC</v>
      </c>
    </row>
    <row r="346" spans="1:16">
      <c r="A346" s="47" t="s">
        <v>19</v>
      </c>
      <c r="B346" s="47" t="str">
        <f>TRIM(Table1[[#This Row],[Product]])</f>
        <v>Media Armoire</v>
      </c>
      <c r="C346" s="1" t="s">
        <v>22</v>
      </c>
      <c r="D346" s="1" t="str">
        <f>UPPER(Table1[[#This Row],[Customer]])</f>
        <v>ELLINGTON DESIGNS</v>
      </c>
      <c r="E346" s="30">
        <v>41933</v>
      </c>
      <c r="F346" s="30">
        <f t="shared" ca="1" si="15"/>
        <v>45333</v>
      </c>
      <c r="G346" s="60">
        <f ca="1">YEARFRAC(Table1[[#This Row],[order DateDate]],Table1[[#This Row],[Shipday]])</f>
        <v>9.3055555555555554</v>
      </c>
      <c r="H346" s="64">
        <f>DAY(Table1[[#This Row],[order DateDate]])</f>
        <v>21</v>
      </c>
      <c r="I346" s="64">
        <f>YEAR(Table1[[#This Row],[order DateDate]])</f>
        <v>2014</v>
      </c>
      <c r="J346" s="64" t="str">
        <f>TEXT(Table1[[#This Row],[order DateDate]],"DDDD")</f>
        <v>Tuesday</v>
      </c>
      <c r="K346" s="5">
        <v>329.95</v>
      </c>
      <c r="L346" s="2">
        <v>7</v>
      </c>
      <c r="M346" s="5">
        <f t="shared" si="16"/>
        <v>2309.65</v>
      </c>
      <c r="N346" s="5"/>
      <c r="O346" s="49">
        <f t="shared" si="17"/>
        <v>2309.65</v>
      </c>
      <c r="P346" s="22" t="str" cm="1">
        <f t="array" ref="P346">_xlfn.IFS(Table1[[#This Row],[Total]]&gt;=2000,"HLC",Table1[[#This Row],[Total]]&lt;2000,"LLC")</f>
        <v>HLC</v>
      </c>
    </row>
    <row r="347" spans="1:16">
      <c r="A347" s="47" t="s">
        <v>19</v>
      </c>
      <c r="B347" s="47" t="str">
        <f>TRIM(Table1[[#This Row],[Product]])</f>
        <v>Media Armoire</v>
      </c>
      <c r="C347" s="1" t="s">
        <v>29</v>
      </c>
      <c r="D347" s="1" t="str">
        <f>UPPER(Table1[[#This Row],[Customer]])</f>
        <v>FABULOUS HOMES</v>
      </c>
      <c r="E347" s="30">
        <v>41933</v>
      </c>
      <c r="F347" s="30">
        <f t="shared" ca="1" si="15"/>
        <v>45333</v>
      </c>
      <c r="G347" s="60">
        <f ca="1">YEARFRAC(Table1[[#This Row],[order DateDate]],Table1[[#This Row],[Shipday]])</f>
        <v>9.3055555555555554</v>
      </c>
      <c r="H347" s="64">
        <f>DAY(Table1[[#This Row],[order DateDate]])</f>
        <v>21</v>
      </c>
      <c r="I347" s="64">
        <f>YEAR(Table1[[#This Row],[order DateDate]])</f>
        <v>2014</v>
      </c>
      <c r="J347" s="64" t="str">
        <f>TEXT(Table1[[#This Row],[order DateDate]],"DDDD")</f>
        <v>Tuesday</v>
      </c>
      <c r="K347" s="5">
        <v>329.95</v>
      </c>
      <c r="L347" s="2">
        <v>2</v>
      </c>
      <c r="M347" s="5">
        <f t="shared" si="16"/>
        <v>659.9</v>
      </c>
      <c r="N347" s="5"/>
      <c r="O347" s="49">
        <f t="shared" si="17"/>
        <v>659.9</v>
      </c>
      <c r="P347" s="22" t="str" cm="1">
        <f t="array" ref="P347">_xlfn.IFS(Table1[[#This Row],[Total]]&gt;=2000,"HLC",Table1[[#This Row],[Total]]&lt;2000,"LLC")</f>
        <v>LLC</v>
      </c>
    </row>
    <row r="348" spans="1:16">
      <c r="A348" s="47" t="s">
        <v>21</v>
      </c>
      <c r="B348" s="47" t="str">
        <f>TRIM(Table1[[#This Row],[Product]])</f>
        <v>Bamboo End Table</v>
      </c>
      <c r="C348" s="1" t="s">
        <v>29</v>
      </c>
      <c r="D348" s="1" t="str">
        <f>UPPER(Table1[[#This Row],[Customer]])</f>
        <v>FABULOUS HOMES</v>
      </c>
      <c r="E348" s="30">
        <v>41934</v>
      </c>
      <c r="F348" s="30">
        <f t="shared" ca="1" si="15"/>
        <v>45333</v>
      </c>
      <c r="G348" s="60">
        <f ca="1">YEARFRAC(Table1[[#This Row],[order DateDate]],Table1[[#This Row],[Shipday]])</f>
        <v>9.3027777777777771</v>
      </c>
      <c r="H348" s="64">
        <f>DAY(Table1[[#This Row],[order DateDate]])</f>
        <v>22</v>
      </c>
      <c r="I348" s="64">
        <f>YEAR(Table1[[#This Row],[order DateDate]])</f>
        <v>2014</v>
      </c>
      <c r="J348" s="64" t="str">
        <f>TEXT(Table1[[#This Row],[order DateDate]],"DDDD")</f>
        <v>Wednesday</v>
      </c>
      <c r="K348" s="5">
        <v>64.95</v>
      </c>
      <c r="L348" s="2">
        <v>12</v>
      </c>
      <c r="M348" s="5">
        <f t="shared" si="16"/>
        <v>779.40000000000009</v>
      </c>
      <c r="N348" s="5"/>
      <c r="O348" s="49">
        <f t="shared" si="17"/>
        <v>779.40000000000009</v>
      </c>
      <c r="P348" s="22" t="str" cm="1">
        <f t="array" ref="P348">_xlfn.IFS(Table1[[#This Row],[Total]]&gt;=2000,"HLC",Table1[[#This Row],[Total]]&lt;2000,"LLC")</f>
        <v>LLC</v>
      </c>
    </row>
    <row r="349" spans="1:16">
      <c r="A349" s="47" t="s">
        <v>21</v>
      </c>
      <c r="B349" s="47" t="str">
        <f>TRIM(Table1[[#This Row],[Product]])</f>
        <v>Bamboo End Table</v>
      </c>
      <c r="C349" s="1" t="s">
        <v>22</v>
      </c>
      <c r="D349" s="1" t="str">
        <f>UPPER(Table1[[#This Row],[Customer]])</f>
        <v>ELLINGTON DESIGNS</v>
      </c>
      <c r="E349" s="30">
        <v>41936</v>
      </c>
      <c r="F349" s="30">
        <f t="shared" ca="1" si="15"/>
        <v>45333</v>
      </c>
      <c r="G349" s="60">
        <f ca="1">YEARFRAC(Table1[[#This Row],[order DateDate]],Table1[[#This Row],[Shipday]])</f>
        <v>9.2972222222222225</v>
      </c>
      <c r="H349" s="64">
        <f>DAY(Table1[[#This Row],[order DateDate]])</f>
        <v>24</v>
      </c>
      <c r="I349" s="64">
        <f>YEAR(Table1[[#This Row],[order DateDate]])</f>
        <v>2014</v>
      </c>
      <c r="J349" s="64" t="str">
        <f>TEXT(Table1[[#This Row],[order DateDate]],"DDDD")</f>
        <v>Friday</v>
      </c>
      <c r="K349" s="5">
        <v>64.95</v>
      </c>
      <c r="L349" s="2">
        <v>12</v>
      </c>
      <c r="M349" s="5">
        <f t="shared" si="16"/>
        <v>779.40000000000009</v>
      </c>
      <c r="N349" s="5"/>
      <c r="O349" s="49">
        <f t="shared" si="17"/>
        <v>779.40000000000009</v>
      </c>
      <c r="P349" s="22" t="str" cm="1">
        <f t="array" ref="P349">_xlfn.IFS(Table1[[#This Row],[Total]]&gt;=2000,"HLC",Table1[[#This Row],[Total]]&lt;2000,"LLC")</f>
        <v>LLC</v>
      </c>
    </row>
    <row r="350" spans="1:16">
      <c r="A350" s="47" t="s">
        <v>17</v>
      </c>
      <c r="B350" s="47" t="str">
        <f>TRIM(Table1[[#This Row],[Product]])</f>
        <v>Captain Recliner</v>
      </c>
      <c r="C350" s="1" t="s">
        <v>28</v>
      </c>
      <c r="D350" s="1" t="str">
        <f>UPPER(Table1[[#This Row],[Customer]])</f>
        <v>HOME EMPORIUM</v>
      </c>
      <c r="E350" s="30">
        <v>41936</v>
      </c>
      <c r="F350" s="30">
        <f t="shared" ca="1" si="15"/>
        <v>45333</v>
      </c>
      <c r="G350" s="60">
        <f ca="1">YEARFRAC(Table1[[#This Row],[order DateDate]],Table1[[#This Row],[Shipday]])</f>
        <v>9.2972222222222225</v>
      </c>
      <c r="H350" s="64">
        <f>DAY(Table1[[#This Row],[order DateDate]])</f>
        <v>24</v>
      </c>
      <c r="I350" s="64">
        <f>YEAR(Table1[[#This Row],[order DateDate]])</f>
        <v>2014</v>
      </c>
      <c r="J350" s="64" t="str">
        <f>TEXT(Table1[[#This Row],[order DateDate]],"DDDD")</f>
        <v>Friday</v>
      </c>
      <c r="K350" s="5">
        <v>299.95</v>
      </c>
      <c r="L350" s="2">
        <v>5</v>
      </c>
      <c r="M350" s="5">
        <f t="shared" si="16"/>
        <v>1499.75</v>
      </c>
      <c r="N350" s="5"/>
      <c r="O350" s="49">
        <f t="shared" si="17"/>
        <v>1499.75</v>
      </c>
      <c r="P350" s="22" t="str" cm="1">
        <f t="array" ref="P350">_xlfn.IFS(Table1[[#This Row],[Total]]&gt;=2000,"HLC",Table1[[#This Row],[Total]]&lt;2000,"LLC")</f>
        <v>LLC</v>
      </c>
    </row>
    <row r="351" spans="1:16">
      <c r="A351" s="47" t="s">
        <v>24</v>
      </c>
      <c r="B351" s="47" t="str">
        <f>TRIM(Table1[[#This Row],[Product]])</f>
        <v>Chameleon Couch</v>
      </c>
      <c r="C351" s="1" t="s">
        <v>22</v>
      </c>
      <c r="D351" s="1" t="str">
        <f>UPPER(Table1[[#This Row],[Customer]])</f>
        <v>ELLINGTON DESIGNS</v>
      </c>
      <c r="E351" s="30">
        <v>41936</v>
      </c>
      <c r="F351" s="30">
        <f t="shared" ca="1" si="15"/>
        <v>45333</v>
      </c>
      <c r="G351" s="60">
        <f ca="1">YEARFRAC(Table1[[#This Row],[order DateDate]],Table1[[#This Row],[Shipday]])</f>
        <v>9.2972222222222225</v>
      </c>
      <c r="H351" s="64">
        <f>DAY(Table1[[#This Row],[order DateDate]])</f>
        <v>24</v>
      </c>
      <c r="I351" s="64">
        <f>YEAR(Table1[[#This Row],[order DateDate]])</f>
        <v>2014</v>
      </c>
      <c r="J351" s="64" t="str">
        <f>TEXT(Table1[[#This Row],[order DateDate]],"DDDD")</f>
        <v>Friday</v>
      </c>
      <c r="K351" s="5">
        <v>649.99</v>
      </c>
      <c r="L351" s="2">
        <v>2</v>
      </c>
      <c r="M351" s="5">
        <f t="shared" si="16"/>
        <v>1299.98</v>
      </c>
      <c r="N351" s="5"/>
      <c r="O351" s="49">
        <f t="shared" si="17"/>
        <v>1299.98</v>
      </c>
      <c r="P351" s="22" t="str" cm="1">
        <f t="array" ref="P351">_xlfn.IFS(Table1[[#This Row],[Total]]&gt;=2000,"HLC",Table1[[#This Row],[Total]]&lt;2000,"LLC")</f>
        <v>LLC</v>
      </c>
    </row>
    <row r="352" spans="1:16">
      <c r="A352" s="47" t="s">
        <v>19</v>
      </c>
      <c r="B352" s="47" t="str">
        <f>TRIM(Table1[[#This Row],[Product]])</f>
        <v>Media Armoire</v>
      </c>
      <c r="C352" s="1" t="s">
        <v>20</v>
      </c>
      <c r="D352" s="1" t="str">
        <f>UPPER(Table1[[#This Row],[Customer]])</f>
        <v>HOME USA</v>
      </c>
      <c r="E352" s="30">
        <v>41936</v>
      </c>
      <c r="F352" s="30">
        <f t="shared" ca="1" si="15"/>
        <v>45333</v>
      </c>
      <c r="G352" s="60">
        <f ca="1">YEARFRAC(Table1[[#This Row],[order DateDate]],Table1[[#This Row],[Shipday]])</f>
        <v>9.2972222222222225</v>
      </c>
      <c r="H352" s="64">
        <f>DAY(Table1[[#This Row],[order DateDate]])</f>
        <v>24</v>
      </c>
      <c r="I352" s="64">
        <f>YEAR(Table1[[#This Row],[order DateDate]])</f>
        <v>2014</v>
      </c>
      <c r="J352" s="64" t="str">
        <f>TEXT(Table1[[#This Row],[order DateDate]],"DDDD")</f>
        <v>Friday</v>
      </c>
      <c r="K352" s="5">
        <v>329.95</v>
      </c>
      <c r="L352" s="2">
        <v>8</v>
      </c>
      <c r="M352" s="5">
        <f t="shared" si="16"/>
        <v>2639.6</v>
      </c>
      <c r="N352" s="5"/>
      <c r="O352" s="49">
        <f t="shared" si="17"/>
        <v>2639.6</v>
      </c>
      <c r="P352" s="22" t="str" cm="1">
        <f t="array" ref="P352">_xlfn.IFS(Table1[[#This Row],[Total]]&gt;=2000,"HLC",Table1[[#This Row],[Total]]&lt;2000,"LLC")</f>
        <v>HLC</v>
      </c>
    </row>
    <row r="353" spans="1:16">
      <c r="A353" s="47" t="s">
        <v>19</v>
      </c>
      <c r="B353" s="47" t="str">
        <f>TRIM(Table1[[#This Row],[Product]])</f>
        <v>Media Armoire</v>
      </c>
      <c r="C353" s="1" t="s">
        <v>22</v>
      </c>
      <c r="D353" s="1" t="str">
        <f>UPPER(Table1[[#This Row],[Customer]])</f>
        <v>ELLINGTON DESIGNS</v>
      </c>
      <c r="E353" s="30">
        <v>41937</v>
      </c>
      <c r="F353" s="30">
        <f t="shared" ca="1" si="15"/>
        <v>45333</v>
      </c>
      <c r="G353" s="60">
        <f ca="1">YEARFRAC(Table1[[#This Row],[order DateDate]],Table1[[#This Row],[Shipday]])</f>
        <v>9.2944444444444443</v>
      </c>
      <c r="H353" s="64">
        <f>DAY(Table1[[#This Row],[order DateDate]])</f>
        <v>25</v>
      </c>
      <c r="I353" s="64">
        <f>YEAR(Table1[[#This Row],[order DateDate]])</f>
        <v>2014</v>
      </c>
      <c r="J353" s="64" t="str">
        <f>TEXT(Table1[[#This Row],[order DateDate]],"DDDD")</f>
        <v>Saturday</v>
      </c>
      <c r="K353" s="5">
        <v>329.95</v>
      </c>
      <c r="L353" s="2">
        <v>4</v>
      </c>
      <c r="M353" s="5">
        <f t="shared" si="16"/>
        <v>1319.8</v>
      </c>
      <c r="N353" s="5"/>
      <c r="O353" s="49">
        <f t="shared" si="17"/>
        <v>1319.8</v>
      </c>
      <c r="P353" s="22" t="str" cm="1">
        <f t="array" ref="P353">_xlfn.IFS(Table1[[#This Row],[Total]]&gt;=2000,"HLC",Table1[[#This Row],[Total]]&lt;2000,"LLC")</f>
        <v>LLC</v>
      </c>
    </row>
    <row r="354" spans="1:16">
      <c r="A354" s="47" t="s">
        <v>17</v>
      </c>
      <c r="B354" s="47" t="str">
        <f>TRIM(Table1[[#This Row],[Product]])</f>
        <v>Captain Recliner</v>
      </c>
      <c r="C354" s="1" t="s">
        <v>20</v>
      </c>
      <c r="D354" s="1" t="str">
        <f>UPPER(Table1[[#This Row],[Customer]])</f>
        <v>HOME USA</v>
      </c>
      <c r="E354" s="30">
        <v>41939</v>
      </c>
      <c r="F354" s="30">
        <f t="shared" ca="1" si="15"/>
        <v>45333</v>
      </c>
      <c r="G354" s="60">
        <f ca="1">YEARFRAC(Table1[[#This Row],[order DateDate]],Table1[[#This Row],[Shipday]])</f>
        <v>9.2888888888888896</v>
      </c>
      <c r="H354" s="64">
        <f>DAY(Table1[[#This Row],[order DateDate]])</f>
        <v>27</v>
      </c>
      <c r="I354" s="64">
        <f>YEAR(Table1[[#This Row],[order DateDate]])</f>
        <v>2014</v>
      </c>
      <c r="J354" s="64" t="str">
        <f>TEXT(Table1[[#This Row],[order DateDate]],"DDDD")</f>
        <v>Monday</v>
      </c>
      <c r="K354" s="5">
        <v>299.95</v>
      </c>
      <c r="L354" s="2">
        <v>2</v>
      </c>
      <c r="M354" s="5">
        <f t="shared" si="16"/>
        <v>599.9</v>
      </c>
      <c r="N354" s="5"/>
      <c r="O354" s="49">
        <f t="shared" si="17"/>
        <v>599.9</v>
      </c>
      <c r="P354" s="22" t="str" cm="1">
        <f t="array" ref="P354">_xlfn.IFS(Table1[[#This Row],[Total]]&gt;=2000,"HLC",Table1[[#This Row],[Total]]&lt;2000,"LLC")</f>
        <v>LLC</v>
      </c>
    </row>
    <row r="355" spans="1:16">
      <c r="A355" s="47" t="s">
        <v>17</v>
      </c>
      <c r="B355" s="47" t="str">
        <f>TRIM(Table1[[#This Row],[Product]])</f>
        <v>Captain Recliner</v>
      </c>
      <c r="C355" s="1" t="s">
        <v>29</v>
      </c>
      <c r="D355" s="1" t="str">
        <f>UPPER(Table1[[#This Row],[Customer]])</f>
        <v>FABULOUS HOMES</v>
      </c>
      <c r="E355" s="30">
        <v>41939</v>
      </c>
      <c r="F355" s="30">
        <f t="shared" ca="1" si="15"/>
        <v>45333</v>
      </c>
      <c r="G355" s="60">
        <f ca="1">YEARFRAC(Table1[[#This Row],[order DateDate]],Table1[[#This Row],[Shipday]])</f>
        <v>9.2888888888888896</v>
      </c>
      <c r="H355" s="64">
        <f>DAY(Table1[[#This Row],[order DateDate]])</f>
        <v>27</v>
      </c>
      <c r="I355" s="64">
        <f>YEAR(Table1[[#This Row],[order DateDate]])</f>
        <v>2014</v>
      </c>
      <c r="J355" s="64" t="str">
        <f>TEXT(Table1[[#This Row],[order DateDate]],"DDDD")</f>
        <v>Monday</v>
      </c>
      <c r="K355" s="5">
        <v>299.95</v>
      </c>
      <c r="L355" s="2">
        <v>5</v>
      </c>
      <c r="M355" s="5">
        <f t="shared" si="16"/>
        <v>1499.75</v>
      </c>
      <c r="N355" s="5"/>
      <c r="O355" s="49">
        <f t="shared" si="17"/>
        <v>1499.75</v>
      </c>
      <c r="P355" s="22" t="str" cm="1">
        <f t="array" ref="P355">_xlfn.IFS(Table1[[#This Row],[Total]]&gt;=2000,"HLC",Table1[[#This Row],[Total]]&lt;2000,"LLC")</f>
        <v>LLC</v>
      </c>
    </row>
    <row r="356" spans="1:16">
      <c r="A356" s="47" t="s">
        <v>26</v>
      </c>
      <c r="B356" s="47" t="str">
        <f>TRIM(Table1[[#This Row],[Product]])</f>
        <v>Bamboo Coffee Table</v>
      </c>
      <c r="C356" s="1" t="s">
        <v>28</v>
      </c>
      <c r="D356" s="1" t="str">
        <f>UPPER(Table1[[#This Row],[Customer]])</f>
        <v>HOME EMPORIUM</v>
      </c>
      <c r="E356" s="30">
        <v>41940</v>
      </c>
      <c r="F356" s="30">
        <f t="shared" ca="1" si="15"/>
        <v>45333</v>
      </c>
      <c r="G356" s="60">
        <f ca="1">YEARFRAC(Table1[[#This Row],[order DateDate]],Table1[[#This Row],[Shipday]])</f>
        <v>9.2861111111111114</v>
      </c>
      <c r="H356" s="64">
        <f>DAY(Table1[[#This Row],[order DateDate]])</f>
        <v>28</v>
      </c>
      <c r="I356" s="64">
        <f>YEAR(Table1[[#This Row],[order DateDate]])</f>
        <v>2014</v>
      </c>
      <c r="J356" s="64" t="str">
        <f>TEXT(Table1[[#This Row],[order DateDate]],"DDDD")</f>
        <v>Tuesday</v>
      </c>
      <c r="K356" s="5">
        <v>139.94999999999999</v>
      </c>
      <c r="L356" s="2">
        <v>12</v>
      </c>
      <c r="M356" s="5">
        <f t="shared" si="16"/>
        <v>1679.3999999999999</v>
      </c>
      <c r="N356" s="5"/>
      <c r="O356" s="49">
        <f t="shared" si="17"/>
        <v>1679.3999999999999</v>
      </c>
      <c r="P356" s="22" t="str" cm="1">
        <f t="array" ref="P356">_xlfn.IFS(Table1[[#This Row],[Total]]&gt;=2000,"HLC",Table1[[#This Row],[Total]]&lt;2000,"LLC")</f>
        <v>LLC</v>
      </c>
    </row>
    <row r="357" spans="1:16">
      <c r="A357" s="47" t="s">
        <v>26</v>
      </c>
      <c r="B357" s="47" t="str">
        <f>TRIM(Table1[[#This Row],[Product]])</f>
        <v>Bamboo Coffee Table</v>
      </c>
      <c r="C357" s="1" t="s">
        <v>28</v>
      </c>
      <c r="D357" s="1" t="str">
        <f>UPPER(Table1[[#This Row],[Customer]])</f>
        <v>HOME EMPORIUM</v>
      </c>
      <c r="E357" s="30">
        <v>41940</v>
      </c>
      <c r="F357" s="30">
        <f t="shared" ca="1" si="15"/>
        <v>45333</v>
      </c>
      <c r="G357" s="60">
        <f ca="1">YEARFRAC(Table1[[#This Row],[order DateDate]],Table1[[#This Row],[Shipday]])</f>
        <v>9.2861111111111114</v>
      </c>
      <c r="H357" s="64">
        <f>DAY(Table1[[#This Row],[order DateDate]])</f>
        <v>28</v>
      </c>
      <c r="I357" s="64">
        <f>YEAR(Table1[[#This Row],[order DateDate]])</f>
        <v>2014</v>
      </c>
      <c r="J357" s="64" t="str">
        <f>TEXT(Table1[[#This Row],[order DateDate]],"DDDD")</f>
        <v>Tuesday</v>
      </c>
      <c r="K357" s="5">
        <v>139.94999999999999</v>
      </c>
      <c r="L357" s="2">
        <v>15</v>
      </c>
      <c r="M357" s="5">
        <f t="shared" si="16"/>
        <v>2099.25</v>
      </c>
      <c r="N357" s="5"/>
      <c r="O357" s="49">
        <f t="shared" si="17"/>
        <v>2099.25</v>
      </c>
      <c r="P357" s="22" t="str" cm="1">
        <f t="array" ref="P357">_xlfn.IFS(Table1[[#This Row],[Total]]&gt;=2000,"HLC",Table1[[#This Row],[Total]]&lt;2000,"LLC")</f>
        <v>HLC</v>
      </c>
    </row>
    <row r="358" spans="1:16">
      <c r="A358" s="47" t="s">
        <v>17</v>
      </c>
      <c r="B358" s="47" t="str">
        <f>TRIM(Table1[[#This Row],[Product]])</f>
        <v>Captain Recliner</v>
      </c>
      <c r="C358" s="1" t="s">
        <v>29</v>
      </c>
      <c r="D358" s="1" t="str">
        <f>UPPER(Table1[[#This Row],[Customer]])</f>
        <v>FABULOUS HOMES</v>
      </c>
      <c r="E358" s="30">
        <v>41941</v>
      </c>
      <c r="F358" s="30">
        <f t="shared" ca="1" si="15"/>
        <v>45333</v>
      </c>
      <c r="G358" s="60">
        <f ca="1">YEARFRAC(Table1[[#This Row],[order DateDate]],Table1[[#This Row],[Shipday]])</f>
        <v>9.2833333333333332</v>
      </c>
      <c r="H358" s="64">
        <f>DAY(Table1[[#This Row],[order DateDate]])</f>
        <v>29</v>
      </c>
      <c r="I358" s="64">
        <f>YEAR(Table1[[#This Row],[order DateDate]])</f>
        <v>2014</v>
      </c>
      <c r="J358" s="64" t="str">
        <f>TEXT(Table1[[#This Row],[order DateDate]],"DDDD")</f>
        <v>Wednesday</v>
      </c>
      <c r="K358" s="5">
        <v>299.95</v>
      </c>
      <c r="L358" s="2">
        <v>5</v>
      </c>
      <c r="M358" s="5">
        <f t="shared" si="16"/>
        <v>1499.75</v>
      </c>
      <c r="N358" s="5"/>
      <c r="O358" s="49">
        <f t="shared" si="17"/>
        <v>1499.75</v>
      </c>
      <c r="P358" s="22" t="str" cm="1">
        <f t="array" ref="P358">_xlfn.IFS(Table1[[#This Row],[Total]]&gt;=2000,"HLC",Table1[[#This Row],[Total]]&lt;2000,"LLC")</f>
        <v>LLC</v>
      </c>
    </row>
    <row r="359" spans="1:16">
      <c r="A359" s="47" t="s">
        <v>24</v>
      </c>
      <c r="B359" s="47" t="str">
        <f>TRIM(Table1[[#This Row],[Product]])</f>
        <v>Chameleon Couch</v>
      </c>
      <c r="C359" s="1" t="s">
        <v>22</v>
      </c>
      <c r="D359" s="1" t="str">
        <f>UPPER(Table1[[#This Row],[Customer]])</f>
        <v>ELLINGTON DESIGNS</v>
      </c>
      <c r="E359" s="30">
        <v>41941</v>
      </c>
      <c r="F359" s="30">
        <f t="shared" ca="1" si="15"/>
        <v>45333</v>
      </c>
      <c r="G359" s="60">
        <f ca="1">YEARFRAC(Table1[[#This Row],[order DateDate]],Table1[[#This Row],[Shipday]])</f>
        <v>9.2833333333333332</v>
      </c>
      <c r="H359" s="64">
        <f>DAY(Table1[[#This Row],[order DateDate]])</f>
        <v>29</v>
      </c>
      <c r="I359" s="64">
        <f>YEAR(Table1[[#This Row],[order DateDate]])</f>
        <v>2014</v>
      </c>
      <c r="J359" s="64" t="str">
        <f>TEXT(Table1[[#This Row],[order DateDate]],"DDDD")</f>
        <v>Wednesday</v>
      </c>
      <c r="K359" s="5">
        <v>649.99</v>
      </c>
      <c r="L359" s="2">
        <v>9</v>
      </c>
      <c r="M359" s="5">
        <f t="shared" si="16"/>
        <v>5849.91</v>
      </c>
      <c r="N359" s="5"/>
      <c r="O359" s="49">
        <f t="shared" si="17"/>
        <v>5849.91</v>
      </c>
      <c r="P359" s="22" t="str" cm="1">
        <f t="array" ref="P359">_xlfn.IFS(Table1[[#This Row],[Total]]&gt;=2000,"HLC",Table1[[#This Row],[Total]]&lt;2000,"LLC")</f>
        <v>HLC</v>
      </c>
    </row>
    <row r="360" spans="1:16">
      <c r="A360" s="47" t="s">
        <v>24</v>
      </c>
      <c r="B360" s="47" t="str">
        <f>TRIM(Table1[[#This Row],[Product]])</f>
        <v>Chameleon Couch</v>
      </c>
      <c r="C360" s="1" t="s">
        <v>22</v>
      </c>
      <c r="D360" s="1" t="str">
        <f>UPPER(Table1[[#This Row],[Customer]])</f>
        <v>ELLINGTON DESIGNS</v>
      </c>
      <c r="E360" s="30">
        <v>41942</v>
      </c>
      <c r="F360" s="30">
        <f t="shared" ca="1" si="15"/>
        <v>45333</v>
      </c>
      <c r="G360" s="60">
        <f ca="1">YEARFRAC(Table1[[#This Row],[order DateDate]],Table1[[#This Row],[Shipday]])</f>
        <v>9.280555555555555</v>
      </c>
      <c r="H360" s="64">
        <f>DAY(Table1[[#This Row],[order DateDate]])</f>
        <v>30</v>
      </c>
      <c r="I360" s="64">
        <f>YEAR(Table1[[#This Row],[order DateDate]])</f>
        <v>2014</v>
      </c>
      <c r="J360" s="64" t="str">
        <f>TEXT(Table1[[#This Row],[order DateDate]],"DDDD")</f>
        <v>Thursday</v>
      </c>
      <c r="K360" s="5">
        <v>649.99</v>
      </c>
      <c r="L360" s="2">
        <v>4</v>
      </c>
      <c r="M360" s="5">
        <f t="shared" si="16"/>
        <v>2599.96</v>
      </c>
      <c r="N360" s="5"/>
      <c r="O360" s="49">
        <f t="shared" si="17"/>
        <v>2599.96</v>
      </c>
      <c r="P360" s="22" t="str" cm="1">
        <f t="array" ref="P360">_xlfn.IFS(Table1[[#This Row],[Total]]&gt;=2000,"HLC",Table1[[#This Row],[Total]]&lt;2000,"LLC")</f>
        <v>HLC</v>
      </c>
    </row>
    <row r="361" spans="1:16">
      <c r="A361" s="47" t="s">
        <v>19</v>
      </c>
      <c r="B361" s="47" t="str">
        <f>TRIM(Table1[[#This Row],[Product]])</f>
        <v>Media Armoire</v>
      </c>
      <c r="C361" s="1" t="s">
        <v>29</v>
      </c>
      <c r="D361" s="1" t="str">
        <f>UPPER(Table1[[#This Row],[Customer]])</f>
        <v>FABULOUS HOMES</v>
      </c>
      <c r="E361" s="30">
        <v>41942</v>
      </c>
      <c r="F361" s="30">
        <f t="shared" ca="1" si="15"/>
        <v>45333</v>
      </c>
      <c r="G361" s="60">
        <f ca="1">YEARFRAC(Table1[[#This Row],[order DateDate]],Table1[[#This Row],[Shipday]])</f>
        <v>9.280555555555555</v>
      </c>
      <c r="H361" s="64">
        <f>DAY(Table1[[#This Row],[order DateDate]])</f>
        <v>30</v>
      </c>
      <c r="I361" s="64">
        <f>YEAR(Table1[[#This Row],[order DateDate]])</f>
        <v>2014</v>
      </c>
      <c r="J361" s="64" t="str">
        <f>TEXT(Table1[[#This Row],[order DateDate]],"DDDD")</f>
        <v>Thursday</v>
      </c>
      <c r="K361" s="5">
        <v>329.95</v>
      </c>
      <c r="L361" s="2">
        <v>15</v>
      </c>
      <c r="M361" s="5">
        <f t="shared" si="16"/>
        <v>4949.25</v>
      </c>
      <c r="N361" s="5"/>
      <c r="O361" s="49">
        <f t="shared" si="17"/>
        <v>4949.25</v>
      </c>
      <c r="P361" s="22" t="str" cm="1">
        <f t="array" ref="P361">_xlfn.IFS(Table1[[#This Row],[Total]]&gt;=2000,"HLC",Table1[[#This Row],[Total]]&lt;2000,"LLC")</f>
        <v>HLC</v>
      </c>
    </row>
    <row r="362" spans="1:16">
      <c r="A362" s="47" t="s">
        <v>24</v>
      </c>
      <c r="B362" s="47" t="str">
        <f>TRIM(Table1[[#This Row],[Product]])</f>
        <v>Chameleon Couch</v>
      </c>
      <c r="C362" s="1" t="s">
        <v>22</v>
      </c>
      <c r="D362" s="1" t="str">
        <f>UPPER(Table1[[#This Row],[Customer]])</f>
        <v>ELLINGTON DESIGNS</v>
      </c>
      <c r="E362" s="30">
        <v>41943</v>
      </c>
      <c r="F362" s="30">
        <f t="shared" ca="1" si="15"/>
        <v>45333</v>
      </c>
      <c r="G362" s="60">
        <f ca="1">YEARFRAC(Table1[[#This Row],[order DateDate]],Table1[[#This Row],[Shipday]])</f>
        <v>9.280555555555555</v>
      </c>
      <c r="H362" s="64">
        <f>DAY(Table1[[#This Row],[order DateDate]])</f>
        <v>31</v>
      </c>
      <c r="I362" s="64">
        <f>YEAR(Table1[[#This Row],[order DateDate]])</f>
        <v>2014</v>
      </c>
      <c r="J362" s="64" t="str">
        <f>TEXT(Table1[[#This Row],[order DateDate]],"DDDD")</f>
        <v>Friday</v>
      </c>
      <c r="K362" s="5">
        <v>649.99</v>
      </c>
      <c r="L362" s="2">
        <v>10</v>
      </c>
      <c r="M362" s="5">
        <f t="shared" si="16"/>
        <v>6499.9</v>
      </c>
      <c r="N362" s="5"/>
      <c r="O362" s="49">
        <f t="shared" si="17"/>
        <v>6499.9</v>
      </c>
      <c r="P362" s="22" t="str" cm="1">
        <f t="array" ref="P362">_xlfn.IFS(Table1[[#This Row],[Total]]&gt;=2000,"HLC",Table1[[#This Row],[Total]]&lt;2000,"LLC")</f>
        <v>HLC</v>
      </c>
    </row>
    <row r="363" spans="1:16">
      <c r="A363" s="47" t="s">
        <v>19</v>
      </c>
      <c r="B363" s="47" t="str">
        <f>TRIM(Table1[[#This Row],[Product]])</f>
        <v>Media Armoire</v>
      </c>
      <c r="C363" s="1" t="s">
        <v>20</v>
      </c>
      <c r="D363" s="1" t="str">
        <f>UPPER(Table1[[#This Row],[Customer]])</f>
        <v>HOME USA</v>
      </c>
      <c r="E363" s="30">
        <v>41944</v>
      </c>
      <c r="F363" s="30">
        <f t="shared" ca="1" si="15"/>
        <v>45333</v>
      </c>
      <c r="G363" s="60">
        <f ca="1">YEARFRAC(Table1[[#This Row],[order DateDate]],Table1[[#This Row],[Shipday]])</f>
        <v>9.2777777777777786</v>
      </c>
      <c r="H363" s="64">
        <f>DAY(Table1[[#This Row],[order DateDate]])</f>
        <v>1</v>
      </c>
      <c r="I363" s="64">
        <f>YEAR(Table1[[#This Row],[order DateDate]])</f>
        <v>2014</v>
      </c>
      <c r="J363" s="64" t="str">
        <f>TEXT(Table1[[#This Row],[order DateDate]],"DDDD")</f>
        <v>Saturday</v>
      </c>
      <c r="K363" s="5">
        <v>329.95</v>
      </c>
      <c r="L363" s="2">
        <v>2</v>
      </c>
      <c r="M363" s="5">
        <f t="shared" si="16"/>
        <v>659.9</v>
      </c>
      <c r="N363" s="5"/>
      <c r="O363" s="49">
        <f t="shared" si="17"/>
        <v>659.9</v>
      </c>
      <c r="P363" s="22" t="str" cm="1">
        <f t="array" ref="P363">_xlfn.IFS(Table1[[#This Row],[Total]]&gt;=2000,"HLC",Table1[[#This Row],[Total]]&lt;2000,"LLC")</f>
        <v>LLC</v>
      </c>
    </row>
    <row r="364" spans="1:16">
      <c r="A364" s="47" t="s">
        <v>26</v>
      </c>
      <c r="B364" s="47" t="str">
        <f>TRIM(Table1[[#This Row],[Product]])</f>
        <v>Bamboo Coffee Table</v>
      </c>
      <c r="C364" s="1" t="s">
        <v>18</v>
      </c>
      <c r="D364" s="1" t="str">
        <f>UPPER(Table1[[#This Row],[Customer]])</f>
        <v>B&amp;B SPACES</v>
      </c>
      <c r="E364" s="30">
        <v>41946</v>
      </c>
      <c r="F364" s="30">
        <f t="shared" ca="1" si="15"/>
        <v>45333</v>
      </c>
      <c r="G364" s="60">
        <f ca="1">YEARFRAC(Table1[[#This Row],[order DateDate]],Table1[[#This Row],[Shipday]])</f>
        <v>9.2722222222222221</v>
      </c>
      <c r="H364" s="64">
        <f>DAY(Table1[[#This Row],[order DateDate]])</f>
        <v>3</v>
      </c>
      <c r="I364" s="64">
        <f>YEAR(Table1[[#This Row],[order DateDate]])</f>
        <v>2014</v>
      </c>
      <c r="J364" s="64" t="str">
        <f>TEXT(Table1[[#This Row],[order DateDate]],"DDDD")</f>
        <v>Monday</v>
      </c>
      <c r="K364" s="5">
        <v>139.94999999999999</v>
      </c>
      <c r="L364" s="2">
        <v>11</v>
      </c>
      <c r="M364" s="5">
        <f t="shared" si="16"/>
        <v>1539.4499999999998</v>
      </c>
      <c r="N364" s="5"/>
      <c r="O364" s="49">
        <f t="shared" si="17"/>
        <v>1539.4499999999998</v>
      </c>
      <c r="P364" s="22" t="str" cm="1">
        <f t="array" ref="P364">_xlfn.IFS(Table1[[#This Row],[Total]]&gt;=2000,"HLC",Table1[[#This Row],[Total]]&lt;2000,"LLC")</f>
        <v>LLC</v>
      </c>
    </row>
    <row r="365" spans="1:16">
      <c r="A365" s="47" t="s">
        <v>26</v>
      </c>
      <c r="B365" s="47" t="str">
        <f>TRIM(Table1[[#This Row],[Product]])</f>
        <v>Bamboo Coffee Table</v>
      </c>
      <c r="C365" s="1" t="s">
        <v>20</v>
      </c>
      <c r="D365" s="1" t="str">
        <f>UPPER(Table1[[#This Row],[Customer]])</f>
        <v>HOME USA</v>
      </c>
      <c r="E365" s="30">
        <v>41946</v>
      </c>
      <c r="F365" s="30">
        <f t="shared" ca="1" si="15"/>
        <v>45333</v>
      </c>
      <c r="G365" s="60">
        <f ca="1">YEARFRAC(Table1[[#This Row],[order DateDate]],Table1[[#This Row],[Shipday]])</f>
        <v>9.2722222222222221</v>
      </c>
      <c r="H365" s="64">
        <f>DAY(Table1[[#This Row],[order DateDate]])</f>
        <v>3</v>
      </c>
      <c r="I365" s="64">
        <f>YEAR(Table1[[#This Row],[order DateDate]])</f>
        <v>2014</v>
      </c>
      <c r="J365" s="64" t="str">
        <f>TEXT(Table1[[#This Row],[order DateDate]],"DDDD")</f>
        <v>Monday</v>
      </c>
      <c r="K365" s="5">
        <v>139.94999999999999</v>
      </c>
      <c r="L365" s="2">
        <v>2</v>
      </c>
      <c r="M365" s="5">
        <f t="shared" si="16"/>
        <v>279.89999999999998</v>
      </c>
      <c r="N365" s="5"/>
      <c r="O365" s="49">
        <f t="shared" si="17"/>
        <v>279.89999999999998</v>
      </c>
      <c r="P365" s="22" t="str" cm="1">
        <f t="array" ref="P365">_xlfn.IFS(Table1[[#This Row],[Total]]&gt;=2000,"HLC",Table1[[#This Row],[Total]]&lt;2000,"LLC")</f>
        <v>LLC</v>
      </c>
    </row>
    <row r="366" spans="1:16">
      <c r="A366" s="47" t="s">
        <v>17</v>
      </c>
      <c r="B366" s="47" t="str">
        <f>TRIM(Table1[[#This Row],[Product]])</f>
        <v>Captain Recliner</v>
      </c>
      <c r="C366" s="1" t="s">
        <v>29</v>
      </c>
      <c r="D366" s="1" t="str">
        <f>UPPER(Table1[[#This Row],[Customer]])</f>
        <v>FABULOUS HOMES</v>
      </c>
      <c r="E366" s="30">
        <v>41947</v>
      </c>
      <c r="F366" s="30">
        <f t="shared" ca="1" si="15"/>
        <v>45333</v>
      </c>
      <c r="G366" s="60">
        <f ca="1">YEARFRAC(Table1[[#This Row],[order DateDate]],Table1[[#This Row],[Shipday]])</f>
        <v>9.2694444444444439</v>
      </c>
      <c r="H366" s="64">
        <f>DAY(Table1[[#This Row],[order DateDate]])</f>
        <v>4</v>
      </c>
      <c r="I366" s="64">
        <f>YEAR(Table1[[#This Row],[order DateDate]])</f>
        <v>2014</v>
      </c>
      <c r="J366" s="64" t="str">
        <f>TEXT(Table1[[#This Row],[order DateDate]],"DDDD")</f>
        <v>Tuesday</v>
      </c>
      <c r="K366" s="5">
        <v>299.95</v>
      </c>
      <c r="L366" s="2">
        <v>6</v>
      </c>
      <c r="M366" s="5">
        <f t="shared" si="16"/>
        <v>1799.6999999999998</v>
      </c>
      <c r="N366" s="5"/>
      <c r="O366" s="49">
        <f t="shared" si="17"/>
        <v>1799.6999999999998</v>
      </c>
      <c r="P366" s="22" t="str" cm="1">
        <f t="array" ref="P366">_xlfn.IFS(Table1[[#This Row],[Total]]&gt;=2000,"HLC",Table1[[#This Row],[Total]]&lt;2000,"LLC")</f>
        <v>LLC</v>
      </c>
    </row>
    <row r="367" spans="1:16">
      <c r="A367" s="47" t="s">
        <v>24</v>
      </c>
      <c r="B367" s="47" t="str">
        <f>TRIM(Table1[[#This Row],[Product]])</f>
        <v>Chameleon Couch</v>
      </c>
      <c r="C367" s="1" t="s">
        <v>29</v>
      </c>
      <c r="D367" s="1" t="str">
        <f>UPPER(Table1[[#This Row],[Customer]])</f>
        <v>FABULOUS HOMES</v>
      </c>
      <c r="E367" s="30">
        <v>41947</v>
      </c>
      <c r="F367" s="30">
        <f t="shared" ca="1" si="15"/>
        <v>45333</v>
      </c>
      <c r="G367" s="60">
        <f ca="1">YEARFRAC(Table1[[#This Row],[order DateDate]],Table1[[#This Row],[Shipday]])</f>
        <v>9.2694444444444439</v>
      </c>
      <c r="H367" s="64">
        <f>DAY(Table1[[#This Row],[order DateDate]])</f>
        <v>4</v>
      </c>
      <c r="I367" s="64">
        <f>YEAR(Table1[[#This Row],[order DateDate]])</f>
        <v>2014</v>
      </c>
      <c r="J367" s="64" t="str">
        <f>TEXT(Table1[[#This Row],[order DateDate]],"DDDD")</f>
        <v>Tuesday</v>
      </c>
      <c r="K367" s="5">
        <v>649.99</v>
      </c>
      <c r="L367" s="2">
        <v>7</v>
      </c>
      <c r="M367" s="5">
        <f t="shared" si="16"/>
        <v>4549.93</v>
      </c>
      <c r="N367" s="5"/>
      <c r="O367" s="49">
        <f t="shared" si="17"/>
        <v>4549.93</v>
      </c>
      <c r="P367" s="22" t="str" cm="1">
        <f t="array" ref="P367">_xlfn.IFS(Table1[[#This Row],[Total]]&gt;=2000,"HLC",Table1[[#This Row],[Total]]&lt;2000,"LLC")</f>
        <v>HLC</v>
      </c>
    </row>
    <row r="368" spans="1:16">
      <c r="A368" s="47" t="s">
        <v>26</v>
      </c>
      <c r="B368" s="47" t="str">
        <f>TRIM(Table1[[#This Row],[Product]])</f>
        <v>Bamboo Coffee Table</v>
      </c>
      <c r="C368" s="1" t="s">
        <v>20</v>
      </c>
      <c r="D368" s="1" t="str">
        <f>UPPER(Table1[[#This Row],[Customer]])</f>
        <v>HOME USA</v>
      </c>
      <c r="E368" s="30">
        <v>41950</v>
      </c>
      <c r="F368" s="30">
        <f t="shared" ca="1" si="15"/>
        <v>45333</v>
      </c>
      <c r="G368" s="60">
        <f ca="1">YEARFRAC(Table1[[#This Row],[order DateDate]],Table1[[#This Row],[Shipday]])</f>
        <v>9.2611111111111111</v>
      </c>
      <c r="H368" s="64">
        <f>DAY(Table1[[#This Row],[order DateDate]])</f>
        <v>7</v>
      </c>
      <c r="I368" s="64">
        <f>YEAR(Table1[[#This Row],[order DateDate]])</f>
        <v>2014</v>
      </c>
      <c r="J368" s="64" t="str">
        <f>TEXT(Table1[[#This Row],[order DateDate]],"DDDD")</f>
        <v>Friday</v>
      </c>
      <c r="K368" s="5">
        <v>139.94999999999999</v>
      </c>
      <c r="L368" s="2">
        <v>11</v>
      </c>
      <c r="M368" s="5">
        <f t="shared" si="16"/>
        <v>1539.4499999999998</v>
      </c>
      <c r="N368" s="5"/>
      <c r="O368" s="49">
        <f t="shared" si="17"/>
        <v>1539.4499999999998</v>
      </c>
      <c r="P368" s="22" t="str" cm="1">
        <f t="array" ref="P368">_xlfn.IFS(Table1[[#This Row],[Total]]&gt;=2000,"HLC",Table1[[#This Row],[Total]]&lt;2000,"LLC")</f>
        <v>LLC</v>
      </c>
    </row>
    <row r="369" spans="1:16">
      <c r="A369" s="47" t="s">
        <v>21</v>
      </c>
      <c r="B369" s="47" t="str">
        <f>TRIM(Table1[[#This Row],[Product]])</f>
        <v>Bamboo End Table</v>
      </c>
      <c r="C369" s="1" t="s">
        <v>18</v>
      </c>
      <c r="D369" s="1" t="str">
        <f>UPPER(Table1[[#This Row],[Customer]])</f>
        <v>B&amp;B SPACES</v>
      </c>
      <c r="E369" s="30">
        <v>41950</v>
      </c>
      <c r="F369" s="30">
        <f t="shared" ca="1" si="15"/>
        <v>45333</v>
      </c>
      <c r="G369" s="60">
        <f ca="1">YEARFRAC(Table1[[#This Row],[order DateDate]],Table1[[#This Row],[Shipday]])</f>
        <v>9.2611111111111111</v>
      </c>
      <c r="H369" s="64">
        <f>DAY(Table1[[#This Row],[order DateDate]])</f>
        <v>7</v>
      </c>
      <c r="I369" s="64">
        <f>YEAR(Table1[[#This Row],[order DateDate]])</f>
        <v>2014</v>
      </c>
      <c r="J369" s="64" t="str">
        <f>TEXT(Table1[[#This Row],[order DateDate]],"DDDD")</f>
        <v>Friday</v>
      </c>
      <c r="K369" s="5">
        <v>64.95</v>
      </c>
      <c r="L369" s="2">
        <v>9</v>
      </c>
      <c r="M369" s="5">
        <f t="shared" si="16"/>
        <v>584.55000000000007</v>
      </c>
      <c r="N369" s="5"/>
      <c r="O369" s="49">
        <f t="shared" si="17"/>
        <v>584.55000000000007</v>
      </c>
      <c r="P369" s="22" t="str" cm="1">
        <f t="array" ref="P369">_xlfn.IFS(Table1[[#This Row],[Total]]&gt;=2000,"HLC",Table1[[#This Row],[Total]]&lt;2000,"LLC")</f>
        <v>LLC</v>
      </c>
    </row>
    <row r="370" spans="1:16">
      <c r="A370" s="47" t="s">
        <v>26</v>
      </c>
      <c r="B370" s="47" t="str">
        <f>TRIM(Table1[[#This Row],[Product]])</f>
        <v>Bamboo Coffee Table</v>
      </c>
      <c r="C370" s="1" t="s">
        <v>18</v>
      </c>
      <c r="D370" s="1" t="str">
        <f>UPPER(Table1[[#This Row],[Customer]])</f>
        <v>B&amp;B SPACES</v>
      </c>
      <c r="E370" s="30">
        <v>41954</v>
      </c>
      <c r="F370" s="30">
        <f t="shared" ca="1" si="15"/>
        <v>45333</v>
      </c>
      <c r="G370" s="60">
        <f ca="1">YEARFRAC(Table1[[#This Row],[order DateDate]],Table1[[#This Row],[Shipday]])</f>
        <v>9.25</v>
      </c>
      <c r="H370" s="64">
        <f>DAY(Table1[[#This Row],[order DateDate]])</f>
        <v>11</v>
      </c>
      <c r="I370" s="64">
        <f>YEAR(Table1[[#This Row],[order DateDate]])</f>
        <v>2014</v>
      </c>
      <c r="J370" s="64" t="str">
        <f>TEXT(Table1[[#This Row],[order DateDate]],"DDDD")</f>
        <v>Tuesday</v>
      </c>
      <c r="K370" s="5">
        <v>139.94999999999999</v>
      </c>
      <c r="L370" s="2">
        <v>11</v>
      </c>
      <c r="M370" s="5">
        <f t="shared" si="16"/>
        <v>1539.4499999999998</v>
      </c>
      <c r="N370" s="5"/>
      <c r="O370" s="49">
        <f t="shared" si="17"/>
        <v>1539.4499999999998</v>
      </c>
      <c r="P370" s="22" t="str" cm="1">
        <f t="array" ref="P370">_xlfn.IFS(Table1[[#This Row],[Total]]&gt;=2000,"HLC",Table1[[#This Row],[Total]]&lt;2000,"LLC")</f>
        <v>LLC</v>
      </c>
    </row>
    <row r="371" spans="1:16">
      <c r="A371" s="47" t="s">
        <v>26</v>
      </c>
      <c r="B371" s="47" t="str">
        <f>TRIM(Table1[[#This Row],[Product]])</f>
        <v>Bamboo Coffee Table</v>
      </c>
      <c r="C371" s="1" t="s">
        <v>28</v>
      </c>
      <c r="D371" s="1" t="str">
        <f>UPPER(Table1[[#This Row],[Customer]])</f>
        <v>HOME EMPORIUM</v>
      </c>
      <c r="E371" s="30">
        <v>41954</v>
      </c>
      <c r="F371" s="30">
        <f t="shared" ca="1" si="15"/>
        <v>45333</v>
      </c>
      <c r="G371" s="60">
        <f ca="1">YEARFRAC(Table1[[#This Row],[order DateDate]],Table1[[#This Row],[Shipday]])</f>
        <v>9.25</v>
      </c>
      <c r="H371" s="64">
        <f>DAY(Table1[[#This Row],[order DateDate]])</f>
        <v>11</v>
      </c>
      <c r="I371" s="64">
        <f>YEAR(Table1[[#This Row],[order DateDate]])</f>
        <v>2014</v>
      </c>
      <c r="J371" s="64" t="str">
        <f>TEXT(Table1[[#This Row],[order DateDate]],"DDDD")</f>
        <v>Tuesday</v>
      </c>
      <c r="K371" s="5">
        <v>139.94999999999999</v>
      </c>
      <c r="L371" s="2">
        <v>1</v>
      </c>
      <c r="M371" s="5">
        <f t="shared" si="16"/>
        <v>139.94999999999999</v>
      </c>
      <c r="N371" s="5"/>
      <c r="O371" s="49">
        <f t="shared" si="17"/>
        <v>139.94999999999999</v>
      </c>
      <c r="P371" s="22" t="str" cm="1">
        <f t="array" ref="P371">_xlfn.IFS(Table1[[#This Row],[Total]]&gt;=2000,"HLC",Table1[[#This Row],[Total]]&lt;2000,"LLC")</f>
        <v>LLC</v>
      </c>
    </row>
    <row r="372" spans="1:16">
      <c r="A372" s="47" t="s">
        <v>21</v>
      </c>
      <c r="B372" s="47" t="str">
        <f>TRIM(Table1[[#This Row],[Product]])</f>
        <v>Bamboo End Table</v>
      </c>
      <c r="C372" s="1" t="s">
        <v>22</v>
      </c>
      <c r="D372" s="1" t="str">
        <f>UPPER(Table1[[#This Row],[Customer]])</f>
        <v>ELLINGTON DESIGNS</v>
      </c>
      <c r="E372" s="30">
        <v>41954</v>
      </c>
      <c r="F372" s="30">
        <f t="shared" ca="1" si="15"/>
        <v>45333</v>
      </c>
      <c r="G372" s="60">
        <f ca="1">YEARFRAC(Table1[[#This Row],[order DateDate]],Table1[[#This Row],[Shipday]])</f>
        <v>9.25</v>
      </c>
      <c r="H372" s="64">
        <f>DAY(Table1[[#This Row],[order DateDate]])</f>
        <v>11</v>
      </c>
      <c r="I372" s="64">
        <f>YEAR(Table1[[#This Row],[order DateDate]])</f>
        <v>2014</v>
      </c>
      <c r="J372" s="64" t="str">
        <f>TEXT(Table1[[#This Row],[order DateDate]],"DDDD")</f>
        <v>Tuesday</v>
      </c>
      <c r="K372" s="5">
        <v>64.95</v>
      </c>
      <c r="L372" s="2">
        <v>13</v>
      </c>
      <c r="M372" s="5">
        <f t="shared" si="16"/>
        <v>844.35</v>
      </c>
      <c r="N372" s="5"/>
      <c r="O372" s="49">
        <f t="shared" si="17"/>
        <v>844.35</v>
      </c>
      <c r="P372" s="22" t="str" cm="1">
        <f t="array" ref="P372">_xlfn.IFS(Table1[[#This Row],[Total]]&gt;=2000,"HLC",Table1[[#This Row],[Total]]&lt;2000,"LLC")</f>
        <v>LLC</v>
      </c>
    </row>
    <row r="373" spans="1:16">
      <c r="A373" s="47" t="s">
        <v>21</v>
      </c>
      <c r="B373" s="47" t="str">
        <f>TRIM(Table1[[#This Row],[Product]])</f>
        <v>Bamboo End Table</v>
      </c>
      <c r="C373" s="1" t="s">
        <v>18</v>
      </c>
      <c r="D373" s="1" t="str">
        <f>UPPER(Table1[[#This Row],[Customer]])</f>
        <v>B&amp;B SPACES</v>
      </c>
      <c r="E373" s="30">
        <v>41954</v>
      </c>
      <c r="F373" s="30">
        <f t="shared" ca="1" si="15"/>
        <v>45333</v>
      </c>
      <c r="G373" s="60">
        <f ca="1">YEARFRAC(Table1[[#This Row],[order DateDate]],Table1[[#This Row],[Shipday]])</f>
        <v>9.25</v>
      </c>
      <c r="H373" s="64">
        <f>DAY(Table1[[#This Row],[order DateDate]])</f>
        <v>11</v>
      </c>
      <c r="I373" s="64">
        <f>YEAR(Table1[[#This Row],[order DateDate]])</f>
        <v>2014</v>
      </c>
      <c r="J373" s="64" t="str">
        <f>TEXT(Table1[[#This Row],[order DateDate]],"DDDD")</f>
        <v>Tuesday</v>
      </c>
      <c r="K373" s="5">
        <v>64.95</v>
      </c>
      <c r="L373" s="2">
        <v>10</v>
      </c>
      <c r="M373" s="5">
        <f t="shared" si="16"/>
        <v>649.5</v>
      </c>
      <c r="N373" s="5"/>
      <c r="O373" s="49">
        <f t="shared" si="17"/>
        <v>649.5</v>
      </c>
      <c r="P373" s="22" t="str" cm="1">
        <f t="array" ref="P373">_xlfn.IFS(Table1[[#This Row],[Total]]&gt;=2000,"HLC",Table1[[#This Row],[Total]]&lt;2000,"LLC")</f>
        <v>LLC</v>
      </c>
    </row>
    <row r="374" spans="1:16">
      <c r="A374" s="47" t="s">
        <v>17</v>
      </c>
      <c r="B374" s="47" t="str">
        <f>TRIM(Table1[[#This Row],[Product]])</f>
        <v>Captain Recliner</v>
      </c>
      <c r="C374" s="1" t="s">
        <v>18</v>
      </c>
      <c r="D374" s="1" t="str">
        <f>UPPER(Table1[[#This Row],[Customer]])</f>
        <v>B&amp;B SPACES</v>
      </c>
      <c r="E374" s="30">
        <v>41954</v>
      </c>
      <c r="F374" s="30">
        <f t="shared" ca="1" si="15"/>
        <v>45333</v>
      </c>
      <c r="G374" s="60">
        <f ca="1">YEARFRAC(Table1[[#This Row],[order DateDate]],Table1[[#This Row],[Shipday]])</f>
        <v>9.25</v>
      </c>
      <c r="H374" s="64">
        <f>DAY(Table1[[#This Row],[order DateDate]])</f>
        <v>11</v>
      </c>
      <c r="I374" s="64">
        <f>YEAR(Table1[[#This Row],[order DateDate]])</f>
        <v>2014</v>
      </c>
      <c r="J374" s="64" t="str">
        <f>TEXT(Table1[[#This Row],[order DateDate]],"DDDD")</f>
        <v>Tuesday</v>
      </c>
      <c r="K374" s="5">
        <v>299.95</v>
      </c>
      <c r="L374" s="2">
        <v>16</v>
      </c>
      <c r="M374" s="5">
        <f t="shared" si="16"/>
        <v>4799.2</v>
      </c>
      <c r="N374" s="5"/>
      <c r="O374" s="49">
        <f t="shared" si="17"/>
        <v>4799.2</v>
      </c>
      <c r="P374" s="22" t="str" cm="1">
        <f t="array" ref="P374">_xlfn.IFS(Table1[[#This Row],[Total]]&gt;=2000,"HLC",Table1[[#This Row],[Total]]&lt;2000,"LLC")</f>
        <v>HLC</v>
      </c>
    </row>
    <row r="375" spans="1:16">
      <c r="A375" s="47" t="s">
        <v>17</v>
      </c>
      <c r="B375" s="47" t="str">
        <f>TRIM(Table1[[#This Row],[Product]])</f>
        <v>Captain Recliner</v>
      </c>
      <c r="C375" s="1" t="s">
        <v>29</v>
      </c>
      <c r="D375" s="1" t="str">
        <f>UPPER(Table1[[#This Row],[Customer]])</f>
        <v>FABULOUS HOMES</v>
      </c>
      <c r="E375" s="30">
        <v>41954</v>
      </c>
      <c r="F375" s="30">
        <f t="shared" ca="1" si="15"/>
        <v>45333</v>
      </c>
      <c r="G375" s="60">
        <f ca="1">YEARFRAC(Table1[[#This Row],[order DateDate]],Table1[[#This Row],[Shipday]])</f>
        <v>9.25</v>
      </c>
      <c r="H375" s="64">
        <f>DAY(Table1[[#This Row],[order DateDate]])</f>
        <v>11</v>
      </c>
      <c r="I375" s="64">
        <f>YEAR(Table1[[#This Row],[order DateDate]])</f>
        <v>2014</v>
      </c>
      <c r="J375" s="64" t="str">
        <f>TEXT(Table1[[#This Row],[order DateDate]],"DDDD")</f>
        <v>Tuesday</v>
      </c>
      <c r="K375" s="5">
        <v>299.95</v>
      </c>
      <c r="L375" s="2">
        <v>4</v>
      </c>
      <c r="M375" s="5">
        <f t="shared" si="16"/>
        <v>1199.8</v>
      </c>
      <c r="N375" s="5"/>
      <c r="O375" s="49">
        <f t="shared" si="17"/>
        <v>1199.8</v>
      </c>
      <c r="P375" s="22" t="str" cm="1">
        <f t="array" ref="P375">_xlfn.IFS(Table1[[#This Row],[Total]]&gt;=2000,"HLC",Table1[[#This Row],[Total]]&lt;2000,"LLC")</f>
        <v>LLC</v>
      </c>
    </row>
    <row r="376" spans="1:16">
      <c r="A376" s="47" t="s">
        <v>19</v>
      </c>
      <c r="B376" s="47" t="str">
        <f>TRIM(Table1[[#This Row],[Product]])</f>
        <v>Media Armoire</v>
      </c>
      <c r="C376" s="1" t="s">
        <v>20</v>
      </c>
      <c r="D376" s="1" t="str">
        <f>UPPER(Table1[[#This Row],[Customer]])</f>
        <v>HOME USA</v>
      </c>
      <c r="E376" s="30">
        <v>41954</v>
      </c>
      <c r="F376" s="30">
        <f t="shared" ca="1" si="15"/>
        <v>45333</v>
      </c>
      <c r="G376" s="60">
        <f ca="1">YEARFRAC(Table1[[#This Row],[order DateDate]],Table1[[#This Row],[Shipday]])</f>
        <v>9.25</v>
      </c>
      <c r="H376" s="64">
        <f>DAY(Table1[[#This Row],[order DateDate]])</f>
        <v>11</v>
      </c>
      <c r="I376" s="64">
        <f>YEAR(Table1[[#This Row],[order DateDate]])</f>
        <v>2014</v>
      </c>
      <c r="J376" s="64" t="str">
        <f>TEXT(Table1[[#This Row],[order DateDate]],"DDDD")</f>
        <v>Tuesday</v>
      </c>
      <c r="K376" s="5">
        <v>329.95</v>
      </c>
      <c r="L376" s="2">
        <v>2</v>
      </c>
      <c r="M376" s="5">
        <f t="shared" si="16"/>
        <v>659.9</v>
      </c>
      <c r="N376" s="5"/>
      <c r="O376" s="49">
        <f t="shared" si="17"/>
        <v>659.9</v>
      </c>
      <c r="P376" s="22" t="str" cm="1">
        <f t="array" ref="P376">_xlfn.IFS(Table1[[#This Row],[Total]]&gt;=2000,"HLC",Table1[[#This Row],[Total]]&lt;2000,"LLC")</f>
        <v>LLC</v>
      </c>
    </row>
    <row r="377" spans="1:16">
      <c r="A377" s="47" t="s">
        <v>24</v>
      </c>
      <c r="B377" s="47" t="str">
        <f>TRIM(Table1[[#This Row],[Product]])</f>
        <v>Chameleon Couch</v>
      </c>
      <c r="C377" s="1" t="s">
        <v>20</v>
      </c>
      <c r="D377" s="1" t="str">
        <f>UPPER(Table1[[#This Row],[Customer]])</f>
        <v>HOME USA</v>
      </c>
      <c r="E377" s="30">
        <v>41957</v>
      </c>
      <c r="F377" s="30">
        <f t="shared" ca="1" si="15"/>
        <v>45333</v>
      </c>
      <c r="G377" s="60">
        <f ca="1">YEARFRAC(Table1[[#This Row],[order DateDate]],Table1[[#This Row],[Shipday]])</f>
        <v>9.2416666666666671</v>
      </c>
      <c r="H377" s="64">
        <f>DAY(Table1[[#This Row],[order DateDate]])</f>
        <v>14</v>
      </c>
      <c r="I377" s="64">
        <f>YEAR(Table1[[#This Row],[order DateDate]])</f>
        <v>2014</v>
      </c>
      <c r="J377" s="64" t="str">
        <f>TEXT(Table1[[#This Row],[order DateDate]],"DDDD")</f>
        <v>Friday</v>
      </c>
      <c r="K377" s="5">
        <v>649.99</v>
      </c>
      <c r="L377" s="2">
        <v>3</v>
      </c>
      <c r="M377" s="5">
        <f t="shared" si="16"/>
        <v>1949.97</v>
      </c>
      <c r="N377" s="5"/>
      <c r="O377" s="49">
        <f t="shared" si="17"/>
        <v>1949.97</v>
      </c>
      <c r="P377" s="22" t="str" cm="1">
        <f t="array" ref="P377">_xlfn.IFS(Table1[[#This Row],[Total]]&gt;=2000,"HLC",Table1[[#This Row],[Total]]&lt;2000,"LLC")</f>
        <v>LLC</v>
      </c>
    </row>
    <row r="378" spans="1:16">
      <c r="A378" s="47" t="s">
        <v>26</v>
      </c>
      <c r="B378" s="47" t="str">
        <f>TRIM(Table1[[#This Row],[Product]])</f>
        <v>Bamboo Coffee Table</v>
      </c>
      <c r="C378" s="1" t="s">
        <v>18</v>
      </c>
      <c r="D378" s="1" t="str">
        <f>UPPER(Table1[[#This Row],[Customer]])</f>
        <v>B&amp;B SPACES</v>
      </c>
      <c r="E378" s="30">
        <v>41958</v>
      </c>
      <c r="F378" s="30">
        <f t="shared" ca="1" si="15"/>
        <v>45333</v>
      </c>
      <c r="G378" s="60">
        <f ca="1">YEARFRAC(Table1[[#This Row],[order DateDate]],Table1[[#This Row],[Shipday]])</f>
        <v>9.2388888888888889</v>
      </c>
      <c r="H378" s="64">
        <f>DAY(Table1[[#This Row],[order DateDate]])</f>
        <v>15</v>
      </c>
      <c r="I378" s="64">
        <f>YEAR(Table1[[#This Row],[order DateDate]])</f>
        <v>2014</v>
      </c>
      <c r="J378" s="64" t="str">
        <f>TEXT(Table1[[#This Row],[order DateDate]],"DDDD")</f>
        <v>Saturday</v>
      </c>
      <c r="K378" s="5">
        <v>139.94999999999999</v>
      </c>
      <c r="L378" s="2">
        <v>15</v>
      </c>
      <c r="M378" s="5">
        <f t="shared" si="16"/>
        <v>2099.25</v>
      </c>
      <c r="N378" s="5"/>
      <c r="O378" s="49">
        <f t="shared" si="17"/>
        <v>2099.25</v>
      </c>
      <c r="P378" s="22" t="str" cm="1">
        <f t="array" ref="P378">_xlfn.IFS(Table1[[#This Row],[Total]]&gt;=2000,"HLC",Table1[[#This Row],[Total]]&lt;2000,"LLC")</f>
        <v>HLC</v>
      </c>
    </row>
    <row r="379" spans="1:16">
      <c r="A379" s="47" t="s">
        <v>26</v>
      </c>
      <c r="B379" s="47" t="str">
        <f>TRIM(Table1[[#This Row],[Product]])</f>
        <v>Bamboo Coffee Table</v>
      </c>
      <c r="C379" s="1" t="s">
        <v>20</v>
      </c>
      <c r="D379" s="1" t="str">
        <f>UPPER(Table1[[#This Row],[Customer]])</f>
        <v>HOME USA</v>
      </c>
      <c r="E379" s="30">
        <v>41961</v>
      </c>
      <c r="F379" s="30">
        <f t="shared" ca="1" si="15"/>
        <v>45333</v>
      </c>
      <c r="G379" s="60">
        <f ca="1">YEARFRAC(Table1[[#This Row],[order DateDate]],Table1[[#This Row],[Shipday]])</f>
        <v>9.2305555555555561</v>
      </c>
      <c r="H379" s="64">
        <f>DAY(Table1[[#This Row],[order DateDate]])</f>
        <v>18</v>
      </c>
      <c r="I379" s="64">
        <f>YEAR(Table1[[#This Row],[order DateDate]])</f>
        <v>2014</v>
      </c>
      <c r="J379" s="64" t="str">
        <f>TEXT(Table1[[#This Row],[order DateDate]],"DDDD")</f>
        <v>Tuesday</v>
      </c>
      <c r="K379" s="5">
        <v>139.94999999999999</v>
      </c>
      <c r="L379" s="2">
        <v>5</v>
      </c>
      <c r="M379" s="5">
        <f t="shared" si="16"/>
        <v>699.75</v>
      </c>
      <c r="N379" s="5"/>
      <c r="O379" s="49">
        <f t="shared" si="17"/>
        <v>699.75</v>
      </c>
      <c r="P379" s="22" t="str" cm="1">
        <f t="array" ref="P379">_xlfn.IFS(Table1[[#This Row],[Total]]&gt;=2000,"HLC",Table1[[#This Row],[Total]]&lt;2000,"LLC")</f>
        <v>LLC</v>
      </c>
    </row>
    <row r="380" spans="1:16">
      <c r="A380" s="47" t="s">
        <v>21</v>
      </c>
      <c r="B380" s="47" t="str">
        <f>TRIM(Table1[[#This Row],[Product]])</f>
        <v>Bamboo End Table</v>
      </c>
      <c r="C380" s="1" t="s">
        <v>22</v>
      </c>
      <c r="D380" s="1" t="str">
        <f>UPPER(Table1[[#This Row],[Customer]])</f>
        <v>ELLINGTON DESIGNS</v>
      </c>
      <c r="E380" s="30">
        <v>41961</v>
      </c>
      <c r="F380" s="30">
        <f t="shared" ca="1" si="15"/>
        <v>45333</v>
      </c>
      <c r="G380" s="60">
        <f ca="1">YEARFRAC(Table1[[#This Row],[order DateDate]],Table1[[#This Row],[Shipday]])</f>
        <v>9.2305555555555561</v>
      </c>
      <c r="H380" s="64">
        <f>DAY(Table1[[#This Row],[order DateDate]])</f>
        <v>18</v>
      </c>
      <c r="I380" s="64">
        <f>YEAR(Table1[[#This Row],[order DateDate]])</f>
        <v>2014</v>
      </c>
      <c r="J380" s="64" t="str">
        <f>TEXT(Table1[[#This Row],[order DateDate]],"DDDD")</f>
        <v>Tuesday</v>
      </c>
      <c r="K380" s="5">
        <v>64.95</v>
      </c>
      <c r="L380" s="2">
        <v>8</v>
      </c>
      <c r="M380" s="5">
        <f t="shared" si="16"/>
        <v>519.6</v>
      </c>
      <c r="N380" s="5"/>
      <c r="O380" s="49">
        <f t="shared" si="17"/>
        <v>519.6</v>
      </c>
      <c r="P380" s="22" t="str" cm="1">
        <f t="array" ref="P380">_xlfn.IFS(Table1[[#This Row],[Total]]&gt;=2000,"HLC",Table1[[#This Row],[Total]]&lt;2000,"LLC")</f>
        <v>LLC</v>
      </c>
    </row>
    <row r="381" spans="1:16">
      <c r="A381" s="47" t="s">
        <v>21</v>
      </c>
      <c r="B381" s="47" t="str">
        <f>TRIM(Table1[[#This Row],[Product]])</f>
        <v>Bamboo End Table</v>
      </c>
      <c r="C381" s="1" t="s">
        <v>18</v>
      </c>
      <c r="D381" s="1" t="str">
        <f>UPPER(Table1[[#This Row],[Customer]])</f>
        <v>B&amp;B SPACES</v>
      </c>
      <c r="E381" s="30">
        <v>41961</v>
      </c>
      <c r="F381" s="30">
        <f t="shared" ca="1" si="15"/>
        <v>45333</v>
      </c>
      <c r="G381" s="60">
        <f ca="1">YEARFRAC(Table1[[#This Row],[order DateDate]],Table1[[#This Row],[Shipday]])</f>
        <v>9.2305555555555561</v>
      </c>
      <c r="H381" s="64">
        <f>DAY(Table1[[#This Row],[order DateDate]])</f>
        <v>18</v>
      </c>
      <c r="I381" s="64">
        <f>YEAR(Table1[[#This Row],[order DateDate]])</f>
        <v>2014</v>
      </c>
      <c r="J381" s="64" t="str">
        <f>TEXT(Table1[[#This Row],[order DateDate]],"DDDD")</f>
        <v>Tuesday</v>
      </c>
      <c r="K381" s="5">
        <v>64.95</v>
      </c>
      <c r="L381" s="2">
        <v>13</v>
      </c>
      <c r="M381" s="5">
        <f t="shared" si="16"/>
        <v>844.35</v>
      </c>
      <c r="N381" s="5"/>
      <c r="O381" s="49">
        <f t="shared" si="17"/>
        <v>844.35</v>
      </c>
      <c r="P381" s="22" t="str" cm="1">
        <f t="array" ref="P381">_xlfn.IFS(Table1[[#This Row],[Total]]&gt;=2000,"HLC",Table1[[#This Row],[Total]]&lt;2000,"LLC")</f>
        <v>LLC</v>
      </c>
    </row>
    <row r="382" spans="1:16">
      <c r="A382" s="47" t="s">
        <v>21</v>
      </c>
      <c r="B382" s="47" t="str">
        <f>TRIM(Table1[[#This Row],[Product]])</f>
        <v>Bamboo End Table</v>
      </c>
      <c r="C382" s="1" t="s">
        <v>29</v>
      </c>
      <c r="D382" s="1" t="str">
        <f>UPPER(Table1[[#This Row],[Customer]])</f>
        <v>FABULOUS HOMES</v>
      </c>
      <c r="E382" s="30">
        <v>41961</v>
      </c>
      <c r="F382" s="30">
        <f t="shared" ca="1" si="15"/>
        <v>45333</v>
      </c>
      <c r="G382" s="60">
        <f ca="1">YEARFRAC(Table1[[#This Row],[order DateDate]],Table1[[#This Row],[Shipday]])</f>
        <v>9.2305555555555561</v>
      </c>
      <c r="H382" s="64">
        <f>DAY(Table1[[#This Row],[order DateDate]])</f>
        <v>18</v>
      </c>
      <c r="I382" s="64">
        <f>YEAR(Table1[[#This Row],[order DateDate]])</f>
        <v>2014</v>
      </c>
      <c r="J382" s="64" t="str">
        <f>TEXT(Table1[[#This Row],[order DateDate]],"DDDD")</f>
        <v>Tuesday</v>
      </c>
      <c r="K382" s="5">
        <v>64.95</v>
      </c>
      <c r="L382" s="2">
        <v>10</v>
      </c>
      <c r="M382" s="5">
        <f t="shared" si="16"/>
        <v>649.5</v>
      </c>
      <c r="N382" s="5"/>
      <c r="O382" s="49">
        <f t="shared" si="17"/>
        <v>649.5</v>
      </c>
      <c r="P382" s="22" t="str" cm="1">
        <f t="array" ref="P382">_xlfn.IFS(Table1[[#This Row],[Total]]&gt;=2000,"HLC",Table1[[#This Row],[Total]]&lt;2000,"LLC")</f>
        <v>LLC</v>
      </c>
    </row>
    <row r="383" spans="1:16">
      <c r="A383" s="47" t="s">
        <v>17</v>
      </c>
      <c r="B383" s="47" t="str">
        <f>TRIM(Table1[[#This Row],[Product]])</f>
        <v>Captain Recliner</v>
      </c>
      <c r="C383" s="1" t="s">
        <v>20</v>
      </c>
      <c r="D383" s="1" t="str">
        <f>UPPER(Table1[[#This Row],[Customer]])</f>
        <v>HOME USA</v>
      </c>
      <c r="E383" s="30">
        <v>41961</v>
      </c>
      <c r="F383" s="30">
        <f t="shared" ca="1" si="15"/>
        <v>45333</v>
      </c>
      <c r="G383" s="60">
        <f ca="1">YEARFRAC(Table1[[#This Row],[order DateDate]],Table1[[#This Row],[Shipday]])</f>
        <v>9.2305555555555561</v>
      </c>
      <c r="H383" s="64">
        <f>DAY(Table1[[#This Row],[order DateDate]])</f>
        <v>18</v>
      </c>
      <c r="I383" s="64">
        <f>YEAR(Table1[[#This Row],[order DateDate]])</f>
        <v>2014</v>
      </c>
      <c r="J383" s="64" t="str">
        <f>TEXT(Table1[[#This Row],[order DateDate]],"DDDD")</f>
        <v>Tuesday</v>
      </c>
      <c r="K383" s="5">
        <v>299.95</v>
      </c>
      <c r="L383" s="2">
        <v>9</v>
      </c>
      <c r="M383" s="5">
        <f t="shared" si="16"/>
        <v>2699.5499999999997</v>
      </c>
      <c r="N383" s="5"/>
      <c r="O383" s="49">
        <f t="shared" si="17"/>
        <v>2699.5499999999997</v>
      </c>
      <c r="P383" s="22" t="str" cm="1">
        <f t="array" ref="P383">_xlfn.IFS(Table1[[#This Row],[Total]]&gt;=2000,"HLC",Table1[[#This Row],[Total]]&lt;2000,"LLC")</f>
        <v>HLC</v>
      </c>
    </row>
    <row r="384" spans="1:16">
      <c r="A384" s="47" t="s">
        <v>17</v>
      </c>
      <c r="B384" s="47" t="str">
        <f>TRIM(Table1[[#This Row],[Product]])</f>
        <v>Captain Recliner</v>
      </c>
      <c r="C384" s="1" t="s">
        <v>20</v>
      </c>
      <c r="D384" s="1" t="str">
        <f>UPPER(Table1[[#This Row],[Customer]])</f>
        <v>HOME USA</v>
      </c>
      <c r="E384" s="30">
        <v>41961</v>
      </c>
      <c r="F384" s="30">
        <f t="shared" ca="1" si="15"/>
        <v>45333</v>
      </c>
      <c r="G384" s="60">
        <f ca="1">YEARFRAC(Table1[[#This Row],[order DateDate]],Table1[[#This Row],[Shipday]])</f>
        <v>9.2305555555555561</v>
      </c>
      <c r="H384" s="64">
        <f>DAY(Table1[[#This Row],[order DateDate]])</f>
        <v>18</v>
      </c>
      <c r="I384" s="64">
        <f>YEAR(Table1[[#This Row],[order DateDate]])</f>
        <v>2014</v>
      </c>
      <c r="J384" s="64" t="str">
        <f>TEXT(Table1[[#This Row],[order DateDate]],"DDDD")</f>
        <v>Tuesday</v>
      </c>
      <c r="K384" s="5">
        <v>299.95</v>
      </c>
      <c r="L384" s="2">
        <v>10</v>
      </c>
      <c r="M384" s="5">
        <f t="shared" si="16"/>
        <v>2999.5</v>
      </c>
      <c r="N384" s="5"/>
      <c r="O384" s="49">
        <f t="shared" si="17"/>
        <v>2999.5</v>
      </c>
      <c r="P384" s="22" t="str" cm="1">
        <f t="array" ref="P384">_xlfn.IFS(Table1[[#This Row],[Total]]&gt;=2000,"HLC",Table1[[#This Row],[Total]]&lt;2000,"LLC")</f>
        <v>HLC</v>
      </c>
    </row>
    <row r="385" spans="1:16">
      <c r="A385" s="47" t="s">
        <v>19</v>
      </c>
      <c r="B385" s="47" t="str">
        <f>TRIM(Table1[[#This Row],[Product]])</f>
        <v>Media Armoire</v>
      </c>
      <c r="C385" s="1" t="s">
        <v>29</v>
      </c>
      <c r="D385" s="1" t="str">
        <f>UPPER(Table1[[#This Row],[Customer]])</f>
        <v>FABULOUS HOMES</v>
      </c>
      <c r="E385" s="30">
        <v>41961</v>
      </c>
      <c r="F385" s="30">
        <f t="shared" ca="1" si="15"/>
        <v>45333</v>
      </c>
      <c r="G385" s="60">
        <f ca="1">YEARFRAC(Table1[[#This Row],[order DateDate]],Table1[[#This Row],[Shipday]])</f>
        <v>9.2305555555555561</v>
      </c>
      <c r="H385" s="64">
        <f>DAY(Table1[[#This Row],[order DateDate]])</f>
        <v>18</v>
      </c>
      <c r="I385" s="64">
        <f>YEAR(Table1[[#This Row],[order DateDate]])</f>
        <v>2014</v>
      </c>
      <c r="J385" s="64" t="str">
        <f>TEXT(Table1[[#This Row],[order DateDate]],"DDDD")</f>
        <v>Tuesday</v>
      </c>
      <c r="K385" s="5">
        <v>329.95</v>
      </c>
      <c r="L385" s="2">
        <v>3</v>
      </c>
      <c r="M385" s="5">
        <f t="shared" si="16"/>
        <v>989.84999999999991</v>
      </c>
      <c r="N385" s="5"/>
      <c r="O385" s="49">
        <f t="shared" si="17"/>
        <v>989.84999999999991</v>
      </c>
      <c r="P385" s="22" t="str" cm="1">
        <f t="array" ref="P385">_xlfn.IFS(Table1[[#This Row],[Total]]&gt;=2000,"HLC",Table1[[#This Row],[Total]]&lt;2000,"LLC")</f>
        <v>LLC</v>
      </c>
    </row>
    <row r="386" spans="1:16">
      <c r="A386" s="47" t="s">
        <v>26</v>
      </c>
      <c r="B386" s="47" t="str">
        <f>TRIM(Table1[[#This Row],[Product]])</f>
        <v>Bamboo Coffee Table</v>
      </c>
      <c r="C386" s="1" t="s">
        <v>22</v>
      </c>
      <c r="D386" s="1" t="str">
        <f>UPPER(Table1[[#This Row],[Customer]])</f>
        <v>ELLINGTON DESIGNS</v>
      </c>
      <c r="E386" s="30">
        <v>41962</v>
      </c>
      <c r="F386" s="30">
        <f t="shared" ca="1" si="15"/>
        <v>45333</v>
      </c>
      <c r="G386" s="60">
        <f ca="1">YEARFRAC(Table1[[#This Row],[order DateDate]],Table1[[#This Row],[Shipday]])</f>
        <v>9.2277777777777779</v>
      </c>
      <c r="H386" s="64">
        <f>DAY(Table1[[#This Row],[order DateDate]])</f>
        <v>19</v>
      </c>
      <c r="I386" s="64">
        <f>YEAR(Table1[[#This Row],[order DateDate]])</f>
        <v>2014</v>
      </c>
      <c r="J386" s="64" t="str">
        <f>TEXT(Table1[[#This Row],[order DateDate]],"DDDD")</f>
        <v>Wednesday</v>
      </c>
      <c r="K386" s="5">
        <v>139.94999999999999</v>
      </c>
      <c r="L386" s="2">
        <v>4</v>
      </c>
      <c r="M386" s="5">
        <f t="shared" si="16"/>
        <v>559.79999999999995</v>
      </c>
      <c r="N386" s="5"/>
      <c r="O386" s="49">
        <f t="shared" si="17"/>
        <v>559.79999999999995</v>
      </c>
      <c r="P386" s="22" t="str" cm="1">
        <f t="array" ref="P386">_xlfn.IFS(Table1[[#This Row],[Total]]&gt;=2000,"HLC",Table1[[#This Row],[Total]]&lt;2000,"LLC")</f>
        <v>LLC</v>
      </c>
    </row>
    <row r="387" spans="1:16">
      <c r="A387" s="47" t="s">
        <v>24</v>
      </c>
      <c r="B387" s="47" t="str">
        <f>TRIM(Table1[[#This Row],[Product]])</f>
        <v>Chameleon Couch</v>
      </c>
      <c r="C387" s="1" t="s">
        <v>28</v>
      </c>
      <c r="D387" s="1" t="str">
        <f>UPPER(Table1[[#This Row],[Customer]])</f>
        <v>HOME EMPORIUM</v>
      </c>
      <c r="E387" s="30">
        <v>41962</v>
      </c>
      <c r="F387" s="30">
        <f t="shared" ca="1" si="15"/>
        <v>45333</v>
      </c>
      <c r="G387" s="60">
        <f ca="1">YEARFRAC(Table1[[#This Row],[order DateDate]],Table1[[#This Row],[Shipday]])</f>
        <v>9.2277777777777779</v>
      </c>
      <c r="H387" s="64">
        <f>DAY(Table1[[#This Row],[order DateDate]])</f>
        <v>19</v>
      </c>
      <c r="I387" s="64">
        <f>YEAR(Table1[[#This Row],[order DateDate]])</f>
        <v>2014</v>
      </c>
      <c r="J387" s="64" t="str">
        <f>TEXT(Table1[[#This Row],[order DateDate]],"DDDD")</f>
        <v>Wednesday</v>
      </c>
      <c r="K387" s="5">
        <v>649.99</v>
      </c>
      <c r="L387" s="2">
        <v>5</v>
      </c>
      <c r="M387" s="5">
        <f t="shared" si="16"/>
        <v>3249.95</v>
      </c>
      <c r="N387" s="5"/>
      <c r="O387" s="49">
        <f t="shared" si="17"/>
        <v>3249.95</v>
      </c>
      <c r="P387" s="22" t="str" cm="1">
        <f t="array" ref="P387">_xlfn.IFS(Table1[[#This Row],[Total]]&gt;=2000,"HLC",Table1[[#This Row],[Total]]&lt;2000,"LLC")</f>
        <v>HLC</v>
      </c>
    </row>
    <row r="388" spans="1:16">
      <c r="A388" s="47" t="s">
        <v>19</v>
      </c>
      <c r="B388" s="47" t="str">
        <f>TRIM(Table1[[#This Row],[Product]])</f>
        <v>Media Armoire</v>
      </c>
      <c r="C388" s="1" t="s">
        <v>20</v>
      </c>
      <c r="D388" s="1" t="str">
        <f>UPPER(Table1[[#This Row],[Customer]])</f>
        <v>HOME USA</v>
      </c>
      <c r="E388" s="30">
        <v>41962</v>
      </c>
      <c r="F388" s="30">
        <f t="shared" ref="F388:F451" ca="1" si="18">TODAY()</f>
        <v>45333</v>
      </c>
      <c r="G388" s="60">
        <f ca="1">YEARFRAC(Table1[[#This Row],[order DateDate]],Table1[[#This Row],[Shipday]])</f>
        <v>9.2277777777777779</v>
      </c>
      <c r="H388" s="64">
        <f>DAY(Table1[[#This Row],[order DateDate]])</f>
        <v>19</v>
      </c>
      <c r="I388" s="64">
        <f>YEAR(Table1[[#This Row],[order DateDate]])</f>
        <v>2014</v>
      </c>
      <c r="J388" s="64" t="str">
        <f>TEXT(Table1[[#This Row],[order DateDate]],"DDDD")</f>
        <v>Wednesday</v>
      </c>
      <c r="K388" s="5">
        <v>329.95</v>
      </c>
      <c r="L388" s="2">
        <v>7</v>
      </c>
      <c r="M388" s="5">
        <f t="shared" ref="M388:M451" si="19">K388*L388</f>
        <v>2309.65</v>
      </c>
      <c r="N388" s="5"/>
      <c r="O388" s="49">
        <f t="shared" ref="O388:O451" si="20">M388+N388</f>
        <v>2309.65</v>
      </c>
      <c r="P388" s="22" t="str" cm="1">
        <f t="array" ref="P388">_xlfn.IFS(Table1[[#This Row],[Total]]&gt;=2000,"HLC",Table1[[#This Row],[Total]]&lt;2000,"LLC")</f>
        <v>HLC</v>
      </c>
    </row>
    <row r="389" spans="1:16">
      <c r="A389" s="47" t="s">
        <v>26</v>
      </c>
      <c r="B389" s="47" t="str">
        <f>TRIM(Table1[[#This Row],[Product]])</f>
        <v>Bamboo Coffee Table</v>
      </c>
      <c r="C389" s="1" t="s">
        <v>29</v>
      </c>
      <c r="D389" s="1" t="str">
        <f>UPPER(Table1[[#This Row],[Customer]])</f>
        <v>FABULOUS HOMES</v>
      </c>
      <c r="E389" s="30">
        <v>41964</v>
      </c>
      <c r="F389" s="30">
        <f t="shared" ca="1" si="18"/>
        <v>45333</v>
      </c>
      <c r="G389" s="60">
        <f ca="1">YEARFRAC(Table1[[#This Row],[order DateDate]],Table1[[#This Row],[Shipday]])</f>
        <v>9.2222222222222214</v>
      </c>
      <c r="H389" s="64">
        <f>DAY(Table1[[#This Row],[order DateDate]])</f>
        <v>21</v>
      </c>
      <c r="I389" s="64">
        <f>YEAR(Table1[[#This Row],[order DateDate]])</f>
        <v>2014</v>
      </c>
      <c r="J389" s="64" t="str">
        <f>TEXT(Table1[[#This Row],[order DateDate]],"DDDD")</f>
        <v>Friday</v>
      </c>
      <c r="K389" s="5">
        <v>139.94999999999999</v>
      </c>
      <c r="L389" s="2">
        <v>3</v>
      </c>
      <c r="M389" s="5">
        <f t="shared" si="19"/>
        <v>419.84999999999997</v>
      </c>
      <c r="N389" s="5"/>
      <c r="O389" s="49">
        <f t="shared" si="20"/>
        <v>419.84999999999997</v>
      </c>
      <c r="P389" s="22" t="str" cm="1">
        <f t="array" ref="P389">_xlfn.IFS(Table1[[#This Row],[Total]]&gt;=2000,"HLC",Table1[[#This Row],[Total]]&lt;2000,"LLC")</f>
        <v>LLC</v>
      </c>
    </row>
    <row r="390" spans="1:16">
      <c r="A390" s="47" t="s">
        <v>21</v>
      </c>
      <c r="B390" s="47" t="str">
        <f>TRIM(Table1[[#This Row],[Product]])</f>
        <v>Bamboo End Table</v>
      </c>
      <c r="C390" s="1" t="s">
        <v>20</v>
      </c>
      <c r="D390" s="1" t="str">
        <f>UPPER(Table1[[#This Row],[Customer]])</f>
        <v>HOME USA</v>
      </c>
      <c r="E390" s="30">
        <v>41964</v>
      </c>
      <c r="F390" s="30">
        <f t="shared" ca="1" si="18"/>
        <v>45333</v>
      </c>
      <c r="G390" s="60">
        <f ca="1">YEARFRAC(Table1[[#This Row],[order DateDate]],Table1[[#This Row],[Shipday]])</f>
        <v>9.2222222222222214</v>
      </c>
      <c r="H390" s="64">
        <f>DAY(Table1[[#This Row],[order DateDate]])</f>
        <v>21</v>
      </c>
      <c r="I390" s="64">
        <f>YEAR(Table1[[#This Row],[order DateDate]])</f>
        <v>2014</v>
      </c>
      <c r="J390" s="64" t="str">
        <f>TEXT(Table1[[#This Row],[order DateDate]],"DDDD")</f>
        <v>Friday</v>
      </c>
      <c r="K390" s="5">
        <v>64.95</v>
      </c>
      <c r="L390" s="2">
        <v>11</v>
      </c>
      <c r="M390" s="5">
        <f t="shared" si="19"/>
        <v>714.45</v>
      </c>
      <c r="N390" s="5"/>
      <c r="O390" s="49">
        <f t="shared" si="20"/>
        <v>714.45</v>
      </c>
      <c r="P390" s="22" t="str" cm="1">
        <f t="array" ref="P390">_xlfn.IFS(Table1[[#This Row],[Total]]&gt;=2000,"HLC",Table1[[#This Row],[Total]]&lt;2000,"LLC")</f>
        <v>LLC</v>
      </c>
    </row>
    <row r="391" spans="1:16">
      <c r="A391" s="47" t="s">
        <v>17</v>
      </c>
      <c r="B391" s="47" t="str">
        <f>TRIM(Table1[[#This Row],[Product]])</f>
        <v>Captain Recliner</v>
      </c>
      <c r="C391" s="1" t="s">
        <v>18</v>
      </c>
      <c r="D391" s="1" t="str">
        <f>UPPER(Table1[[#This Row],[Customer]])</f>
        <v>B&amp;B SPACES</v>
      </c>
      <c r="E391" s="30">
        <v>41964</v>
      </c>
      <c r="F391" s="30">
        <f t="shared" ca="1" si="18"/>
        <v>45333</v>
      </c>
      <c r="G391" s="60">
        <f ca="1">YEARFRAC(Table1[[#This Row],[order DateDate]],Table1[[#This Row],[Shipday]])</f>
        <v>9.2222222222222214</v>
      </c>
      <c r="H391" s="64">
        <f>DAY(Table1[[#This Row],[order DateDate]])</f>
        <v>21</v>
      </c>
      <c r="I391" s="64">
        <f>YEAR(Table1[[#This Row],[order DateDate]])</f>
        <v>2014</v>
      </c>
      <c r="J391" s="64" t="str">
        <f>TEXT(Table1[[#This Row],[order DateDate]],"DDDD")</f>
        <v>Friday</v>
      </c>
      <c r="K391" s="5">
        <v>299.95</v>
      </c>
      <c r="L391" s="2">
        <v>8</v>
      </c>
      <c r="M391" s="5">
        <f t="shared" si="19"/>
        <v>2399.6</v>
      </c>
      <c r="N391" s="5"/>
      <c r="O391" s="49">
        <f t="shared" si="20"/>
        <v>2399.6</v>
      </c>
      <c r="P391" s="22" t="str" cm="1">
        <f t="array" ref="P391">_xlfn.IFS(Table1[[#This Row],[Total]]&gt;=2000,"HLC",Table1[[#This Row],[Total]]&lt;2000,"LLC")</f>
        <v>HLC</v>
      </c>
    </row>
    <row r="392" spans="1:16">
      <c r="A392" s="47" t="s">
        <v>17</v>
      </c>
      <c r="B392" s="47" t="str">
        <f>TRIM(Table1[[#This Row],[Product]])</f>
        <v>Captain Recliner</v>
      </c>
      <c r="C392" s="1" t="s">
        <v>29</v>
      </c>
      <c r="D392" s="1" t="str">
        <f>UPPER(Table1[[#This Row],[Customer]])</f>
        <v>FABULOUS HOMES</v>
      </c>
      <c r="E392" s="30">
        <v>41964</v>
      </c>
      <c r="F392" s="30">
        <f t="shared" ca="1" si="18"/>
        <v>45333</v>
      </c>
      <c r="G392" s="60">
        <f ca="1">YEARFRAC(Table1[[#This Row],[order DateDate]],Table1[[#This Row],[Shipday]])</f>
        <v>9.2222222222222214</v>
      </c>
      <c r="H392" s="64">
        <f>DAY(Table1[[#This Row],[order DateDate]])</f>
        <v>21</v>
      </c>
      <c r="I392" s="64">
        <f>YEAR(Table1[[#This Row],[order DateDate]])</f>
        <v>2014</v>
      </c>
      <c r="J392" s="64" t="str">
        <f>TEXT(Table1[[#This Row],[order DateDate]],"DDDD")</f>
        <v>Friday</v>
      </c>
      <c r="K392" s="5">
        <v>299.95</v>
      </c>
      <c r="L392" s="2">
        <v>15</v>
      </c>
      <c r="M392" s="5">
        <f t="shared" si="19"/>
        <v>4499.25</v>
      </c>
      <c r="N392" s="5"/>
      <c r="O392" s="49">
        <f t="shared" si="20"/>
        <v>4499.25</v>
      </c>
      <c r="P392" s="22" t="str" cm="1">
        <f t="array" ref="P392">_xlfn.IFS(Table1[[#This Row],[Total]]&gt;=2000,"HLC",Table1[[#This Row],[Total]]&lt;2000,"LLC")</f>
        <v>HLC</v>
      </c>
    </row>
    <row r="393" spans="1:16">
      <c r="A393" s="47" t="s">
        <v>19</v>
      </c>
      <c r="B393" s="47" t="str">
        <f>TRIM(Table1[[#This Row],[Product]])</f>
        <v>Media Armoire</v>
      </c>
      <c r="C393" s="1" t="s">
        <v>29</v>
      </c>
      <c r="D393" s="1" t="str">
        <f>UPPER(Table1[[#This Row],[Customer]])</f>
        <v>FABULOUS HOMES</v>
      </c>
      <c r="E393" s="30">
        <v>41964</v>
      </c>
      <c r="F393" s="30">
        <f t="shared" ca="1" si="18"/>
        <v>45333</v>
      </c>
      <c r="G393" s="60">
        <f ca="1">YEARFRAC(Table1[[#This Row],[order DateDate]],Table1[[#This Row],[Shipday]])</f>
        <v>9.2222222222222214</v>
      </c>
      <c r="H393" s="64">
        <f>DAY(Table1[[#This Row],[order DateDate]])</f>
        <v>21</v>
      </c>
      <c r="I393" s="64">
        <f>YEAR(Table1[[#This Row],[order DateDate]])</f>
        <v>2014</v>
      </c>
      <c r="J393" s="64" t="str">
        <f>TEXT(Table1[[#This Row],[order DateDate]],"DDDD")</f>
        <v>Friday</v>
      </c>
      <c r="K393" s="5">
        <v>329.95</v>
      </c>
      <c r="L393" s="2">
        <v>8</v>
      </c>
      <c r="M393" s="5">
        <f t="shared" si="19"/>
        <v>2639.6</v>
      </c>
      <c r="N393" s="5"/>
      <c r="O393" s="49">
        <f t="shared" si="20"/>
        <v>2639.6</v>
      </c>
      <c r="P393" s="22" t="str" cm="1">
        <f t="array" ref="P393">_xlfn.IFS(Table1[[#This Row],[Total]]&gt;=2000,"HLC",Table1[[#This Row],[Total]]&lt;2000,"LLC")</f>
        <v>HLC</v>
      </c>
    </row>
    <row r="394" spans="1:16">
      <c r="A394" s="47" t="s">
        <v>21</v>
      </c>
      <c r="B394" s="47" t="str">
        <f>TRIM(Table1[[#This Row],[Product]])</f>
        <v>Bamboo End Table</v>
      </c>
      <c r="C394" s="1" t="s">
        <v>28</v>
      </c>
      <c r="D394" s="1" t="str">
        <f>UPPER(Table1[[#This Row],[Customer]])</f>
        <v>HOME EMPORIUM</v>
      </c>
      <c r="E394" s="30">
        <v>41965</v>
      </c>
      <c r="F394" s="30">
        <f t="shared" ca="1" si="18"/>
        <v>45333</v>
      </c>
      <c r="G394" s="60">
        <f ca="1">YEARFRAC(Table1[[#This Row],[order DateDate]],Table1[[#This Row],[Shipday]])</f>
        <v>9.219444444444445</v>
      </c>
      <c r="H394" s="64">
        <f>DAY(Table1[[#This Row],[order DateDate]])</f>
        <v>22</v>
      </c>
      <c r="I394" s="64">
        <f>YEAR(Table1[[#This Row],[order DateDate]])</f>
        <v>2014</v>
      </c>
      <c r="J394" s="64" t="str">
        <f>TEXT(Table1[[#This Row],[order DateDate]],"DDDD")</f>
        <v>Saturday</v>
      </c>
      <c r="K394" s="5">
        <v>64.95</v>
      </c>
      <c r="L394" s="2">
        <v>4</v>
      </c>
      <c r="M394" s="5">
        <f t="shared" si="19"/>
        <v>259.8</v>
      </c>
      <c r="N394" s="5"/>
      <c r="O394" s="49">
        <f t="shared" si="20"/>
        <v>259.8</v>
      </c>
      <c r="P394" s="22" t="str" cm="1">
        <f t="array" ref="P394">_xlfn.IFS(Table1[[#This Row],[Total]]&gt;=2000,"HLC",Table1[[#This Row],[Total]]&lt;2000,"LLC")</f>
        <v>LLC</v>
      </c>
    </row>
    <row r="395" spans="1:16">
      <c r="A395" s="47" t="s">
        <v>19</v>
      </c>
      <c r="B395" s="47" t="str">
        <f>TRIM(Table1[[#This Row],[Product]])</f>
        <v>Media Armoire</v>
      </c>
      <c r="C395" s="1" t="s">
        <v>18</v>
      </c>
      <c r="D395" s="1" t="str">
        <f>UPPER(Table1[[#This Row],[Customer]])</f>
        <v>B&amp;B SPACES</v>
      </c>
      <c r="E395" s="30">
        <v>41965</v>
      </c>
      <c r="F395" s="30">
        <f t="shared" ca="1" si="18"/>
        <v>45333</v>
      </c>
      <c r="G395" s="60">
        <f ca="1">YEARFRAC(Table1[[#This Row],[order DateDate]],Table1[[#This Row],[Shipday]])</f>
        <v>9.219444444444445</v>
      </c>
      <c r="H395" s="64">
        <f>DAY(Table1[[#This Row],[order DateDate]])</f>
        <v>22</v>
      </c>
      <c r="I395" s="64">
        <f>YEAR(Table1[[#This Row],[order DateDate]])</f>
        <v>2014</v>
      </c>
      <c r="J395" s="64" t="str">
        <f>TEXT(Table1[[#This Row],[order DateDate]],"DDDD")</f>
        <v>Saturday</v>
      </c>
      <c r="K395" s="5">
        <v>329.95</v>
      </c>
      <c r="L395" s="2">
        <v>14</v>
      </c>
      <c r="M395" s="5">
        <f t="shared" si="19"/>
        <v>4619.3</v>
      </c>
      <c r="N395" s="5"/>
      <c r="O395" s="49">
        <f t="shared" si="20"/>
        <v>4619.3</v>
      </c>
      <c r="P395" s="22" t="str" cm="1">
        <f t="array" ref="P395">_xlfn.IFS(Table1[[#This Row],[Total]]&gt;=2000,"HLC",Table1[[#This Row],[Total]]&lt;2000,"LLC")</f>
        <v>HLC</v>
      </c>
    </row>
    <row r="396" spans="1:16">
      <c r="A396" s="47" t="s">
        <v>19</v>
      </c>
      <c r="B396" s="47" t="str">
        <f>TRIM(Table1[[#This Row],[Product]])</f>
        <v>Media Armoire</v>
      </c>
      <c r="C396" s="1" t="s">
        <v>18</v>
      </c>
      <c r="D396" s="1" t="str">
        <f>UPPER(Table1[[#This Row],[Customer]])</f>
        <v>B&amp;B SPACES</v>
      </c>
      <c r="E396" s="30">
        <v>41965</v>
      </c>
      <c r="F396" s="30">
        <f t="shared" ca="1" si="18"/>
        <v>45333</v>
      </c>
      <c r="G396" s="60">
        <f ca="1">YEARFRAC(Table1[[#This Row],[order DateDate]],Table1[[#This Row],[Shipday]])</f>
        <v>9.219444444444445</v>
      </c>
      <c r="H396" s="64">
        <f>DAY(Table1[[#This Row],[order DateDate]])</f>
        <v>22</v>
      </c>
      <c r="I396" s="64">
        <f>YEAR(Table1[[#This Row],[order DateDate]])</f>
        <v>2014</v>
      </c>
      <c r="J396" s="64" t="str">
        <f>TEXT(Table1[[#This Row],[order DateDate]],"DDDD")</f>
        <v>Saturday</v>
      </c>
      <c r="K396" s="5">
        <v>329.95</v>
      </c>
      <c r="L396" s="2">
        <v>19</v>
      </c>
      <c r="M396" s="5">
        <f t="shared" si="19"/>
        <v>6269.05</v>
      </c>
      <c r="N396" s="5"/>
      <c r="O396" s="49">
        <f t="shared" si="20"/>
        <v>6269.05</v>
      </c>
      <c r="P396" s="22" t="str" cm="1">
        <f t="array" ref="P396">_xlfn.IFS(Table1[[#This Row],[Total]]&gt;=2000,"HLC",Table1[[#This Row],[Total]]&lt;2000,"LLC")</f>
        <v>HLC</v>
      </c>
    </row>
    <row r="397" spans="1:16">
      <c r="A397" s="47" t="s">
        <v>19</v>
      </c>
      <c r="B397" s="47" t="str">
        <f>TRIM(Table1[[#This Row],[Product]])</f>
        <v>Media Armoire</v>
      </c>
      <c r="C397" s="1" t="s">
        <v>29</v>
      </c>
      <c r="D397" s="1" t="str">
        <f>UPPER(Table1[[#This Row],[Customer]])</f>
        <v>FABULOUS HOMES</v>
      </c>
      <c r="E397" s="30">
        <v>41965</v>
      </c>
      <c r="F397" s="30">
        <f t="shared" ca="1" si="18"/>
        <v>45333</v>
      </c>
      <c r="G397" s="60">
        <f ca="1">YEARFRAC(Table1[[#This Row],[order DateDate]],Table1[[#This Row],[Shipday]])</f>
        <v>9.219444444444445</v>
      </c>
      <c r="H397" s="64">
        <f>DAY(Table1[[#This Row],[order DateDate]])</f>
        <v>22</v>
      </c>
      <c r="I397" s="64">
        <f>YEAR(Table1[[#This Row],[order DateDate]])</f>
        <v>2014</v>
      </c>
      <c r="J397" s="64" t="str">
        <f>TEXT(Table1[[#This Row],[order DateDate]],"DDDD")</f>
        <v>Saturday</v>
      </c>
      <c r="K397" s="5">
        <v>329.95</v>
      </c>
      <c r="L397" s="2">
        <v>15</v>
      </c>
      <c r="M397" s="5">
        <f t="shared" si="19"/>
        <v>4949.25</v>
      </c>
      <c r="N397" s="5"/>
      <c r="O397" s="49">
        <f t="shared" si="20"/>
        <v>4949.25</v>
      </c>
      <c r="P397" s="22" t="str" cm="1">
        <f t="array" ref="P397">_xlfn.IFS(Table1[[#This Row],[Total]]&gt;=2000,"HLC",Table1[[#This Row],[Total]]&lt;2000,"LLC")</f>
        <v>HLC</v>
      </c>
    </row>
    <row r="398" spans="1:16">
      <c r="A398" s="47" t="s">
        <v>24</v>
      </c>
      <c r="B398" s="47" t="str">
        <f>TRIM(Table1[[#This Row],[Product]])</f>
        <v>Chameleon Couch</v>
      </c>
      <c r="C398" s="1" t="s">
        <v>18</v>
      </c>
      <c r="D398" s="1" t="str">
        <f>UPPER(Table1[[#This Row],[Customer]])</f>
        <v>B&amp;B SPACES</v>
      </c>
      <c r="E398" s="30">
        <v>41967</v>
      </c>
      <c r="F398" s="30">
        <f t="shared" ca="1" si="18"/>
        <v>45333</v>
      </c>
      <c r="G398" s="60">
        <f ca="1">YEARFRAC(Table1[[#This Row],[order DateDate]],Table1[[#This Row],[Shipday]])</f>
        <v>9.2138888888888886</v>
      </c>
      <c r="H398" s="64">
        <f>DAY(Table1[[#This Row],[order DateDate]])</f>
        <v>24</v>
      </c>
      <c r="I398" s="64">
        <f>YEAR(Table1[[#This Row],[order DateDate]])</f>
        <v>2014</v>
      </c>
      <c r="J398" s="64" t="str">
        <f>TEXT(Table1[[#This Row],[order DateDate]],"DDDD")</f>
        <v>Monday</v>
      </c>
      <c r="K398" s="5">
        <v>649.99</v>
      </c>
      <c r="L398" s="2">
        <v>14</v>
      </c>
      <c r="M398" s="5">
        <f t="shared" si="19"/>
        <v>9099.86</v>
      </c>
      <c r="N398" s="5"/>
      <c r="O398" s="49">
        <f t="shared" si="20"/>
        <v>9099.86</v>
      </c>
      <c r="P398" s="22" t="str" cm="1">
        <f t="array" ref="P398">_xlfn.IFS(Table1[[#This Row],[Total]]&gt;=2000,"HLC",Table1[[#This Row],[Total]]&lt;2000,"LLC")</f>
        <v>HLC</v>
      </c>
    </row>
    <row r="399" spans="1:16">
      <c r="A399" s="47" t="s">
        <v>24</v>
      </c>
      <c r="B399" s="47" t="str">
        <f>TRIM(Table1[[#This Row],[Product]])</f>
        <v>Chameleon Couch</v>
      </c>
      <c r="C399" s="1" t="s">
        <v>29</v>
      </c>
      <c r="D399" s="1" t="str">
        <f>UPPER(Table1[[#This Row],[Customer]])</f>
        <v>FABULOUS HOMES</v>
      </c>
      <c r="E399" s="30">
        <v>41967</v>
      </c>
      <c r="F399" s="30">
        <f t="shared" ca="1" si="18"/>
        <v>45333</v>
      </c>
      <c r="G399" s="60">
        <f ca="1">YEARFRAC(Table1[[#This Row],[order DateDate]],Table1[[#This Row],[Shipday]])</f>
        <v>9.2138888888888886</v>
      </c>
      <c r="H399" s="64">
        <f>DAY(Table1[[#This Row],[order DateDate]])</f>
        <v>24</v>
      </c>
      <c r="I399" s="64">
        <f>YEAR(Table1[[#This Row],[order DateDate]])</f>
        <v>2014</v>
      </c>
      <c r="J399" s="64" t="str">
        <f>TEXT(Table1[[#This Row],[order DateDate]],"DDDD")</f>
        <v>Monday</v>
      </c>
      <c r="K399" s="5">
        <v>649.99</v>
      </c>
      <c r="L399" s="2">
        <v>2</v>
      </c>
      <c r="M399" s="5">
        <f t="shared" si="19"/>
        <v>1299.98</v>
      </c>
      <c r="N399" s="5"/>
      <c r="O399" s="49">
        <f t="shared" si="20"/>
        <v>1299.98</v>
      </c>
      <c r="P399" s="22" t="str" cm="1">
        <f t="array" ref="P399">_xlfn.IFS(Table1[[#This Row],[Total]]&gt;=2000,"HLC",Table1[[#This Row],[Total]]&lt;2000,"LLC")</f>
        <v>LLC</v>
      </c>
    </row>
    <row r="400" spans="1:16">
      <c r="A400" s="47" t="s">
        <v>19</v>
      </c>
      <c r="B400" s="47" t="str">
        <f>TRIM(Table1[[#This Row],[Product]])</f>
        <v>Media Armoire</v>
      </c>
      <c r="C400" s="1" t="s">
        <v>18</v>
      </c>
      <c r="D400" s="1" t="str">
        <f>UPPER(Table1[[#This Row],[Customer]])</f>
        <v>B&amp;B SPACES</v>
      </c>
      <c r="E400" s="30">
        <v>41967</v>
      </c>
      <c r="F400" s="30">
        <f t="shared" ca="1" si="18"/>
        <v>45333</v>
      </c>
      <c r="G400" s="60">
        <f ca="1">YEARFRAC(Table1[[#This Row],[order DateDate]],Table1[[#This Row],[Shipday]])</f>
        <v>9.2138888888888886</v>
      </c>
      <c r="H400" s="64">
        <f>DAY(Table1[[#This Row],[order DateDate]])</f>
        <v>24</v>
      </c>
      <c r="I400" s="64">
        <f>YEAR(Table1[[#This Row],[order DateDate]])</f>
        <v>2014</v>
      </c>
      <c r="J400" s="64" t="str">
        <f>TEXT(Table1[[#This Row],[order DateDate]],"DDDD")</f>
        <v>Monday</v>
      </c>
      <c r="K400" s="5">
        <v>329.95</v>
      </c>
      <c r="L400" s="2">
        <v>8</v>
      </c>
      <c r="M400" s="5">
        <f t="shared" si="19"/>
        <v>2639.6</v>
      </c>
      <c r="N400" s="5"/>
      <c r="O400" s="49">
        <f t="shared" si="20"/>
        <v>2639.6</v>
      </c>
      <c r="P400" s="22" t="str" cm="1">
        <f t="array" ref="P400">_xlfn.IFS(Table1[[#This Row],[Total]]&gt;=2000,"HLC",Table1[[#This Row],[Total]]&lt;2000,"LLC")</f>
        <v>HLC</v>
      </c>
    </row>
    <row r="401" spans="1:16">
      <c r="A401" s="47" t="s">
        <v>26</v>
      </c>
      <c r="B401" s="47" t="str">
        <f>TRIM(Table1[[#This Row],[Product]])</f>
        <v>Bamboo Coffee Table</v>
      </c>
      <c r="C401" s="1" t="s">
        <v>22</v>
      </c>
      <c r="D401" s="1" t="str">
        <f>UPPER(Table1[[#This Row],[Customer]])</f>
        <v>ELLINGTON DESIGNS</v>
      </c>
      <c r="E401" s="30">
        <v>41968</v>
      </c>
      <c r="F401" s="30">
        <f t="shared" ca="1" si="18"/>
        <v>45333</v>
      </c>
      <c r="G401" s="60">
        <f ca="1">YEARFRAC(Table1[[#This Row],[order DateDate]],Table1[[#This Row],[Shipday]])</f>
        <v>9.2111111111111104</v>
      </c>
      <c r="H401" s="64">
        <f>DAY(Table1[[#This Row],[order DateDate]])</f>
        <v>25</v>
      </c>
      <c r="I401" s="64">
        <f>YEAR(Table1[[#This Row],[order DateDate]])</f>
        <v>2014</v>
      </c>
      <c r="J401" s="64" t="str">
        <f>TEXT(Table1[[#This Row],[order DateDate]],"DDDD")</f>
        <v>Tuesday</v>
      </c>
      <c r="K401" s="5">
        <v>139.94999999999999</v>
      </c>
      <c r="L401" s="2">
        <v>2</v>
      </c>
      <c r="M401" s="5">
        <f t="shared" si="19"/>
        <v>279.89999999999998</v>
      </c>
      <c r="N401" s="5"/>
      <c r="O401" s="49">
        <f t="shared" si="20"/>
        <v>279.89999999999998</v>
      </c>
      <c r="P401" s="22" t="str" cm="1">
        <f t="array" ref="P401">_xlfn.IFS(Table1[[#This Row],[Total]]&gt;=2000,"HLC",Table1[[#This Row],[Total]]&lt;2000,"LLC")</f>
        <v>LLC</v>
      </c>
    </row>
    <row r="402" spans="1:16">
      <c r="A402" s="47" t="s">
        <v>24</v>
      </c>
      <c r="B402" s="47" t="str">
        <f>TRIM(Table1[[#This Row],[Product]])</f>
        <v>Chameleon Couch</v>
      </c>
      <c r="C402" s="1" t="s">
        <v>28</v>
      </c>
      <c r="D402" s="1" t="str">
        <f>UPPER(Table1[[#This Row],[Customer]])</f>
        <v>HOME EMPORIUM</v>
      </c>
      <c r="E402" s="30">
        <v>41968</v>
      </c>
      <c r="F402" s="30">
        <f t="shared" ca="1" si="18"/>
        <v>45333</v>
      </c>
      <c r="G402" s="60">
        <f ca="1">YEARFRAC(Table1[[#This Row],[order DateDate]],Table1[[#This Row],[Shipday]])</f>
        <v>9.2111111111111104</v>
      </c>
      <c r="H402" s="64">
        <f>DAY(Table1[[#This Row],[order DateDate]])</f>
        <v>25</v>
      </c>
      <c r="I402" s="64">
        <f>YEAR(Table1[[#This Row],[order DateDate]])</f>
        <v>2014</v>
      </c>
      <c r="J402" s="64" t="str">
        <f>TEXT(Table1[[#This Row],[order DateDate]],"DDDD")</f>
        <v>Tuesday</v>
      </c>
      <c r="K402" s="5">
        <v>649.99</v>
      </c>
      <c r="L402" s="2">
        <v>14</v>
      </c>
      <c r="M402" s="5">
        <f t="shared" si="19"/>
        <v>9099.86</v>
      </c>
      <c r="N402" s="5"/>
      <c r="O402" s="49">
        <f t="shared" si="20"/>
        <v>9099.86</v>
      </c>
      <c r="P402" s="22" t="str" cm="1">
        <f t="array" ref="P402">_xlfn.IFS(Table1[[#This Row],[Total]]&gt;=2000,"HLC",Table1[[#This Row],[Total]]&lt;2000,"LLC")</f>
        <v>HLC</v>
      </c>
    </row>
    <row r="403" spans="1:16">
      <c r="A403" s="47" t="s">
        <v>21</v>
      </c>
      <c r="B403" s="47" t="str">
        <f>TRIM(Table1[[#This Row],[Product]])</f>
        <v>Bamboo End Table</v>
      </c>
      <c r="C403" s="1" t="s">
        <v>29</v>
      </c>
      <c r="D403" s="1" t="str">
        <f>UPPER(Table1[[#This Row],[Customer]])</f>
        <v>FABULOUS HOMES</v>
      </c>
      <c r="E403" s="30">
        <v>41970</v>
      </c>
      <c r="F403" s="30">
        <f t="shared" ca="1" si="18"/>
        <v>45333</v>
      </c>
      <c r="G403" s="60">
        <f ca="1">YEARFRAC(Table1[[#This Row],[order DateDate]],Table1[[#This Row],[Shipday]])</f>
        <v>9.2055555555555557</v>
      </c>
      <c r="H403" s="64">
        <f>DAY(Table1[[#This Row],[order DateDate]])</f>
        <v>27</v>
      </c>
      <c r="I403" s="64">
        <f>YEAR(Table1[[#This Row],[order DateDate]])</f>
        <v>2014</v>
      </c>
      <c r="J403" s="64" t="str">
        <f>TEXT(Table1[[#This Row],[order DateDate]],"DDDD")</f>
        <v>Thursday</v>
      </c>
      <c r="K403" s="5">
        <v>64.95</v>
      </c>
      <c r="L403" s="2">
        <v>5</v>
      </c>
      <c r="M403" s="5">
        <f t="shared" si="19"/>
        <v>324.75</v>
      </c>
      <c r="N403" s="5"/>
      <c r="O403" s="49">
        <f t="shared" si="20"/>
        <v>324.75</v>
      </c>
      <c r="P403" s="22" t="str" cm="1">
        <f t="array" ref="P403">_xlfn.IFS(Table1[[#This Row],[Total]]&gt;=2000,"HLC",Table1[[#This Row],[Total]]&lt;2000,"LLC")</f>
        <v>LLC</v>
      </c>
    </row>
    <row r="404" spans="1:16">
      <c r="A404" s="47" t="s">
        <v>17</v>
      </c>
      <c r="B404" s="47" t="str">
        <f>TRIM(Table1[[#This Row],[Product]])</f>
        <v>Captain Recliner</v>
      </c>
      <c r="C404" s="1" t="s">
        <v>18</v>
      </c>
      <c r="D404" s="1" t="str">
        <f>UPPER(Table1[[#This Row],[Customer]])</f>
        <v>B&amp;B SPACES</v>
      </c>
      <c r="E404" s="30">
        <v>41970</v>
      </c>
      <c r="F404" s="30">
        <f t="shared" ca="1" si="18"/>
        <v>45333</v>
      </c>
      <c r="G404" s="60">
        <f ca="1">YEARFRAC(Table1[[#This Row],[order DateDate]],Table1[[#This Row],[Shipday]])</f>
        <v>9.2055555555555557</v>
      </c>
      <c r="H404" s="64">
        <f>DAY(Table1[[#This Row],[order DateDate]])</f>
        <v>27</v>
      </c>
      <c r="I404" s="64">
        <f>YEAR(Table1[[#This Row],[order DateDate]])</f>
        <v>2014</v>
      </c>
      <c r="J404" s="64" t="str">
        <f>TEXT(Table1[[#This Row],[order DateDate]],"DDDD")</f>
        <v>Thursday</v>
      </c>
      <c r="K404" s="5">
        <v>299.95</v>
      </c>
      <c r="L404" s="2">
        <v>14</v>
      </c>
      <c r="M404" s="5">
        <f t="shared" si="19"/>
        <v>4199.3</v>
      </c>
      <c r="N404" s="5"/>
      <c r="O404" s="49">
        <f t="shared" si="20"/>
        <v>4199.3</v>
      </c>
      <c r="P404" s="22" t="str" cm="1">
        <f t="array" ref="P404">_xlfn.IFS(Table1[[#This Row],[Total]]&gt;=2000,"HLC",Table1[[#This Row],[Total]]&lt;2000,"LLC")</f>
        <v>HLC</v>
      </c>
    </row>
    <row r="405" spans="1:16">
      <c r="A405" s="47" t="s">
        <v>19</v>
      </c>
      <c r="B405" s="47" t="str">
        <f>TRIM(Table1[[#This Row],[Product]])</f>
        <v>Media Armoire</v>
      </c>
      <c r="C405" s="1" t="s">
        <v>28</v>
      </c>
      <c r="D405" s="1" t="str">
        <f>UPPER(Table1[[#This Row],[Customer]])</f>
        <v>HOME EMPORIUM</v>
      </c>
      <c r="E405" s="30">
        <v>41970</v>
      </c>
      <c r="F405" s="30">
        <f t="shared" ca="1" si="18"/>
        <v>45333</v>
      </c>
      <c r="G405" s="60">
        <f ca="1">YEARFRAC(Table1[[#This Row],[order DateDate]],Table1[[#This Row],[Shipday]])</f>
        <v>9.2055555555555557</v>
      </c>
      <c r="H405" s="64">
        <f>DAY(Table1[[#This Row],[order DateDate]])</f>
        <v>27</v>
      </c>
      <c r="I405" s="64">
        <f>YEAR(Table1[[#This Row],[order DateDate]])</f>
        <v>2014</v>
      </c>
      <c r="J405" s="64" t="str">
        <f>TEXT(Table1[[#This Row],[order DateDate]],"DDDD")</f>
        <v>Thursday</v>
      </c>
      <c r="K405" s="5">
        <v>329.95</v>
      </c>
      <c r="L405" s="2">
        <v>9</v>
      </c>
      <c r="M405" s="5">
        <f t="shared" si="19"/>
        <v>2969.5499999999997</v>
      </c>
      <c r="N405" s="5"/>
      <c r="O405" s="49">
        <f t="shared" si="20"/>
        <v>2969.5499999999997</v>
      </c>
      <c r="P405" s="22" t="str" cm="1">
        <f t="array" ref="P405">_xlfn.IFS(Table1[[#This Row],[Total]]&gt;=2000,"HLC",Table1[[#This Row],[Total]]&lt;2000,"LLC")</f>
        <v>HLC</v>
      </c>
    </row>
    <row r="406" spans="1:16">
      <c r="A406" s="47" t="s">
        <v>26</v>
      </c>
      <c r="B406" s="47" t="str">
        <f>TRIM(Table1[[#This Row],[Product]])</f>
        <v>Bamboo Coffee Table</v>
      </c>
      <c r="C406" s="1" t="s">
        <v>22</v>
      </c>
      <c r="D406" s="1" t="str">
        <f>UPPER(Table1[[#This Row],[Customer]])</f>
        <v>ELLINGTON DESIGNS</v>
      </c>
      <c r="E406" s="30">
        <v>41971</v>
      </c>
      <c r="F406" s="30">
        <f t="shared" ca="1" si="18"/>
        <v>45333</v>
      </c>
      <c r="G406" s="60">
        <f ca="1">YEARFRAC(Table1[[#This Row],[order DateDate]],Table1[[#This Row],[Shipday]])</f>
        <v>9.2027777777777775</v>
      </c>
      <c r="H406" s="64">
        <f>DAY(Table1[[#This Row],[order DateDate]])</f>
        <v>28</v>
      </c>
      <c r="I406" s="64">
        <f>YEAR(Table1[[#This Row],[order DateDate]])</f>
        <v>2014</v>
      </c>
      <c r="J406" s="64" t="str">
        <f>TEXT(Table1[[#This Row],[order DateDate]],"DDDD")</f>
        <v>Friday</v>
      </c>
      <c r="K406" s="5">
        <v>139.94999999999999</v>
      </c>
      <c r="L406" s="2">
        <v>3</v>
      </c>
      <c r="M406" s="5">
        <f t="shared" si="19"/>
        <v>419.84999999999997</v>
      </c>
      <c r="N406" s="5"/>
      <c r="O406" s="49">
        <f t="shared" si="20"/>
        <v>419.84999999999997</v>
      </c>
      <c r="P406" s="22" t="str" cm="1">
        <f t="array" ref="P406">_xlfn.IFS(Table1[[#This Row],[Total]]&gt;=2000,"HLC",Table1[[#This Row],[Total]]&lt;2000,"LLC")</f>
        <v>LLC</v>
      </c>
    </row>
    <row r="407" spans="1:16">
      <c r="A407" s="47" t="s">
        <v>17</v>
      </c>
      <c r="B407" s="47" t="str">
        <f>TRIM(Table1[[#This Row],[Product]])</f>
        <v>Captain Recliner</v>
      </c>
      <c r="C407" s="1" t="s">
        <v>18</v>
      </c>
      <c r="D407" s="1" t="str">
        <f>UPPER(Table1[[#This Row],[Customer]])</f>
        <v>B&amp;B SPACES</v>
      </c>
      <c r="E407" s="30">
        <v>41971</v>
      </c>
      <c r="F407" s="30">
        <f t="shared" ca="1" si="18"/>
        <v>45333</v>
      </c>
      <c r="G407" s="60">
        <f ca="1">YEARFRAC(Table1[[#This Row],[order DateDate]],Table1[[#This Row],[Shipday]])</f>
        <v>9.2027777777777775</v>
      </c>
      <c r="H407" s="64">
        <f>DAY(Table1[[#This Row],[order DateDate]])</f>
        <v>28</v>
      </c>
      <c r="I407" s="64">
        <f>YEAR(Table1[[#This Row],[order DateDate]])</f>
        <v>2014</v>
      </c>
      <c r="J407" s="64" t="str">
        <f>TEXT(Table1[[#This Row],[order DateDate]],"DDDD")</f>
        <v>Friday</v>
      </c>
      <c r="K407" s="5">
        <v>299.95</v>
      </c>
      <c r="L407" s="2">
        <v>17</v>
      </c>
      <c r="M407" s="5">
        <f t="shared" si="19"/>
        <v>5099.1499999999996</v>
      </c>
      <c r="N407" s="5"/>
      <c r="O407" s="49">
        <f t="shared" si="20"/>
        <v>5099.1499999999996</v>
      </c>
      <c r="P407" s="22" t="str" cm="1">
        <f t="array" ref="P407">_xlfn.IFS(Table1[[#This Row],[Total]]&gt;=2000,"HLC",Table1[[#This Row],[Total]]&lt;2000,"LLC")</f>
        <v>HLC</v>
      </c>
    </row>
    <row r="408" spans="1:16">
      <c r="A408" s="47" t="s">
        <v>19</v>
      </c>
      <c r="B408" s="47" t="str">
        <f>TRIM(Table1[[#This Row],[Product]])</f>
        <v>Media Armoire</v>
      </c>
      <c r="C408" s="1" t="s">
        <v>20</v>
      </c>
      <c r="D408" s="1" t="str">
        <f>UPPER(Table1[[#This Row],[Customer]])</f>
        <v>HOME USA</v>
      </c>
      <c r="E408" s="30">
        <v>41971</v>
      </c>
      <c r="F408" s="30">
        <f t="shared" ca="1" si="18"/>
        <v>45333</v>
      </c>
      <c r="G408" s="60">
        <f ca="1">YEARFRAC(Table1[[#This Row],[order DateDate]],Table1[[#This Row],[Shipday]])</f>
        <v>9.2027777777777775</v>
      </c>
      <c r="H408" s="64">
        <f>DAY(Table1[[#This Row],[order DateDate]])</f>
        <v>28</v>
      </c>
      <c r="I408" s="64">
        <f>YEAR(Table1[[#This Row],[order DateDate]])</f>
        <v>2014</v>
      </c>
      <c r="J408" s="64" t="str">
        <f>TEXT(Table1[[#This Row],[order DateDate]],"DDDD")</f>
        <v>Friday</v>
      </c>
      <c r="K408" s="5">
        <v>329.95</v>
      </c>
      <c r="L408" s="2">
        <v>12</v>
      </c>
      <c r="M408" s="5">
        <f t="shared" si="19"/>
        <v>3959.3999999999996</v>
      </c>
      <c r="N408" s="5"/>
      <c r="O408" s="49">
        <f t="shared" si="20"/>
        <v>3959.3999999999996</v>
      </c>
      <c r="P408" s="22" t="str" cm="1">
        <f t="array" ref="P408">_xlfn.IFS(Table1[[#This Row],[Total]]&gt;=2000,"HLC",Table1[[#This Row],[Total]]&lt;2000,"LLC")</f>
        <v>HLC</v>
      </c>
    </row>
    <row r="409" spans="1:16">
      <c r="A409" s="47" t="s">
        <v>26</v>
      </c>
      <c r="B409" s="47" t="str">
        <f>TRIM(Table1[[#This Row],[Product]])</f>
        <v>Bamboo Coffee Table</v>
      </c>
      <c r="C409" s="1" t="s">
        <v>28</v>
      </c>
      <c r="D409" s="1" t="str">
        <f>UPPER(Table1[[#This Row],[Customer]])</f>
        <v>HOME EMPORIUM</v>
      </c>
      <c r="E409" s="30">
        <v>41972</v>
      </c>
      <c r="F409" s="30">
        <f t="shared" ca="1" si="18"/>
        <v>45333</v>
      </c>
      <c r="G409" s="60">
        <f ca="1">YEARFRAC(Table1[[#This Row],[order DateDate]],Table1[[#This Row],[Shipday]])</f>
        <v>9.1999999999999993</v>
      </c>
      <c r="H409" s="64">
        <f>DAY(Table1[[#This Row],[order DateDate]])</f>
        <v>29</v>
      </c>
      <c r="I409" s="64">
        <f>YEAR(Table1[[#This Row],[order DateDate]])</f>
        <v>2014</v>
      </c>
      <c r="J409" s="64" t="str">
        <f>TEXT(Table1[[#This Row],[order DateDate]],"DDDD")</f>
        <v>Saturday</v>
      </c>
      <c r="K409" s="5">
        <v>139.94999999999999</v>
      </c>
      <c r="L409" s="2">
        <v>14</v>
      </c>
      <c r="M409" s="5">
        <f t="shared" si="19"/>
        <v>1959.2999999999997</v>
      </c>
      <c r="N409" s="5"/>
      <c r="O409" s="49">
        <f t="shared" si="20"/>
        <v>1959.2999999999997</v>
      </c>
      <c r="P409" s="22" t="str" cm="1">
        <f t="array" ref="P409">_xlfn.IFS(Table1[[#This Row],[Total]]&gt;=2000,"HLC",Table1[[#This Row],[Total]]&lt;2000,"LLC")</f>
        <v>LLC</v>
      </c>
    </row>
    <row r="410" spans="1:16">
      <c r="A410" s="47" t="s">
        <v>19</v>
      </c>
      <c r="B410" s="47" t="str">
        <f>TRIM(Table1[[#This Row],[Product]])</f>
        <v>Media Armoire</v>
      </c>
      <c r="C410" s="1" t="s">
        <v>20</v>
      </c>
      <c r="D410" s="1" t="str">
        <f>UPPER(Table1[[#This Row],[Customer]])</f>
        <v>HOME USA</v>
      </c>
      <c r="E410" s="30">
        <v>41974</v>
      </c>
      <c r="F410" s="30">
        <f t="shared" ca="1" si="18"/>
        <v>45333</v>
      </c>
      <c r="G410" s="60">
        <f ca="1">YEARFRAC(Table1[[#This Row],[order DateDate]],Table1[[#This Row],[Shipday]])</f>
        <v>9.1944444444444446</v>
      </c>
      <c r="H410" s="64">
        <f>DAY(Table1[[#This Row],[order DateDate]])</f>
        <v>1</v>
      </c>
      <c r="I410" s="64">
        <f>YEAR(Table1[[#This Row],[order DateDate]])</f>
        <v>2014</v>
      </c>
      <c r="J410" s="64" t="str">
        <f>TEXT(Table1[[#This Row],[order DateDate]],"DDDD")</f>
        <v>Monday</v>
      </c>
      <c r="K410" s="5">
        <v>329.95</v>
      </c>
      <c r="L410" s="2">
        <v>14</v>
      </c>
      <c r="M410" s="5">
        <f t="shared" si="19"/>
        <v>4619.3</v>
      </c>
      <c r="N410" s="5"/>
      <c r="O410" s="49">
        <f t="shared" si="20"/>
        <v>4619.3</v>
      </c>
      <c r="P410" s="22" t="str" cm="1">
        <f t="array" ref="P410">_xlfn.IFS(Table1[[#This Row],[Total]]&gt;=2000,"HLC",Table1[[#This Row],[Total]]&lt;2000,"LLC")</f>
        <v>HLC</v>
      </c>
    </row>
    <row r="411" spans="1:16">
      <c r="A411" s="47" t="s">
        <v>26</v>
      </c>
      <c r="B411" s="47" t="str">
        <f>TRIM(Table1[[#This Row],[Product]])</f>
        <v>Bamboo Coffee Table</v>
      </c>
      <c r="C411" s="1" t="s">
        <v>22</v>
      </c>
      <c r="D411" s="1" t="str">
        <f>UPPER(Table1[[#This Row],[Customer]])</f>
        <v>ELLINGTON DESIGNS</v>
      </c>
      <c r="E411" s="30">
        <v>41975</v>
      </c>
      <c r="F411" s="30">
        <f t="shared" ca="1" si="18"/>
        <v>45333</v>
      </c>
      <c r="G411" s="60">
        <f ca="1">YEARFRAC(Table1[[#This Row],[order DateDate]],Table1[[#This Row],[Shipday]])</f>
        <v>9.1916666666666664</v>
      </c>
      <c r="H411" s="64">
        <f>DAY(Table1[[#This Row],[order DateDate]])</f>
        <v>2</v>
      </c>
      <c r="I411" s="64">
        <f>YEAR(Table1[[#This Row],[order DateDate]])</f>
        <v>2014</v>
      </c>
      <c r="J411" s="64" t="str">
        <f>TEXT(Table1[[#This Row],[order DateDate]],"DDDD")</f>
        <v>Tuesday</v>
      </c>
      <c r="K411" s="5">
        <v>139.94999999999999</v>
      </c>
      <c r="L411" s="2">
        <v>9</v>
      </c>
      <c r="M411" s="5">
        <f t="shared" si="19"/>
        <v>1259.55</v>
      </c>
      <c r="N411" s="5"/>
      <c r="O411" s="49">
        <f t="shared" si="20"/>
        <v>1259.55</v>
      </c>
      <c r="P411" s="22" t="str" cm="1">
        <f t="array" ref="P411">_xlfn.IFS(Table1[[#This Row],[Total]]&gt;=2000,"HLC",Table1[[#This Row],[Total]]&lt;2000,"LLC")</f>
        <v>LLC</v>
      </c>
    </row>
    <row r="412" spans="1:16">
      <c r="A412" s="47" t="s">
        <v>19</v>
      </c>
      <c r="B412" s="47" t="str">
        <f>TRIM(Table1[[#This Row],[Product]])</f>
        <v>Media Armoire</v>
      </c>
      <c r="C412" s="1" t="s">
        <v>18</v>
      </c>
      <c r="D412" s="1" t="str">
        <f>UPPER(Table1[[#This Row],[Customer]])</f>
        <v>B&amp;B SPACES</v>
      </c>
      <c r="E412" s="30">
        <v>41975</v>
      </c>
      <c r="F412" s="30">
        <f t="shared" ca="1" si="18"/>
        <v>45333</v>
      </c>
      <c r="G412" s="60">
        <f ca="1">YEARFRAC(Table1[[#This Row],[order DateDate]],Table1[[#This Row],[Shipday]])</f>
        <v>9.1916666666666664</v>
      </c>
      <c r="H412" s="64">
        <f>DAY(Table1[[#This Row],[order DateDate]])</f>
        <v>2</v>
      </c>
      <c r="I412" s="64">
        <f>YEAR(Table1[[#This Row],[order DateDate]])</f>
        <v>2014</v>
      </c>
      <c r="J412" s="64" t="str">
        <f>TEXT(Table1[[#This Row],[order DateDate]],"DDDD")</f>
        <v>Tuesday</v>
      </c>
      <c r="K412" s="5">
        <v>329.95</v>
      </c>
      <c r="L412" s="2">
        <v>13</v>
      </c>
      <c r="M412" s="5">
        <f t="shared" si="19"/>
        <v>4289.3499999999995</v>
      </c>
      <c r="N412" s="5"/>
      <c r="O412" s="49">
        <f t="shared" si="20"/>
        <v>4289.3499999999995</v>
      </c>
      <c r="P412" s="22" t="str" cm="1">
        <f t="array" ref="P412">_xlfn.IFS(Table1[[#This Row],[Total]]&gt;=2000,"HLC",Table1[[#This Row],[Total]]&lt;2000,"LLC")</f>
        <v>HLC</v>
      </c>
    </row>
    <row r="413" spans="1:16">
      <c r="A413" s="47" t="s">
        <v>24</v>
      </c>
      <c r="B413" s="47" t="str">
        <f>TRIM(Table1[[#This Row],[Product]])</f>
        <v>Chameleon Couch</v>
      </c>
      <c r="C413" s="1" t="s">
        <v>18</v>
      </c>
      <c r="D413" s="1" t="str">
        <f>UPPER(Table1[[#This Row],[Customer]])</f>
        <v>B&amp;B SPACES</v>
      </c>
      <c r="E413" s="30">
        <v>41976</v>
      </c>
      <c r="F413" s="30">
        <f t="shared" ca="1" si="18"/>
        <v>45333</v>
      </c>
      <c r="G413" s="60">
        <f ca="1">YEARFRAC(Table1[[#This Row],[order DateDate]],Table1[[#This Row],[Shipday]])</f>
        <v>9.1888888888888882</v>
      </c>
      <c r="H413" s="64">
        <f>DAY(Table1[[#This Row],[order DateDate]])</f>
        <v>3</v>
      </c>
      <c r="I413" s="64">
        <f>YEAR(Table1[[#This Row],[order DateDate]])</f>
        <v>2014</v>
      </c>
      <c r="J413" s="64" t="str">
        <f>TEXT(Table1[[#This Row],[order DateDate]],"DDDD")</f>
        <v>Wednesday</v>
      </c>
      <c r="K413" s="5">
        <v>649.99</v>
      </c>
      <c r="L413" s="2">
        <v>12</v>
      </c>
      <c r="M413" s="5">
        <f t="shared" si="19"/>
        <v>7799.88</v>
      </c>
      <c r="N413" s="5"/>
      <c r="O413" s="49">
        <f t="shared" si="20"/>
        <v>7799.88</v>
      </c>
      <c r="P413" s="22" t="str" cm="1">
        <f t="array" ref="P413">_xlfn.IFS(Table1[[#This Row],[Total]]&gt;=2000,"HLC",Table1[[#This Row],[Total]]&lt;2000,"LLC")</f>
        <v>HLC</v>
      </c>
    </row>
    <row r="414" spans="1:16">
      <c r="A414" s="47" t="s">
        <v>19</v>
      </c>
      <c r="B414" s="47" t="str">
        <f>TRIM(Table1[[#This Row],[Product]])</f>
        <v>Media Armoire</v>
      </c>
      <c r="C414" s="1" t="s">
        <v>20</v>
      </c>
      <c r="D414" s="1" t="str">
        <f>UPPER(Table1[[#This Row],[Customer]])</f>
        <v>HOME USA</v>
      </c>
      <c r="E414" s="30">
        <v>41976</v>
      </c>
      <c r="F414" s="30">
        <f t="shared" ca="1" si="18"/>
        <v>45333</v>
      </c>
      <c r="G414" s="60">
        <f ca="1">YEARFRAC(Table1[[#This Row],[order DateDate]],Table1[[#This Row],[Shipday]])</f>
        <v>9.1888888888888882</v>
      </c>
      <c r="H414" s="64">
        <f>DAY(Table1[[#This Row],[order DateDate]])</f>
        <v>3</v>
      </c>
      <c r="I414" s="64">
        <f>YEAR(Table1[[#This Row],[order DateDate]])</f>
        <v>2014</v>
      </c>
      <c r="J414" s="64" t="str">
        <f>TEXT(Table1[[#This Row],[order DateDate]],"DDDD")</f>
        <v>Wednesday</v>
      </c>
      <c r="K414" s="5">
        <v>329.95</v>
      </c>
      <c r="L414" s="2">
        <v>15</v>
      </c>
      <c r="M414" s="5">
        <f t="shared" si="19"/>
        <v>4949.25</v>
      </c>
      <c r="N414" s="5"/>
      <c r="O414" s="49">
        <f t="shared" si="20"/>
        <v>4949.25</v>
      </c>
      <c r="P414" s="22" t="str" cm="1">
        <f t="array" ref="P414">_xlfn.IFS(Table1[[#This Row],[Total]]&gt;=2000,"HLC",Table1[[#This Row],[Total]]&lt;2000,"LLC")</f>
        <v>HLC</v>
      </c>
    </row>
    <row r="415" spans="1:16">
      <c r="A415" s="47" t="s">
        <v>19</v>
      </c>
      <c r="B415" s="47" t="str">
        <f>TRIM(Table1[[#This Row],[Product]])</f>
        <v>Media Armoire</v>
      </c>
      <c r="C415" s="1" t="s">
        <v>29</v>
      </c>
      <c r="D415" s="1" t="str">
        <f>UPPER(Table1[[#This Row],[Customer]])</f>
        <v>FABULOUS HOMES</v>
      </c>
      <c r="E415" s="30">
        <v>41977</v>
      </c>
      <c r="F415" s="30">
        <f t="shared" ca="1" si="18"/>
        <v>45333</v>
      </c>
      <c r="G415" s="60">
        <f ca="1">YEARFRAC(Table1[[#This Row],[order DateDate]],Table1[[#This Row],[Shipday]])</f>
        <v>9.1861111111111118</v>
      </c>
      <c r="H415" s="64">
        <f>DAY(Table1[[#This Row],[order DateDate]])</f>
        <v>4</v>
      </c>
      <c r="I415" s="64">
        <f>YEAR(Table1[[#This Row],[order DateDate]])</f>
        <v>2014</v>
      </c>
      <c r="J415" s="64" t="str">
        <f>TEXT(Table1[[#This Row],[order DateDate]],"DDDD")</f>
        <v>Thursday</v>
      </c>
      <c r="K415" s="5">
        <v>329.95</v>
      </c>
      <c r="L415" s="2">
        <v>13</v>
      </c>
      <c r="M415" s="5">
        <f t="shared" si="19"/>
        <v>4289.3499999999995</v>
      </c>
      <c r="N415" s="5"/>
      <c r="O415" s="49">
        <f t="shared" si="20"/>
        <v>4289.3499999999995</v>
      </c>
      <c r="P415" s="22" t="str" cm="1">
        <f t="array" ref="P415">_xlfn.IFS(Table1[[#This Row],[Total]]&gt;=2000,"HLC",Table1[[#This Row],[Total]]&lt;2000,"LLC")</f>
        <v>HLC</v>
      </c>
    </row>
    <row r="416" spans="1:16">
      <c r="A416" s="47" t="s">
        <v>21</v>
      </c>
      <c r="B416" s="47" t="str">
        <f>TRIM(Table1[[#This Row],[Product]])</f>
        <v>Bamboo End Table</v>
      </c>
      <c r="C416" s="1" t="s">
        <v>22</v>
      </c>
      <c r="D416" s="1" t="str">
        <f>UPPER(Table1[[#This Row],[Customer]])</f>
        <v>ELLINGTON DESIGNS</v>
      </c>
      <c r="E416" s="30">
        <v>41978</v>
      </c>
      <c r="F416" s="30">
        <f t="shared" ca="1" si="18"/>
        <v>45333</v>
      </c>
      <c r="G416" s="60">
        <f ca="1">YEARFRAC(Table1[[#This Row],[order DateDate]],Table1[[#This Row],[Shipday]])</f>
        <v>9.1833333333333336</v>
      </c>
      <c r="H416" s="64">
        <f>DAY(Table1[[#This Row],[order DateDate]])</f>
        <v>5</v>
      </c>
      <c r="I416" s="64">
        <f>YEAR(Table1[[#This Row],[order DateDate]])</f>
        <v>2014</v>
      </c>
      <c r="J416" s="64" t="str">
        <f>TEXT(Table1[[#This Row],[order DateDate]],"DDDD")</f>
        <v>Friday</v>
      </c>
      <c r="K416" s="5">
        <v>64.95</v>
      </c>
      <c r="L416" s="2">
        <v>3</v>
      </c>
      <c r="M416" s="5">
        <f t="shared" si="19"/>
        <v>194.85000000000002</v>
      </c>
      <c r="N416" s="5"/>
      <c r="O416" s="49">
        <f t="shared" si="20"/>
        <v>194.85000000000002</v>
      </c>
      <c r="P416" s="22" t="str" cm="1">
        <f t="array" ref="P416">_xlfn.IFS(Table1[[#This Row],[Total]]&gt;=2000,"HLC",Table1[[#This Row],[Total]]&lt;2000,"LLC")</f>
        <v>LLC</v>
      </c>
    </row>
    <row r="417" spans="1:16">
      <c r="A417" s="47" t="s">
        <v>21</v>
      </c>
      <c r="B417" s="47" t="str">
        <f>TRIM(Table1[[#This Row],[Product]])</f>
        <v>Bamboo End Table</v>
      </c>
      <c r="C417" s="1" t="s">
        <v>18</v>
      </c>
      <c r="D417" s="1" t="str">
        <f>UPPER(Table1[[#This Row],[Customer]])</f>
        <v>B&amp;B SPACES</v>
      </c>
      <c r="E417" s="30">
        <v>41981</v>
      </c>
      <c r="F417" s="30">
        <f t="shared" ca="1" si="18"/>
        <v>45333</v>
      </c>
      <c r="G417" s="60">
        <f ca="1">YEARFRAC(Table1[[#This Row],[order DateDate]],Table1[[#This Row],[Shipday]])</f>
        <v>9.1750000000000007</v>
      </c>
      <c r="H417" s="64">
        <f>DAY(Table1[[#This Row],[order DateDate]])</f>
        <v>8</v>
      </c>
      <c r="I417" s="64">
        <f>YEAR(Table1[[#This Row],[order DateDate]])</f>
        <v>2014</v>
      </c>
      <c r="J417" s="64" t="str">
        <f>TEXT(Table1[[#This Row],[order DateDate]],"DDDD")</f>
        <v>Monday</v>
      </c>
      <c r="K417" s="5">
        <v>64.95</v>
      </c>
      <c r="L417" s="2">
        <v>13</v>
      </c>
      <c r="M417" s="5">
        <f t="shared" si="19"/>
        <v>844.35</v>
      </c>
      <c r="N417" s="5"/>
      <c r="O417" s="49">
        <f t="shared" si="20"/>
        <v>844.35</v>
      </c>
      <c r="P417" s="22" t="str" cm="1">
        <f t="array" ref="P417">_xlfn.IFS(Table1[[#This Row],[Total]]&gt;=2000,"HLC",Table1[[#This Row],[Total]]&lt;2000,"LLC")</f>
        <v>LLC</v>
      </c>
    </row>
    <row r="418" spans="1:16">
      <c r="A418" s="47" t="s">
        <v>26</v>
      </c>
      <c r="B418" s="47" t="str">
        <f>TRIM(Table1[[#This Row],[Product]])</f>
        <v>Bamboo Coffee Table</v>
      </c>
      <c r="C418" s="1" t="s">
        <v>20</v>
      </c>
      <c r="D418" s="1" t="str">
        <f>UPPER(Table1[[#This Row],[Customer]])</f>
        <v>HOME USA</v>
      </c>
      <c r="E418" s="30">
        <v>41982</v>
      </c>
      <c r="F418" s="30">
        <f t="shared" ca="1" si="18"/>
        <v>45333</v>
      </c>
      <c r="G418" s="60">
        <f ca="1">YEARFRAC(Table1[[#This Row],[order DateDate]],Table1[[#This Row],[Shipday]])</f>
        <v>9.1722222222222225</v>
      </c>
      <c r="H418" s="64">
        <f>DAY(Table1[[#This Row],[order DateDate]])</f>
        <v>9</v>
      </c>
      <c r="I418" s="64">
        <f>YEAR(Table1[[#This Row],[order DateDate]])</f>
        <v>2014</v>
      </c>
      <c r="J418" s="64" t="str">
        <f>TEXT(Table1[[#This Row],[order DateDate]],"DDDD")</f>
        <v>Tuesday</v>
      </c>
      <c r="K418" s="5">
        <v>139.94999999999999</v>
      </c>
      <c r="L418" s="2">
        <v>15</v>
      </c>
      <c r="M418" s="5">
        <f t="shared" si="19"/>
        <v>2099.25</v>
      </c>
      <c r="N418" s="5"/>
      <c r="O418" s="49">
        <f t="shared" si="20"/>
        <v>2099.25</v>
      </c>
      <c r="P418" s="22" t="str" cm="1">
        <f t="array" ref="P418">_xlfn.IFS(Table1[[#This Row],[Total]]&gt;=2000,"HLC",Table1[[#This Row],[Total]]&lt;2000,"LLC")</f>
        <v>HLC</v>
      </c>
    </row>
    <row r="419" spans="1:16">
      <c r="A419" s="47" t="s">
        <v>21</v>
      </c>
      <c r="B419" s="47" t="str">
        <f>TRIM(Table1[[#This Row],[Product]])</f>
        <v>Bamboo End Table</v>
      </c>
      <c r="C419" s="1" t="s">
        <v>29</v>
      </c>
      <c r="D419" s="1" t="str">
        <f>UPPER(Table1[[#This Row],[Customer]])</f>
        <v>FABULOUS HOMES</v>
      </c>
      <c r="E419" s="30">
        <v>41982</v>
      </c>
      <c r="F419" s="30">
        <f t="shared" ca="1" si="18"/>
        <v>45333</v>
      </c>
      <c r="G419" s="60">
        <f ca="1">YEARFRAC(Table1[[#This Row],[order DateDate]],Table1[[#This Row],[Shipday]])</f>
        <v>9.1722222222222225</v>
      </c>
      <c r="H419" s="64">
        <f>DAY(Table1[[#This Row],[order DateDate]])</f>
        <v>9</v>
      </c>
      <c r="I419" s="64">
        <f>YEAR(Table1[[#This Row],[order DateDate]])</f>
        <v>2014</v>
      </c>
      <c r="J419" s="64" t="str">
        <f>TEXT(Table1[[#This Row],[order DateDate]],"DDDD")</f>
        <v>Tuesday</v>
      </c>
      <c r="K419" s="5">
        <v>64.95</v>
      </c>
      <c r="L419" s="2">
        <v>10</v>
      </c>
      <c r="M419" s="5">
        <f t="shared" si="19"/>
        <v>649.5</v>
      </c>
      <c r="N419" s="5"/>
      <c r="O419" s="49">
        <f t="shared" si="20"/>
        <v>649.5</v>
      </c>
      <c r="P419" s="22" t="str" cm="1">
        <f t="array" ref="P419">_xlfn.IFS(Table1[[#This Row],[Total]]&gt;=2000,"HLC",Table1[[#This Row],[Total]]&lt;2000,"LLC")</f>
        <v>LLC</v>
      </c>
    </row>
    <row r="420" spans="1:16">
      <c r="A420" s="47" t="s">
        <v>26</v>
      </c>
      <c r="B420" s="47" t="str">
        <f>TRIM(Table1[[#This Row],[Product]])</f>
        <v>Bamboo Coffee Table</v>
      </c>
      <c r="C420" s="1" t="s">
        <v>29</v>
      </c>
      <c r="D420" s="1" t="str">
        <f>UPPER(Table1[[#This Row],[Customer]])</f>
        <v>FABULOUS HOMES</v>
      </c>
      <c r="E420" s="30">
        <v>41983</v>
      </c>
      <c r="F420" s="30">
        <f t="shared" ca="1" si="18"/>
        <v>45333</v>
      </c>
      <c r="G420" s="60">
        <f ca="1">YEARFRAC(Table1[[#This Row],[order DateDate]],Table1[[#This Row],[Shipday]])</f>
        <v>9.1694444444444443</v>
      </c>
      <c r="H420" s="64">
        <f>DAY(Table1[[#This Row],[order DateDate]])</f>
        <v>10</v>
      </c>
      <c r="I420" s="64">
        <f>YEAR(Table1[[#This Row],[order DateDate]])</f>
        <v>2014</v>
      </c>
      <c r="J420" s="64" t="str">
        <f>TEXT(Table1[[#This Row],[order DateDate]],"DDDD")</f>
        <v>Wednesday</v>
      </c>
      <c r="K420" s="5">
        <v>139.94999999999999</v>
      </c>
      <c r="L420" s="2">
        <v>5</v>
      </c>
      <c r="M420" s="5">
        <f t="shared" si="19"/>
        <v>699.75</v>
      </c>
      <c r="N420" s="5"/>
      <c r="O420" s="49">
        <f t="shared" si="20"/>
        <v>699.75</v>
      </c>
      <c r="P420" s="22" t="str" cm="1">
        <f t="array" ref="P420">_xlfn.IFS(Table1[[#This Row],[Total]]&gt;=2000,"HLC",Table1[[#This Row],[Total]]&lt;2000,"LLC")</f>
        <v>LLC</v>
      </c>
    </row>
    <row r="421" spans="1:16">
      <c r="A421" s="47" t="s">
        <v>21</v>
      </c>
      <c r="B421" s="47" t="str">
        <f>TRIM(Table1[[#This Row],[Product]])</f>
        <v>Bamboo End Table</v>
      </c>
      <c r="C421" s="1" t="s">
        <v>29</v>
      </c>
      <c r="D421" s="1" t="str">
        <f>UPPER(Table1[[#This Row],[Customer]])</f>
        <v>FABULOUS HOMES</v>
      </c>
      <c r="E421" s="30">
        <v>41983</v>
      </c>
      <c r="F421" s="30">
        <f t="shared" ca="1" si="18"/>
        <v>45333</v>
      </c>
      <c r="G421" s="60">
        <f ca="1">YEARFRAC(Table1[[#This Row],[order DateDate]],Table1[[#This Row],[Shipday]])</f>
        <v>9.1694444444444443</v>
      </c>
      <c r="H421" s="64">
        <f>DAY(Table1[[#This Row],[order DateDate]])</f>
        <v>10</v>
      </c>
      <c r="I421" s="64">
        <f>YEAR(Table1[[#This Row],[order DateDate]])</f>
        <v>2014</v>
      </c>
      <c r="J421" s="64" t="str">
        <f>TEXT(Table1[[#This Row],[order DateDate]],"DDDD")</f>
        <v>Wednesday</v>
      </c>
      <c r="K421" s="5">
        <v>64.95</v>
      </c>
      <c r="L421" s="2">
        <v>7</v>
      </c>
      <c r="M421" s="5">
        <f t="shared" si="19"/>
        <v>454.65000000000003</v>
      </c>
      <c r="N421" s="5"/>
      <c r="O421" s="49">
        <f t="shared" si="20"/>
        <v>454.65000000000003</v>
      </c>
      <c r="P421" s="22" t="str" cm="1">
        <f t="array" ref="P421">_xlfn.IFS(Table1[[#This Row],[Total]]&gt;=2000,"HLC",Table1[[#This Row],[Total]]&lt;2000,"LLC")</f>
        <v>LLC</v>
      </c>
    </row>
    <row r="422" spans="1:16">
      <c r="A422" s="47" t="s">
        <v>26</v>
      </c>
      <c r="B422" s="47" t="str">
        <f>TRIM(Table1[[#This Row],[Product]])</f>
        <v>Bamboo Coffee Table</v>
      </c>
      <c r="C422" s="1" t="s">
        <v>28</v>
      </c>
      <c r="D422" s="1" t="str">
        <f>UPPER(Table1[[#This Row],[Customer]])</f>
        <v>HOME EMPORIUM</v>
      </c>
      <c r="E422" s="30">
        <v>41985</v>
      </c>
      <c r="F422" s="30">
        <f t="shared" ca="1" si="18"/>
        <v>45333</v>
      </c>
      <c r="G422" s="60">
        <f ca="1">YEARFRAC(Table1[[#This Row],[order DateDate]],Table1[[#This Row],[Shipday]])</f>
        <v>9.1638888888888896</v>
      </c>
      <c r="H422" s="64">
        <f>DAY(Table1[[#This Row],[order DateDate]])</f>
        <v>12</v>
      </c>
      <c r="I422" s="64">
        <f>YEAR(Table1[[#This Row],[order DateDate]])</f>
        <v>2014</v>
      </c>
      <c r="J422" s="64" t="str">
        <f>TEXT(Table1[[#This Row],[order DateDate]],"DDDD")</f>
        <v>Friday</v>
      </c>
      <c r="K422" s="5">
        <v>139.94999999999999</v>
      </c>
      <c r="L422" s="2">
        <v>1</v>
      </c>
      <c r="M422" s="5">
        <f t="shared" si="19"/>
        <v>139.94999999999999</v>
      </c>
      <c r="N422" s="5"/>
      <c r="O422" s="49">
        <f t="shared" si="20"/>
        <v>139.94999999999999</v>
      </c>
      <c r="P422" s="22" t="str" cm="1">
        <f t="array" ref="P422">_xlfn.IFS(Table1[[#This Row],[Total]]&gt;=2000,"HLC",Table1[[#This Row],[Total]]&lt;2000,"LLC")</f>
        <v>LLC</v>
      </c>
    </row>
    <row r="423" spans="1:16">
      <c r="A423" s="47" t="s">
        <v>21</v>
      </c>
      <c r="B423" s="47" t="str">
        <f>TRIM(Table1[[#This Row],[Product]])</f>
        <v>Bamboo End Table</v>
      </c>
      <c r="C423" s="1" t="s">
        <v>22</v>
      </c>
      <c r="D423" s="1" t="str">
        <f>UPPER(Table1[[#This Row],[Customer]])</f>
        <v>ELLINGTON DESIGNS</v>
      </c>
      <c r="E423" s="30">
        <v>41985</v>
      </c>
      <c r="F423" s="30">
        <f t="shared" ca="1" si="18"/>
        <v>45333</v>
      </c>
      <c r="G423" s="60">
        <f ca="1">YEARFRAC(Table1[[#This Row],[order DateDate]],Table1[[#This Row],[Shipday]])</f>
        <v>9.1638888888888896</v>
      </c>
      <c r="H423" s="64">
        <f>DAY(Table1[[#This Row],[order DateDate]])</f>
        <v>12</v>
      </c>
      <c r="I423" s="64">
        <f>YEAR(Table1[[#This Row],[order DateDate]])</f>
        <v>2014</v>
      </c>
      <c r="J423" s="64" t="str">
        <f>TEXT(Table1[[#This Row],[order DateDate]],"DDDD")</f>
        <v>Friday</v>
      </c>
      <c r="K423" s="5">
        <v>64.95</v>
      </c>
      <c r="L423" s="2">
        <v>6</v>
      </c>
      <c r="M423" s="5">
        <f t="shared" si="19"/>
        <v>389.70000000000005</v>
      </c>
      <c r="N423" s="5"/>
      <c r="O423" s="49">
        <f t="shared" si="20"/>
        <v>389.70000000000005</v>
      </c>
      <c r="P423" s="22" t="str" cm="1">
        <f t="array" ref="P423">_xlfn.IFS(Table1[[#This Row],[Total]]&gt;=2000,"HLC",Table1[[#This Row],[Total]]&lt;2000,"LLC")</f>
        <v>LLC</v>
      </c>
    </row>
    <row r="424" spans="1:16">
      <c r="A424" s="47" t="s">
        <v>17</v>
      </c>
      <c r="B424" s="47" t="str">
        <f>TRIM(Table1[[#This Row],[Product]])</f>
        <v>Captain Recliner</v>
      </c>
      <c r="C424" s="1" t="s">
        <v>20</v>
      </c>
      <c r="D424" s="1" t="str">
        <f>UPPER(Table1[[#This Row],[Customer]])</f>
        <v>HOME USA</v>
      </c>
      <c r="E424" s="30">
        <v>41985</v>
      </c>
      <c r="F424" s="30">
        <f t="shared" ca="1" si="18"/>
        <v>45333</v>
      </c>
      <c r="G424" s="60">
        <f ca="1">YEARFRAC(Table1[[#This Row],[order DateDate]],Table1[[#This Row],[Shipday]])</f>
        <v>9.1638888888888896</v>
      </c>
      <c r="H424" s="64">
        <f>DAY(Table1[[#This Row],[order DateDate]])</f>
        <v>12</v>
      </c>
      <c r="I424" s="64">
        <f>YEAR(Table1[[#This Row],[order DateDate]])</f>
        <v>2014</v>
      </c>
      <c r="J424" s="64" t="str">
        <f>TEXT(Table1[[#This Row],[order DateDate]],"DDDD")</f>
        <v>Friday</v>
      </c>
      <c r="K424" s="5">
        <v>299.95</v>
      </c>
      <c r="L424" s="2">
        <v>1</v>
      </c>
      <c r="M424" s="5">
        <f t="shared" si="19"/>
        <v>299.95</v>
      </c>
      <c r="N424" s="5"/>
      <c r="O424" s="49">
        <f t="shared" si="20"/>
        <v>299.95</v>
      </c>
      <c r="P424" s="22" t="str" cm="1">
        <f t="array" ref="P424">_xlfn.IFS(Table1[[#This Row],[Total]]&gt;=2000,"HLC",Table1[[#This Row],[Total]]&lt;2000,"LLC")</f>
        <v>LLC</v>
      </c>
    </row>
    <row r="425" spans="1:16">
      <c r="A425" s="47" t="s">
        <v>24</v>
      </c>
      <c r="B425" s="47" t="str">
        <f>TRIM(Table1[[#This Row],[Product]])</f>
        <v>Chameleon Couch</v>
      </c>
      <c r="C425" s="1" t="s">
        <v>22</v>
      </c>
      <c r="D425" s="1" t="str">
        <f>UPPER(Table1[[#This Row],[Customer]])</f>
        <v>ELLINGTON DESIGNS</v>
      </c>
      <c r="E425" s="30">
        <v>41986</v>
      </c>
      <c r="F425" s="30">
        <f t="shared" ca="1" si="18"/>
        <v>45333</v>
      </c>
      <c r="G425" s="60">
        <f ca="1">YEARFRAC(Table1[[#This Row],[order DateDate]],Table1[[#This Row],[Shipday]])</f>
        <v>9.1611111111111114</v>
      </c>
      <c r="H425" s="64">
        <f>DAY(Table1[[#This Row],[order DateDate]])</f>
        <v>13</v>
      </c>
      <c r="I425" s="64">
        <f>YEAR(Table1[[#This Row],[order DateDate]])</f>
        <v>2014</v>
      </c>
      <c r="J425" s="64" t="str">
        <f>TEXT(Table1[[#This Row],[order DateDate]],"DDDD")</f>
        <v>Saturday</v>
      </c>
      <c r="K425" s="5">
        <v>649.99</v>
      </c>
      <c r="L425" s="2">
        <v>7</v>
      </c>
      <c r="M425" s="5">
        <f t="shared" si="19"/>
        <v>4549.93</v>
      </c>
      <c r="N425" s="5"/>
      <c r="O425" s="49">
        <f t="shared" si="20"/>
        <v>4549.93</v>
      </c>
      <c r="P425" s="22" t="str" cm="1">
        <f t="array" ref="P425">_xlfn.IFS(Table1[[#This Row],[Total]]&gt;=2000,"HLC",Table1[[#This Row],[Total]]&lt;2000,"LLC")</f>
        <v>HLC</v>
      </c>
    </row>
    <row r="426" spans="1:16">
      <c r="A426" s="47" t="s">
        <v>24</v>
      </c>
      <c r="B426" s="47" t="str">
        <f>TRIM(Table1[[#This Row],[Product]])</f>
        <v>Chameleon Couch</v>
      </c>
      <c r="C426" s="1" t="s">
        <v>18</v>
      </c>
      <c r="D426" s="1" t="str">
        <f>UPPER(Table1[[#This Row],[Customer]])</f>
        <v>B&amp;B SPACES</v>
      </c>
      <c r="E426" s="30">
        <v>41988</v>
      </c>
      <c r="F426" s="30">
        <f t="shared" ca="1" si="18"/>
        <v>45333</v>
      </c>
      <c r="G426" s="60">
        <f ca="1">YEARFRAC(Table1[[#This Row],[order DateDate]],Table1[[#This Row],[Shipday]])</f>
        <v>9.155555555555555</v>
      </c>
      <c r="H426" s="64">
        <f>DAY(Table1[[#This Row],[order DateDate]])</f>
        <v>15</v>
      </c>
      <c r="I426" s="64">
        <f>YEAR(Table1[[#This Row],[order DateDate]])</f>
        <v>2014</v>
      </c>
      <c r="J426" s="64" t="str">
        <f>TEXT(Table1[[#This Row],[order DateDate]],"DDDD")</f>
        <v>Monday</v>
      </c>
      <c r="K426" s="5">
        <v>649.99</v>
      </c>
      <c r="L426" s="2">
        <v>13</v>
      </c>
      <c r="M426" s="5">
        <f t="shared" si="19"/>
        <v>8449.8700000000008</v>
      </c>
      <c r="N426" s="5"/>
      <c r="O426" s="49">
        <f t="shared" si="20"/>
        <v>8449.8700000000008</v>
      </c>
      <c r="P426" s="22" t="str" cm="1">
        <f t="array" ref="P426">_xlfn.IFS(Table1[[#This Row],[Total]]&gt;=2000,"HLC",Table1[[#This Row],[Total]]&lt;2000,"LLC")</f>
        <v>HLC</v>
      </c>
    </row>
    <row r="427" spans="1:16">
      <c r="A427" s="47" t="s">
        <v>17</v>
      </c>
      <c r="B427" s="47" t="str">
        <f>TRIM(Table1[[#This Row],[Product]])</f>
        <v>Captain Recliner</v>
      </c>
      <c r="C427" s="1" t="s">
        <v>22</v>
      </c>
      <c r="D427" s="1" t="str">
        <f>UPPER(Table1[[#This Row],[Customer]])</f>
        <v>ELLINGTON DESIGNS</v>
      </c>
      <c r="E427" s="30">
        <v>41989</v>
      </c>
      <c r="F427" s="30">
        <f t="shared" ca="1" si="18"/>
        <v>45333</v>
      </c>
      <c r="G427" s="60">
        <f ca="1">YEARFRAC(Table1[[#This Row],[order DateDate]],Table1[[#This Row],[Shipday]])</f>
        <v>9.1527777777777786</v>
      </c>
      <c r="H427" s="64">
        <f>DAY(Table1[[#This Row],[order DateDate]])</f>
        <v>16</v>
      </c>
      <c r="I427" s="64">
        <f>YEAR(Table1[[#This Row],[order DateDate]])</f>
        <v>2014</v>
      </c>
      <c r="J427" s="64" t="str">
        <f>TEXT(Table1[[#This Row],[order DateDate]],"DDDD")</f>
        <v>Tuesday</v>
      </c>
      <c r="K427" s="5">
        <v>299.95</v>
      </c>
      <c r="L427" s="2">
        <v>9</v>
      </c>
      <c r="M427" s="5">
        <f t="shared" si="19"/>
        <v>2699.5499999999997</v>
      </c>
      <c r="N427" s="5"/>
      <c r="O427" s="49">
        <f t="shared" si="20"/>
        <v>2699.5499999999997</v>
      </c>
      <c r="P427" s="22" t="str" cm="1">
        <f t="array" ref="P427">_xlfn.IFS(Table1[[#This Row],[Total]]&gt;=2000,"HLC",Table1[[#This Row],[Total]]&lt;2000,"LLC")</f>
        <v>HLC</v>
      </c>
    </row>
    <row r="428" spans="1:16">
      <c r="A428" s="47" t="s">
        <v>17</v>
      </c>
      <c r="B428" s="47" t="str">
        <f>TRIM(Table1[[#This Row],[Product]])</f>
        <v>Captain Recliner</v>
      </c>
      <c r="C428" s="1" t="s">
        <v>28</v>
      </c>
      <c r="D428" s="1" t="str">
        <f>UPPER(Table1[[#This Row],[Customer]])</f>
        <v>HOME EMPORIUM</v>
      </c>
      <c r="E428" s="30">
        <v>41989</v>
      </c>
      <c r="F428" s="30">
        <f t="shared" ca="1" si="18"/>
        <v>45333</v>
      </c>
      <c r="G428" s="60">
        <f ca="1">YEARFRAC(Table1[[#This Row],[order DateDate]],Table1[[#This Row],[Shipday]])</f>
        <v>9.1527777777777786</v>
      </c>
      <c r="H428" s="64">
        <f>DAY(Table1[[#This Row],[order DateDate]])</f>
        <v>16</v>
      </c>
      <c r="I428" s="64">
        <f>YEAR(Table1[[#This Row],[order DateDate]])</f>
        <v>2014</v>
      </c>
      <c r="J428" s="64" t="str">
        <f>TEXT(Table1[[#This Row],[order DateDate]],"DDDD")</f>
        <v>Tuesday</v>
      </c>
      <c r="K428" s="5">
        <v>299.95</v>
      </c>
      <c r="L428" s="2">
        <v>2</v>
      </c>
      <c r="M428" s="5">
        <f t="shared" si="19"/>
        <v>599.9</v>
      </c>
      <c r="N428" s="5"/>
      <c r="O428" s="49">
        <f t="shared" si="20"/>
        <v>599.9</v>
      </c>
      <c r="P428" s="22" t="str" cm="1">
        <f t="array" ref="P428">_xlfn.IFS(Table1[[#This Row],[Total]]&gt;=2000,"HLC",Table1[[#This Row],[Total]]&lt;2000,"LLC")</f>
        <v>LLC</v>
      </c>
    </row>
    <row r="429" spans="1:16">
      <c r="A429" s="47" t="s">
        <v>19</v>
      </c>
      <c r="B429" s="47" t="str">
        <f>TRIM(Table1[[#This Row],[Product]])</f>
        <v>Media Armoire</v>
      </c>
      <c r="C429" s="1" t="s">
        <v>18</v>
      </c>
      <c r="D429" s="1" t="str">
        <f>UPPER(Table1[[#This Row],[Customer]])</f>
        <v>B&amp;B SPACES</v>
      </c>
      <c r="E429" s="30">
        <v>41989</v>
      </c>
      <c r="F429" s="30">
        <f t="shared" ca="1" si="18"/>
        <v>45333</v>
      </c>
      <c r="G429" s="60">
        <f ca="1">YEARFRAC(Table1[[#This Row],[order DateDate]],Table1[[#This Row],[Shipday]])</f>
        <v>9.1527777777777786</v>
      </c>
      <c r="H429" s="64">
        <f>DAY(Table1[[#This Row],[order DateDate]])</f>
        <v>16</v>
      </c>
      <c r="I429" s="64">
        <f>YEAR(Table1[[#This Row],[order DateDate]])</f>
        <v>2014</v>
      </c>
      <c r="J429" s="64" t="str">
        <f>TEXT(Table1[[#This Row],[order DateDate]],"DDDD")</f>
        <v>Tuesday</v>
      </c>
      <c r="K429" s="5">
        <v>329.95</v>
      </c>
      <c r="L429" s="2">
        <v>13</v>
      </c>
      <c r="M429" s="5">
        <f t="shared" si="19"/>
        <v>4289.3499999999995</v>
      </c>
      <c r="N429" s="5"/>
      <c r="O429" s="49">
        <f t="shared" si="20"/>
        <v>4289.3499999999995</v>
      </c>
      <c r="P429" s="22" t="str" cm="1">
        <f t="array" ref="P429">_xlfn.IFS(Table1[[#This Row],[Total]]&gt;=2000,"HLC",Table1[[#This Row],[Total]]&lt;2000,"LLC")</f>
        <v>HLC</v>
      </c>
    </row>
    <row r="430" spans="1:16">
      <c r="A430" s="47" t="s">
        <v>21</v>
      </c>
      <c r="B430" s="47" t="str">
        <f>TRIM(Table1[[#This Row],[Product]])</f>
        <v>Bamboo End Table</v>
      </c>
      <c r="C430" s="1" t="s">
        <v>28</v>
      </c>
      <c r="D430" s="1" t="str">
        <f>UPPER(Table1[[#This Row],[Customer]])</f>
        <v>HOME EMPORIUM</v>
      </c>
      <c r="E430" s="30">
        <v>41990</v>
      </c>
      <c r="F430" s="30">
        <f t="shared" ca="1" si="18"/>
        <v>45333</v>
      </c>
      <c r="G430" s="60">
        <f ca="1">YEARFRAC(Table1[[#This Row],[order DateDate]],Table1[[#This Row],[Shipday]])</f>
        <v>9.15</v>
      </c>
      <c r="H430" s="64">
        <f>DAY(Table1[[#This Row],[order DateDate]])</f>
        <v>17</v>
      </c>
      <c r="I430" s="64">
        <f>YEAR(Table1[[#This Row],[order DateDate]])</f>
        <v>2014</v>
      </c>
      <c r="J430" s="64" t="str">
        <f>TEXT(Table1[[#This Row],[order DateDate]],"DDDD")</f>
        <v>Wednesday</v>
      </c>
      <c r="K430" s="5">
        <v>64.95</v>
      </c>
      <c r="L430" s="2">
        <v>4</v>
      </c>
      <c r="M430" s="5">
        <f t="shared" si="19"/>
        <v>259.8</v>
      </c>
      <c r="N430" s="5"/>
      <c r="O430" s="49">
        <f t="shared" si="20"/>
        <v>259.8</v>
      </c>
      <c r="P430" s="22" t="str" cm="1">
        <f t="array" ref="P430">_xlfn.IFS(Table1[[#This Row],[Total]]&gt;=2000,"HLC",Table1[[#This Row],[Total]]&lt;2000,"LLC")</f>
        <v>LLC</v>
      </c>
    </row>
    <row r="431" spans="1:16">
      <c r="A431" s="47" t="s">
        <v>24</v>
      </c>
      <c r="B431" s="47" t="str">
        <f>TRIM(Table1[[#This Row],[Product]])</f>
        <v>Chameleon Couch</v>
      </c>
      <c r="C431" s="1" t="s">
        <v>29</v>
      </c>
      <c r="D431" s="1" t="str">
        <f>UPPER(Table1[[#This Row],[Customer]])</f>
        <v>FABULOUS HOMES</v>
      </c>
      <c r="E431" s="30">
        <v>41991</v>
      </c>
      <c r="F431" s="30">
        <f t="shared" ca="1" si="18"/>
        <v>45333</v>
      </c>
      <c r="G431" s="60">
        <f ca="1">YEARFRAC(Table1[[#This Row],[order DateDate]],Table1[[#This Row],[Shipday]])</f>
        <v>9.1472222222222221</v>
      </c>
      <c r="H431" s="64">
        <f>DAY(Table1[[#This Row],[order DateDate]])</f>
        <v>18</v>
      </c>
      <c r="I431" s="64">
        <f>YEAR(Table1[[#This Row],[order DateDate]])</f>
        <v>2014</v>
      </c>
      <c r="J431" s="64" t="str">
        <f>TEXT(Table1[[#This Row],[order DateDate]],"DDDD")</f>
        <v>Thursday</v>
      </c>
      <c r="K431" s="5">
        <v>649.99</v>
      </c>
      <c r="L431" s="2">
        <v>14</v>
      </c>
      <c r="M431" s="5">
        <f t="shared" si="19"/>
        <v>9099.86</v>
      </c>
      <c r="N431" s="5"/>
      <c r="O431" s="49">
        <f t="shared" si="20"/>
        <v>9099.86</v>
      </c>
      <c r="P431" s="22" t="str" cm="1">
        <f t="array" ref="P431">_xlfn.IFS(Table1[[#This Row],[Total]]&gt;=2000,"HLC",Table1[[#This Row],[Total]]&lt;2000,"LLC")</f>
        <v>HLC</v>
      </c>
    </row>
    <row r="432" spans="1:16">
      <c r="A432" s="47" t="s">
        <v>26</v>
      </c>
      <c r="B432" s="47" t="str">
        <f>TRIM(Table1[[#This Row],[Product]])</f>
        <v>Bamboo Coffee Table</v>
      </c>
      <c r="C432" s="1" t="s">
        <v>28</v>
      </c>
      <c r="D432" s="1" t="str">
        <f>UPPER(Table1[[#This Row],[Customer]])</f>
        <v>HOME EMPORIUM</v>
      </c>
      <c r="E432" s="30">
        <v>41992</v>
      </c>
      <c r="F432" s="30">
        <f t="shared" ca="1" si="18"/>
        <v>45333</v>
      </c>
      <c r="G432" s="60">
        <f ca="1">YEARFRAC(Table1[[#This Row],[order DateDate]],Table1[[#This Row],[Shipday]])</f>
        <v>9.1444444444444439</v>
      </c>
      <c r="H432" s="64">
        <f>DAY(Table1[[#This Row],[order DateDate]])</f>
        <v>19</v>
      </c>
      <c r="I432" s="64">
        <f>YEAR(Table1[[#This Row],[order DateDate]])</f>
        <v>2014</v>
      </c>
      <c r="J432" s="64" t="str">
        <f>TEXT(Table1[[#This Row],[order DateDate]],"DDDD")</f>
        <v>Friday</v>
      </c>
      <c r="K432" s="5">
        <v>139.94999999999999</v>
      </c>
      <c r="L432" s="2">
        <v>11</v>
      </c>
      <c r="M432" s="5">
        <f t="shared" si="19"/>
        <v>1539.4499999999998</v>
      </c>
      <c r="N432" s="5"/>
      <c r="O432" s="49">
        <f t="shared" si="20"/>
        <v>1539.4499999999998</v>
      </c>
      <c r="P432" s="22" t="str" cm="1">
        <f t="array" ref="P432">_xlfn.IFS(Table1[[#This Row],[Total]]&gt;=2000,"HLC",Table1[[#This Row],[Total]]&lt;2000,"LLC")</f>
        <v>LLC</v>
      </c>
    </row>
    <row r="433" spans="1:16">
      <c r="A433" s="47" t="s">
        <v>19</v>
      </c>
      <c r="B433" s="47" t="str">
        <f>TRIM(Table1[[#This Row],[Product]])</f>
        <v>Media Armoire</v>
      </c>
      <c r="C433" s="1" t="s">
        <v>28</v>
      </c>
      <c r="D433" s="1" t="str">
        <f>UPPER(Table1[[#This Row],[Customer]])</f>
        <v>HOME EMPORIUM</v>
      </c>
      <c r="E433" s="30">
        <v>41992</v>
      </c>
      <c r="F433" s="30">
        <f t="shared" ca="1" si="18"/>
        <v>45333</v>
      </c>
      <c r="G433" s="60">
        <f ca="1">YEARFRAC(Table1[[#This Row],[order DateDate]],Table1[[#This Row],[Shipday]])</f>
        <v>9.1444444444444439</v>
      </c>
      <c r="H433" s="64">
        <f>DAY(Table1[[#This Row],[order DateDate]])</f>
        <v>19</v>
      </c>
      <c r="I433" s="64">
        <f>YEAR(Table1[[#This Row],[order DateDate]])</f>
        <v>2014</v>
      </c>
      <c r="J433" s="64" t="str">
        <f>TEXT(Table1[[#This Row],[order DateDate]],"DDDD")</f>
        <v>Friday</v>
      </c>
      <c r="K433" s="5">
        <v>329.95</v>
      </c>
      <c r="L433" s="2">
        <v>11</v>
      </c>
      <c r="M433" s="5">
        <f t="shared" si="19"/>
        <v>3629.45</v>
      </c>
      <c r="N433" s="5"/>
      <c r="O433" s="49">
        <f t="shared" si="20"/>
        <v>3629.45</v>
      </c>
      <c r="P433" s="22" t="str" cm="1">
        <f t="array" ref="P433">_xlfn.IFS(Table1[[#This Row],[Total]]&gt;=2000,"HLC",Table1[[#This Row],[Total]]&lt;2000,"LLC")</f>
        <v>HLC</v>
      </c>
    </row>
    <row r="434" spans="1:16">
      <c r="A434" s="47" t="s">
        <v>21</v>
      </c>
      <c r="B434" s="47" t="str">
        <f>TRIM(Table1[[#This Row],[Product]])</f>
        <v>Bamboo End Table</v>
      </c>
      <c r="C434" s="1" t="s">
        <v>18</v>
      </c>
      <c r="D434" s="1" t="str">
        <f>UPPER(Table1[[#This Row],[Customer]])</f>
        <v>B&amp;B SPACES</v>
      </c>
      <c r="E434" s="30">
        <v>41993</v>
      </c>
      <c r="F434" s="30">
        <f t="shared" ca="1" si="18"/>
        <v>45333</v>
      </c>
      <c r="G434" s="60">
        <f ca="1">YEARFRAC(Table1[[#This Row],[order DateDate]],Table1[[#This Row],[Shipday]])</f>
        <v>9.1416666666666675</v>
      </c>
      <c r="H434" s="64">
        <f>DAY(Table1[[#This Row],[order DateDate]])</f>
        <v>20</v>
      </c>
      <c r="I434" s="64">
        <f>YEAR(Table1[[#This Row],[order DateDate]])</f>
        <v>2014</v>
      </c>
      <c r="J434" s="64" t="str">
        <f>TEXT(Table1[[#This Row],[order DateDate]],"DDDD")</f>
        <v>Saturday</v>
      </c>
      <c r="K434" s="5">
        <v>64.95</v>
      </c>
      <c r="L434" s="2">
        <v>19</v>
      </c>
      <c r="M434" s="5">
        <f t="shared" si="19"/>
        <v>1234.05</v>
      </c>
      <c r="N434" s="5"/>
      <c r="O434" s="49">
        <f t="shared" si="20"/>
        <v>1234.05</v>
      </c>
      <c r="P434" s="22" t="str" cm="1">
        <f t="array" ref="P434">_xlfn.IFS(Table1[[#This Row],[Total]]&gt;=2000,"HLC",Table1[[#This Row],[Total]]&lt;2000,"LLC")</f>
        <v>LLC</v>
      </c>
    </row>
    <row r="435" spans="1:16">
      <c r="A435" s="47" t="s">
        <v>24</v>
      </c>
      <c r="B435" s="47" t="str">
        <f>TRIM(Table1[[#This Row],[Product]])</f>
        <v>Chameleon Couch</v>
      </c>
      <c r="C435" s="1" t="s">
        <v>18</v>
      </c>
      <c r="D435" s="1" t="str">
        <f>UPPER(Table1[[#This Row],[Customer]])</f>
        <v>B&amp;B SPACES</v>
      </c>
      <c r="E435" s="30">
        <v>41993</v>
      </c>
      <c r="F435" s="30">
        <f t="shared" ca="1" si="18"/>
        <v>45333</v>
      </c>
      <c r="G435" s="60">
        <f ca="1">YEARFRAC(Table1[[#This Row],[order DateDate]],Table1[[#This Row],[Shipday]])</f>
        <v>9.1416666666666675</v>
      </c>
      <c r="H435" s="64">
        <f>DAY(Table1[[#This Row],[order DateDate]])</f>
        <v>20</v>
      </c>
      <c r="I435" s="64">
        <f>YEAR(Table1[[#This Row],[order DateDate]])</f>
        <v>2014</v>
      </c>
      <c r="J435" s="64" t="str">
        <f>TEXT(Table1[[#This Row],[order DateDate]],"DDDD")</f>
        <v>Saturday</v>
      </c>
      <c r="K435" s="5">
        <v>649.99</v>
      </c>
      <c r="L435" s="2">
        <v>11</v>
      </c>
      <c r="M435" s="5">
        <f t="shared" si="19"/>
        <v>7149.89</v>
      </c>
      <c r="N435" s="5"/>
      <c r="O435" s="49">
        <f t="shared" si="20"/>
        <v>7149.89</v>
      </c>
      <c r="P435" s="22" t="str" cm="1">
        <f t="array" ref="P435">_xlfn.IFS(Table1[[#This Row],[Total]]&gt;=2000,"HLC",Table1[[#This Row],[Total]]&lt;2000,"LLC")</f>
        <v>HLC</v>
      </c>
    </row>
    <row r="436" spans="1:16">
      <c r="A436" s="47" t="s">
        <v>24</v>
      </c>
      <c r="B436" s="47" t="str">
        <f>TRIM(Table1[[#This Row],[Product]])</f>
        <v>Chameleon Couch</v>
      </c>
      <c r="C436" s="1" t="s">
        <v>20</v>
      </c>
      <c r="D436" s="1" t="str">
        <f>UPPER(Table1[[#This Row],[Customer]])</f>
        <v>HOME USA</v>
      </c>
      <c r="E436" s="30">
        <v>41995</v>
      </c>
      <c r="F436" s="30">
        <f t="shared" ca="1" si="18"/>
        <v>45333</v>
      </c>
      <c r="G436" s="60">
        <f ca="1">YEARFRAC(Table1[[#This Row],[order DateDate]],Table1[[#This Row],[Shipday]])</f>
        <v>9.1361111111111111</v>
      </c>
      <c r="H436" s="64">
        <f>DAY(Table1[[#This Row],[order DateDate]])</f>
        <v>22</v>
      </c>
      <c r="I436" s="64">
        <f>YEAR(Table1[[#This Row],[order DateDate]])</f>
        <v>2014</v>
      </c>
      <c r="J436" s="64" t="str">
        <f>TEXT(Table1[[#This Row],[order DateDate]],"DDDD")</f>
        <v>Monday</v>
      </c>
      <c r="K436" s="5">
        <v>649.99</v>
      </c>
      <c r="L436" s="2">
        <v>6</v>
      </c>
      <c r="M436" s="5">
        <f t="shared" si="19"/>
        <v>3899.94</v>
      </c>
      <c r="N436" s="5"/>
      <c r="O436" s="49">
        <f t="shared" si="20"/>
        <v>3899.94</v>
      </c>
      <c r="P436" s="22" t="str" cm="1">
        <f t="array" ref="P436">_xlfn.IFS(Table1[[#This Row],[Total]]&gt;=2000,"HLC",Table1[[#This Row],[Total]]&lt;2000,"LLC")</f>
        <v>HLC</v>
      </c>
    </row>
    <row r="437" spans="1:16">
      <c r="A437" s="47" t="s">
        <v>26</v>
      </c>
      <c r="B437" s="47" t="str">
        <f>TRIM(Table1[[#This Row],[Product]])</f>
        <v>Bamboo Coffee Table</v>
      </c>
      <c r="C437" s="1" t="s">
        <v>22</v>
      </c>
      <c r="D437" s="1" t="str">
        <f>UPPER(Table1[[#This Row],[Customer]])</f>
        <v>ELLINGTON DESIGNS</v>
      </c>
      <c r="E437" s="30">
        <v>41996</v>
      </c>
      <c r="F437" s="30">
        <f t="shared" ca="1" si="18"/>
        <v>45333</v>
      </c>
      <c r="G437" s="60">
        <f ca="1">YEARFRAC(Table1[[#This Row],[order DateDate]],Table1[[#This Row],[Shipday]])</f>
        <v>9.1333333333333329</v>
      </c>
      <c r="H437" s="64">
        <f>DAY(Table1[[#This Row],[order DateDate]])</f>
        <v>23</v>
      </c>
      <c r="I437" s="64">
        <f>YEAR(Table1[[#This Row],[order DateDate]])</f>
        <v>2014</v>
      </c>
      <c r="J437" s="64" t="str">
        <f>TEXT(Table1[[#This Row],[order DateDate]],"DDDD")</f>
        <v>Tuesday</v>
      </c>
      <c r="K437" s="5">
        <v>139.94999999999999</v>
      </c>
      <c r="L437" s="2">
        <v>9</v>
      </c>
      <c r="M437" s="5">
        <f t="shared" si="19"/>
        <v>1259.55</v>
      </c>
      <c r="N437" s="5"/>
      <c r="O437" s="49">
        <f t="shared" si="20"/>
        <v>1259.55</v>
      </c>
      <c r="P437" s="22" t="str" cm="1">
        <f t="array" ref="P437">_xlfn.IFS(Table1[[#This Row],[Total]]&gt;=2000,"HLC",Table1[[#This Row],[Total]]&lt;2000,"LLC")</f>
        <v>LLC</v>
      </c>
    </row>
    <row r="438" spans="1:16">
      <c r="A438" s="47" t="s">
        <v>26</v>
      </c>
      <c r="B438" s="47" t="str">
        <f>TRIM(Table1[[#This Row],[Product]])</f>
        <v>Bamboo Coffee Table</v>
      </c>
      <c r="C438" s="1" t="s">
        <v>18</v>
      </c>
      <c r="D438" s="1" t="str">
        <f>UPPER(Table1[[#This Row],[Customer]])</f>
        <v>B&amp;B SPACES</v>
      </c>
      <c r="E438" s="30">
        <v>41996</v>
      </c>
      <c r="F438" s="30">
        <f t="shared" ca="1" si="18"/>
        <v>45333</v>
      </c>
      <c r="G438" s="60">
        <f ca="1">YEARFRAC(Table1[[#This Row],[order DateDate]],Table1[[#This Row],[Shipday]])</f>
        <v>9.1333333333333329</v>
      </c>
      <c r="H438" s="64">
        <f>DAY(Table1[[#This Row],[order DateDate]])</f>
        <v>23</v>
      </c>
      <c r="I438" s="64">
        <f>YEAR(Table1[[#This Row],[order DateDate]])</f>
        <v>2014</v>
      </c>
      <c r="J438" s="64" t="str">
        <f>TEXT(Table1[[#This Row],[order DateDate]],"DDDD")</f>
        <v>Tuesday</v>
      </c>
      <c r="K438" s="5">
        <v>139.94999999999999</v>
      </c>
      <c r="L438" s="2">
        <v>19</v>
      </c>
      <c r="M438" s="5">
        <f t="shared" si="19"/>
        <v>2659.0499999999997</v>
      </c>
      <c r="N438" s="5"/>
      <c r="O438" s="49">
        <f t="shared" si="20"/>
        <v>2659.0499999999997</v>
      </c>
      <c r="P438" s="22" t="str" cm="1">
        <f t="array" ref="P438">_xlfn.IFS(Table1[[#This Row],[Total]]&gt;=2000,"HLC",Table1[[#This Row],[Total]]&lt;2000,"LLC")</f>
        <v>HLC</v>
      </c>
    </row>
    <row r="439" spans="1:16">
      <c r="A439" s="47" t="s">
        <v>21</v>
      </c>
      <c r="B439" s="47" t="str">
        <f>TRIM(Table1[[#This Row],[Product]])</f>
        <v>Bamboo End Table</v>
      </c>
      <c r="C439" s="1" t="s">
        <v>28</v>
      </c>
      <c r="D439" s="1" t="str">
        <f>UPPER(Table1[[#This Row],[Customer]])</f>
        <v>HOME EMPORIUM</v>
      </c>
      <c r="E439" s="30">
        <v>41996</v>
      </c>
      <c r="F439" s="30">
        <f t="shared" ca="1" si="18"/>
        <v>45333</v>
      </c>
      <c r="G439" s="60">
        <f ca="1">YEARFRAC(Table1[[#This Row],[order DateDate]],Table1[[#This Row],[Shipday]])</f>
        <v>9.1333333333333329</v>
      </c>
      <c r="H439" s="64">
        <f>DAY(Table1[[#This Row],[order DateDate]])</f>
        <v>23</v>
      </c>
      <c r="I439" s="64">
        <f>YEAR(Table1[[#This Row],[order DateDate]])</f>
        <v>2014</v>
      </c>
      <c r="J439" s="64" t="str">
        <f>TEXT(Table1[[#This Row],[order DateDate]],"DDDD")</f>
        <v>Tuesday</v>
      </c>
      <c r="K439" s="5">
        <v>64.95</v>
      </c>
      <c r="L439" s="2">
        <v>3</v>
      </c>
      <c r="M439" s="5">
        <f t="shared" si="19"/>
        <v>194.85000000000002</v>
      </c>
      <c r="N439" s="5"/>
      <c r="O439" s="49">
        <f t="shared" si="20"/>
        <v>194.85000000000002</v>
      </c>
      <c r="P439" s="22" t="str" cm="1">
        <f t="array" ref="P439">_xlfn.IFS(Table1[[#This Row],[Total]]&gt;=2000,"HLC",Table1[[#This Row],[Total]]&lt;2000,"LLC")</f>
        <v>LLC</v>
      </c>
    </row>
    <row r="440" spans="1:16">
      <c r="A440" s="47" t="s">
        <v>26</v>
      </c>
      <c r="B440" s="47" t="str">
        <f>TRIM(Table1[[#This Row],[Product]])</f>
        <v>Bamboo Coffee Table</v>
      </c>
      <c r="C440" s="1" t="s">
        <v>28</v>
      </c>
      <c r="D440" s="1" t="str">
        <f>UPPER(Table1[[#This Row],[Customer]])</f>
        <v>HOME EMPORIUM</v>
      </c>
      <c r="E440" s="30">
        <v>41997</v>
      </c>
      <c r="F440" s="30">
        <f t="shared" ca="1" si="18"/>
        <v>45333</v>
      </c>
      <c r="G440" s="60">
        <f ca="1">YEARFRAC(Table1[[#This Row],[order DateDate]],Table1[[#This Row],[Shipday]])</f>
        <v>9.1305555555555564</v>
      </c>
      <c r="H440" s="64">
        <f>DAY(Table1[[#This Row],[order DateDate]])</f>
        <v>24</v>
      </c>
      <c r="I440" s="64">
        <f>YEAR(Table1[[#This Row],[order DateDate]])</f>
        <v>2014</v>
      </c>
      <c r="J440" s="64" t="str">
        <f>TEXT(Table1[[#This Row],[order DateDate]],"DDDD")</f>
        <v>Wednesday</v>
      </c>
      <c r="K440" s="5">
        <v>139.94999999999999</v>
      </c>
      <c r="L440" s="2">
        <v>12</v>
      </c>
      <c r="M440" s="5">
        <f t="shared" si="19"/>
        <v>1679.3999999999999</v>
      </c>
      <c r="N440" s="5"/>
      <c r="O440" s="49">
        <f t="shared" si="20"/>
        <v>1679.3999999999999</v>
      </c>
      <c r="P440" s="22" t="str" cm="1">
        <f t="array" ref="P440">_xlfn.IFS(Table1[[#This Row],[Total]]&gt;=2000,"HLC",Table1[[#This Row],[Total]]&lt;2000,"LLC")</f>
        <v>LLC</v>
      </c>
    </row>
    <row r="441" spans="1:16">
      <c r="A441" s="47" t="s">
        <v>21</v>
      </c>
      <c r="B441" s="47" t="str">
        <f>TRIM(Table1[[#This Row],[Product]])</f>
        <v>Bamboo End Table</v>
      </c>
      <c r="C441" s="1" t="s">
        <v>28</v>
      </c>
      <c r="D441" s="1" t="str">
        <f>UPPER(Table1[[#This Row],[Customer]])</f>
        <v>HOME EMPORIUM</v>
      </c>
      <c r="E441" s="30">
        <v>41997</v>
      </c>
      <c r="F441" s="30">
        <f t="shared" ca="1" si="18"/>
        <v>45333</v>
      </c>
      <c r="G441" s="60">
        <f ca="1">YEARFRAC(Table1[[#This Row],[order DateDate]],Table1[[#This Row],[Shipday]])</f>
        <v>9.1305555555555564</v>
      </c>
      <c r="H441" s="64">
        <f>DAY(Table1[[#This Row],[order DateDate]])</f>
        <v>24</v>
      </c>
      <c r="I441" s="64">
        <f>YEAR(Table1[[#This Row],[order DateDate]])</f>
        <v>2014</v>
      </c>
      <c r="J441" s="64" t="str">
        <f>TEXT(Table1[[#This Row],[order DateDate]],"DDDD")</f>
        <v>Wednesday</v>
      </c>
      <c r="K441" s="5">
        <v>64.95</v>
      </c>
      <c r="L441" s="2">
        <v>1</v>
      </c>
      <c r="M441" s="5">
        <f t="shared" si="19"/>
        <v>64.95</v>
      </c>
      <c r="N441" s="5"/>
      <c r="O441" s="49">
        <f t="shared" si="20"/>
        <v>64.95</v>
      </c>
      <c r="P441" s="22" t="str" cm="1">
        <f t="array" ref="P441">_xlfn.IFS(Table1[[#This Row],[Total]]&gt;=2000,"HLC",Table1[[#This Row],[Total]]&lt;2000,"LLC")</f>
        <v>LLC</v>
      </c>
    </row>
    <row r="442" spans="1:16">
      <c r="A442" s="47" t="s">
        <v>24</v>
      </c>
      <c r="B442" s="47" t="str">
        <f>TRIM(Table1[[#This Row],[Product]])</f>
        <v>Chameleon Couch</v>
      </c>
      <c r="C442" s="1" t="s">
        <v>18</v>
      </c>
      <c r="D442" s="1" t="str">
        <f>UPPER(Table1[[#This Row],[Customer]])</f>
        <v>B&amp;B SPACES</v>
      </c>
      <c r="E442" s="30">
        <v>41997</v>
      </c>
      <c r="F442" s="30">
        <f t="shared" ca="1" si="18"/>
        <v>45333</v>
      </c>
      <c r="G442" s="60">
        <f ca="1">YEARFRAC(Table1[[#This Row],[order DateDate]],Table1[[#This Row],[Shipday]])</f>
        <v>9.1305555555555564</v>
      </c>
      <c r="H442" s="64">
        <f>DAY(Table1[[#This Row],[order DateDate]])</f>
        <v>24</v>
      </c>
      <c r="I442" s="64">
        <f>YEAR(Table1[[#This Row],[order DateDate]])</f>
        <v>2014</v>
      </c>
      <c r="J442" s="64" t="str">
        <f>TEXT(Table1[[#This Row],[order DateDate]],"DDDD")</f>
        <v>Wednesday</v>
      </c>
      <c r="K442" s="5">
        <v>649.99</v>
      </c>
      <c r="L442" s="2">
        <v>20</v>
      </c>
      <c r="M442" s="5">
        <f t="shared" si="19"/>
        <v>12999.8</v>
      </c>
      <c r="N442" s="5"/>
      <c r="O442" s="49">
        <f t="shared" si="20"/>
        <v>12999.8</v>
      </c>
      <c r="P442" s="22" t="str" cm="1">
        <f t="array" ref="P442">_xlfn.IFS(Table1[[#This Row],[Total]]&gt;=2000,"HLC",Table1[[#This Row],[Total]]&lt;2000,"LLC")</f>
        <v>HLC</v>
      </c>
    </row>
    <row r="443" spans="1:16">
      <c r="A443" s="47" t="s">
        <v>17</v>
      </c>
      <c r="B443" s="47" t="str">
        <f>TRIM(Table1[[#This Row],[Product]])</f>
        <v>Captain Recliner</v>
      </c>
      <c r="C443" s="1" t="s">
        <v>28</v>
      </c>
      <c r="D443" s="1" t="str">
        <f>UPPER(Table1[[#This Row],[Customer]])</f>
        <v>HOME EMPORIUM</v>
      </c>
      <c r="E443" s="30">
        <v>41999</v>
      </c>
      <c r="F443" s="30">
        <f t="shared" ca="1" si="18"/>
        <v>45333</v>
      </c>
      <c r="G443" s="60">
        <f ca="1">YEARFRAC(Table1[[#This Row],[order DateDate]],Table1[[#This Row],[Shipday]])</f>
        <v>9.125</v>
      </c>
      <c r="H443" s="64">
        <f>DAY(Table1[[#This Row],[order DateDate]])</f>
        <v>26</v>
      </c>
      <c r="I443" s="64">
        <f>YEAR(Table1[[#This Row],[order DateDate]])</f>
        <v>2014</v>
      </c>
      <c r="J443" s="64" t="str">
        <f>TEXT(Table1[[#This Row],[order DateDate]],"DDDD")</f>
        <v>Friday</v>
      </c>
      <c r="K443" s="5">
        <v>299.95</v>
      </c>
      <c r="L443" s="2">
        <v>3</v>
      </c>
      <c r="M443" s="5">
        <f t="shared" si="19"/>
        <v>899.84999999999991</v>
      </c>
      <c r="N443" s="5"/>
      <c r="O443" s="49">
        <f t="shared" si="20"/>
        <v>899.84999999999991</v>
      </c>
      <c r="P443" s="22" t="str" cm="1">
        <f t="array" ref="P443">_xlfn.IFS(Table1[[#This Row],[Total]]&gt;=2000,"HLC",Table1[[#This Row],[Total]]&lt;2000,"LLC")</f>
        <v>LLC</v>
      </c>
    </row>
    <row r="444" spans="1:16">
      <c r="A444" s="47" t="s">
        <v>19</v>
      </c>
      <c r="B444" s="47" t="str">
        <f>TRIM(Table1[[#This Row],[Product]])</f>
        <v>Media Armoire</v>
      </c>
      <c r="C444" s="1" t="s">
        <v>22</v>
      </c>
      <c r="D444" s="1" t="str">
        <f>UPPER(Table1[[#This Row],[Customer]])</f>
        <v>ELLINGTON DESIGNS</v>
      </c>
      <c r="E444" s="30">
        <v>41999</v>
      </c>
      <c r="F444" s="30">
        <f t="shared" ca="1" si="18"/>
        <v>45333</v>
      </c>
      <c r="G444" s="60">
        <f ca="1">YEARFRAC(Table1[[#This Row],[order DateDate]],Table1[[#This Row],[Shipday]])</f>
        <v>9.125</v>
      </c>
      <c r="H444" s="64">
        <f>DAY(Table1[[#This Row],[order DateDate]])</f>
        <v>26</v>
      </c>
      <c r="I444" s="64">
        <f>YEAR(Table1[[#This Row],[order DateDate]])</f>
        <v>2014</v>
      </c>
      <c r="J444" s="64" t="str">
        <f>TEXT(Table1[[#This Row],[order DateDate]],"DDDD")</f>
        <v>Friday</v>
      </c>
      <c r="K444" s="5">
        <v>329.95</v>
      </c>
      <c r="L444" s="2">
        <v>3</v>
      </c>
      <c r="M444" s="5">
        <f t="shared" si="19"/>
        <v>989.84999999999991</v>
      </c>
      <c r="N444" s="5"/>
      <c r="O444" s="49">
        <f t="shared" si="20"/>
        <v>989.84999999999991</v>
      </c>
      <c r="P444" s="22" t="str" cm="1">
        <f t="array" ref="P444">_xlfn.IFS(Table1[[#This Row],[Total]]&gt;=2000,"HLC",Table1[[#This Row],[Total]]&lt;2000,"LLC")</f>
        <v>LLC</v>
      </c>
    </row>
    <row r="445" spans="1:16">
      <c r="A445" s="47" t="s">
        <v>19</v>
      </c>
      <c r="B445" s="47" t="str">
        <f>TRIM(Table1[[#This Row],[Product]])</f>
        <v>Media Armoire</v>
      </c>
      <c r="C445" s="1" t="s">
        <v>18</v>
      </c>
      <c r="D445" s="1" t="str">
        <f>UPPER(Table1[[#This Row],[Customer]])</f>
        <v>B&amp;B SPACES</v>
      </c>
      <c r="E445" s="30">
        <v>41999</v>
      </c>
      <c r="F445" s="30">
        <f t="shared" ca="1" si="18"/>
        <v>45333</v>
      </c>
      <c r="G445" s="60">
        <f ca="1">YEARFRAC(Table1[[#This Row],[order DateDate]],Table1[[#This Row],[Shipday]])</f>
        <v>9.125</v>
      </c>
      <c r="H445" s="64">
        <f>DAY(Table1[[#This Row],[order DateDate]])</f>
        <v>26</v>
      </c>
      <c r="I445" s="64">
        <f>YEAR(Table1[[#This Row],[order DateDate]])</f>
        <v>2014</v>
      </c>
      <c r="J445" s="64" t="str">
        <f>TEXT(Table1[[#This Row],[order DateDate]],"DDDD")</f>
        <v>Friday</v>
      </c>
      <c r="K445" s="5">
        <v>329.95</v>
      </c>
      <c r="L445" s="2">
        <v>16</v>
      </c>
      <c r="M445" s="5">
        <f t="shared" si="19"/>
        <v>5279.2</v>
      </c>
      <c r="N445" s="5"/>
      <c r="O445" s="49">
        <f t="shared" si="20"/>
        <v>5279.2</v>
      </c>
      <c r="P445" s="22" t="str" cm="1">
        <f t="array" ref="P445">_xlfn.IFS(Table1[[#This Row],[Total]]&gt;=2000,"HLC",Table1[[#This Row],[Total]]&lt;2000,"LLC")</f>
        <v>HLC</v>
      </c>
    </row>
    <row r="446" spans="1:16">
      <c r="A446" s="47" t="s">
        <v>26</v>
      </c>
      <c r="B446" s="47" t="str">
        <f>TRIM(Table1[[#This Row],[Product]])</f>
        <v>Bamboo Coffee Table</v>
      </c>
      <c r="C446" s="1" t="s">
        <v>18</v>
      </c>
      <c r="D446" s="1" t="str">
        <f>UPPER(Table1[[#This Row],[Customer]])</f>
        <v>B&amp;B SPACES</v>
      </c>
      <c r="E446" s="30">
        <v>42000</v>
      </c>
      <c r="F446" s="30">
        <f t="shared" ca="1" si="18"/>
        <v>45333</v>
      </c>
      <c r="G446" s="60">
        <f ca="1">YEARFRAC(Table1[[#This Row],[order DateDate]],Table1[[#This Row],[Shipday]])</f>
        <v>9.1222222222222218</v>
      </c>
      <c r="H446" s="64">
        <f>DAY(Table1[[#This Row],[order DateDate]])</f>
        <v>27</v>
      </c>
      <c r="I446" s="64">
        <f>YEAR(Table1[[#This Row],[order DateDate]])</f>
        <v>2014</v>
      </c>
      <c r="J446" s="64" t="str">
        <f>TEXT(Table1[[#This Row],[order DateDate]],"DDDD")</f>
        <v>Saturday</v>
      </c>
      <c r="K446" s="5">
        <v>139.94999999999999</v>
      </c>
      <c r="L446" s="2">
        <v>20</v>
      </c>
      <c r="M446" s="5">
        <f t="shared" si="19"/>
        <v>2799</v>
      </c>
      <c r="N446" s="5"/>
      <c r="O446" s="49">
        <f t="shared" si="20"/>
        <v>2799</v>
      </c>
      <c r="P446" s="22" t="str" cm="1">
        <f t="array" ref="P446">_xlfn.IFS(Table1[[#This Row],[Total]]&gt;=2000,"HLC",Table1[[#This Row],[Total]]&lt;2000,"LLC")</f>
        <v>HLC</v>
      </c>
    </row>
    <row r="447" spans="1:16">
      <c r="A447" s="47" t="s">
        <v>19</v>
      </c>
      <c r="B447" s="47" t="str">
        <f>TRIM(Table1[[#This Row],[Product]])</f>
        <v>Media Armoire</v>
      </c>
      <c r="C447" s="1" t="s">
        <v>28</v>
      </c>
      <c r="D447" s="1" t="str">
        <f>UPPER(Table1[[#This Row],[Customer]])</f>
        <v>HOME EMPORIUM</v>
      </c>
      <c r="E447" s="30">
        <v>42000</v>
      </c>
      <c r="F447" s="30">
        <f t="shared" ca="1" si="18"/>
        <v>45333</v>
      </c>
      <c r="G447" s="60">
        <f ca="1">YEARFRAC(Table1[[#This Row],[order DateDate]],Table1[[#This Row],[Shipday]])</f>
        <v>9.1222222222222218</v>
      </c>
      <c r="H447" s="64">
        <f>DAY(Table1[[#This Row],[order DateDate]])</f>
        <v>27</v>
      </c>
      <c r="I447" s="64">
        <f>YEAR(Table1[[#This Row],[order DateDate]])</f>
        <v>2014</v>
      </c>
      <c r="J447" s="64" t="str">
        <f>TEXT(Table1[[#This Row],[order DateDate]],"DDDD")</f>
        <v>Saturday</v>
      </c>
      <c r="K447" s="5">
        <v>329.95</v>
      </c>
      <c r="L447" s="2">
        <v>8</v>
      </c>
      <c r="M447" s="5">
        <f t="shared" si="19"/>
        <v>2639.6</v>
      </c>
      <c r="N447" s="5"/>
      <c r="O447" s="49">
        <f t="shared" si="20"/>
        <v>2639.6</v>
      </c>
      <c r="P447" s="22" t="str" cm="1">
        <f t="array" ref="P447">_xlfn.IFS(Table1[[#This Row],[Total]]&gt;=2000,"HLC",Table1[[#This Row],[Total]]&lt;2000,"LLC")</f>
        <v>HLC</v>
      </c>
    </row>
    <row r="448" spans="1:16">
      <c r="A448" s="47" t="s">
        <v>19</v>
      </c>
      <c r="B448" s="47" t="str">
        <f>TRIM(Table1[[#This Row],[Product]])</f>
        <v>Media Armoire</v>
      </c>
      <c r="C448" s="1" t="s">
        <v>20</v>
      </c>
      <c r="D448" s="1" t="str">
        <f>UPPER(Table1[[#This Row],[Customer]])</f>
        <v>HOME USA</v>
      </c>
      <c r="E448" s="30">
        <v>42000</v>
      </c>
      <c r="F448" s="30">
        <f t="shared" ca="1" si="18"/>
        <v>45333</v>
      </c>
      <c r="G448" s="60">
        <f ca="1">YEARFRAC(Table1[[#This Row],[order DateDate]],Table1[[#This Row],[Shipday]])</f>
        <v>9.1222222222222218</v>
      </c>
      <c r="H448" s="64">
        <f>DAY(Table1[[#This Row],[order DateDate]])</f>
        <v>27</v>
      </c>
      <c r="I448" s="64">
        <f>YEAR(Table1[[#This Row],[order DateDate]])</f>
        <v>2014</v>
      </c>
      <c r="J448" s="64" t="str">
        <f>TEXT(Table1[[#This Row],[order DateDate]],"DDDD")</f>
        <v>Saturday</v>
      </c>
      <c r="K448" s="5">
        <v>329.95</v>
      </c>
      <c r="L448" s="2">
        <v>9</v>
      </c>
      <c r="M448" s="5">
        <f t="shared" si="19"/>
        <v>2969.5499999999997</v>
      </c>
      <c r="N448" s="5"/>
      <c r="O448" s="49">
        <f t="shared" si="20"/>
        <v>2969.5499999999997</v>
      </c>
      <c r="P448" s="22" t="str" cm="1">
        <f t="array" ref="P448">_xlfn.IFS(Table1[[#This Row],[Total]]&gt;=2000,"HLC",Table1[[#This Row],[Total]]&lt;2000,"LLC")</f>
        <v>HLC</v>
      </c>
    </row>
    <row r="449" spans="1:16">
      <c r="A449" s="47" t="s">
        <v>26</v>
      </c>
      <c r="B449" s="47" t="str">
        <f>TRIM(Table1[[#This Row],[Product]])</f>
        <v>Bamboo Coffee Table</v>
      </c>
      <c r="C449" s="1" t="s">
        <v>18</v>
      </c>
      <c r="D449" s="1" t="str">
        <f>UPPER(Table1[[#This Row],[Customer]])</f>
        <v>B&amp;B SPACES</v>
      </c>
      <c r="E449" s="30">
        <v>42002</v>
      </c>
      <c r="F449" s="30">
        <f t="shared" ca="1" si="18"/>
        <v>45333</v>
      </c>
      <c r="G449" s="60">
        <f ca="1">YEARFRAC(Table1[[#This Row],[order DateDate]],Table1[[#This Row],[Shipday]])</f>
        <v>9.1166666666666671</v>
      </c>
      <c r="H449" s="64">
        <f>DAY(Table1[[#This Row],[order DateDate]])</f>
        <v>29</v>
      </c>
      <c r="I449" s="64">
        <f>YEAR(Table1[[#This Row],[order DateDate]])</f>
        <v>2014</v>
      </c>
      <c r="J449" s="64" t="str">
        <f>TEXT(Table1[[#This Row],[order DateDate]],"DDDD")</f>
        <v>Monday</v>
      </c>
      <c r="K449" s="5">
        <v>139.94999999999999</v>
      </c>
      <c r="L449" s="2">
        <v>9</v>
      </c>
      <c r="M449" s="5">
        <f t="shared" si="19"/>
        <v>1259.55</v>
      </c>
      <c r="N449" s="5"/>
      <c r="O449" s="49">
        <f t="shared" si="20"/>
        <v>1259.55</v>
      </c>
      <c r="P449" s="22" t="str" cm="1">
        <f t="array" ref="P449">_xlfn.IFS(Table1[[#This Row],[Total]]&gt;=2000,"HLC",Table1[[#This Row],[Total]]&lt;2000,"LLC")</f>
        <v>LLC</v>
      </c>
    </row>
    <row r="450" spans="1:16">
      <c r="A450" s="47" t="s">
        <v>26</v>
      </c>
      <c r="B450" s="47" t="str">
        <f>TRIM(Table1[[#This Row],[Product]])</f>
        <v>Bamboo Coffee Table</v>
      </c>
      <c r="C450" s="1" t="s">
        <v>29</v>
      </c>
      <c r="D450" s="1" t="str">
        <f>UPPER(Table1[[#This Row],[Customer]])</f>
        <v>FABULOUS HOMES</v>
      </c>
      <c r="E450" s="30">
        <v>42002</v>
      </c>
      <c r="F450" s="30">
        <f t="shared" ca="1" si="18"/>
        <v>45333</v>
      </c>
      <c r="G450" s="60">
        <f ca="1">YEARFRAC(Table1[[#This Row],[order DateDate]],Table1[[#This Row],[Shipday]])</f>
        <v>9.1166666666666671</v>
      </c>
      <c r="H450" s="64">
        <f>DAY(Table1[[#This Row],[order DateDate]])</f>
        <v>29</v>
      </c>
      <c r="I450" s="64">
        <f>YEAR(Table1[[#This Row],[order DateDate]])</f>
        <v>2014</v>
      </c>
      <c r="J450" s="64" t="str">
        <f>TEXT(Table1[[#This Row],[order DateDate]],"DDDD")</f>
        <v>Monday</v>
      </c>
      <c r="K450" s="5">
        <v>139.94999999999999</v>
      </c>
      <c r="L450" s="2">
        <v>3</v>
      </c>
      <c r="M450" s="5">
        <f t="shared" si="19"/>
        <v>419.84999999999997</v>
      </c>
      <c r="N450" s="5"/>
      <c r="O450" s="49">
        <f t="shared" si="20"/>
        <v>419.84999999999997</v>
      </c>
      <c r="P450" s="22" t="str" cm="1">
        <f t="array" ref="P450">_xlfn.IFS(Table1[[#This Row],[Total]]&gt;=2000,"HLC",Table1[[#This Row],[Total]]&lt;2000,"LLC")</f>
        <v>LLC</v>
      </c>
    </row>
    <row r="451" spans="1:16">
      <c r="A451" s="47" t="s">
        <v>21</v>
      </c>
      <c r="B451" s="47" t="str">
        <f>TRIM(Table1[[#This Row],[Product]])</f>
        <v>Bamboo End Table</v>
      </c>
      <c r="C451" s="1" t="s">
        <v>18</v>
      </c>
      <c r="D451" s="1" t="str">
        <f>UPPER(Table1[[#This Row],[Customer]])</f>
        <v>B&amp;B SPACES</v>
      </c>
      <c r="E451" s="30">
        <v>42002</v>
      </c>
      <c r="F451" s="30">
        <f t="shared" ca="1" si="18"/>
        <v>45333</v>
      </c>
      <c r="G451" s="60">
        <f ca="1">YEARFRAC(Table1[[#This Row],[order DateDate]],Table1[[#This Row],[Shipday]])</f>
        <v>9.1166666666666671</v>
      </c>
      <c r="H451" s="64">
        <f>DAY(Table1[[#This Row],[order DateDate]])</f>
        <v>29</v>
      </c>
      <c r="I451" s="64">
        <f>YEAR(Table1[[#This Row],[order DateDate]])</f>
        <v>2014</v>
      </c>
      <c r="J451" s="64" t="str">
        <f>TEXT(Table1[[#This Row],[order DateDate]],"DDDD")</f>
        <v>Monday</v>
      </c>
      <c r="K451" s="5">
        <v>64.95</v>
      </c>
      <c r="L451" s="2">
        <v>20</v>
      </c>
      <c r="M451" s="5">
        <f t="shared" si="19"/>
        <v>1299</v>
      </c>
      <c r="N451" s="5"/>
      <c r="O451" s="49">
        <f t="shared" si="20"/>
        <v>1299</v>
      </c>
      <c r="P451" s="22" t="str" cm="1">
        <f t="array" ref="P451">_xlfn.IFS(Table1[[#This Row],[Total]]&gt;=2000,"HLC",Table1[[#This Row],[Total]]&lt;2000,"LLC")</f>
        <v>LLC</v>
      </c>
    </row>
    <row r="452" spans="1:16">
      <c r="A452" s="47" t="s">
        <v>21</v>
      </c>
      <c r="B452" s="47" t="str">
        <f>TRIM(Table1[[#This Row],[Product]])</f>
        <v>Bamboo End Table</v>
      </c>
      <c r="C452" s="1" t="s">
        <v>20</v>
      </c>
      <c r="D452" s="1" t="str">
        <f>UPPER(Table1[[#This Row],[Customer]])</f>
        <v>HOME USA</v>
      </c>
      <c r="E452" s="30">
        <v>42002</v>
      </c>
      <c r="F452" s="30">
        <f t="shared" ref="F452:F515" ca="1" si="21">TODAY()</f>
        <v>45333</v>
      </c>
      <c r="G452" s="60">
        <f ca="1">YEARFRAC(Table1[[#This Row],[order DateDate]],Table1[[#This Row],[Shipday]])</f>
        <v>9.1166666666666671</v>
      </c>
      <c r="H452" s="64">
        <f>DAY(Table1[[#This Row],[order DateDate]])</f>
        <v>29</v>
      </c>
      <c r="I452" s="64">
        <f>YEAR(Table1[[#This Row],[order DateDate]])</f>
        <v>2014</v>
      </c>
      <c r="J452" s="64" t="str">
        <f>TEXT(Table1[[#This Row],[order DateDate]],"DDDD")</f>
        <v>Monday</v>
      </c>
      <c r="K452" s="5">
        <v>64.95</v>
      </c>
      <c r="L452" s="2">
        <v>1</v>
      </c>
      <c r="M452" s="5">
        <f t="shared" ref="M452:M515" si="22">K452*L452</f>
        <v>64.95</v>
      </c>
      <c r="N452" s="5"/>
      <c r="O452" s="49">
        <f t="shared" ref="O452:O515" si="23">M452+N452</f>
        <v>64.95</v>
      </c>
      <c r="P452" s="22" t="str" cm="1">
        <f t="array" ref="P452">_xlfn.IFS(Table1[[#This Row],[Total]]&gt;=2000,"HLC",Table1[[#This Row],[Total]]&lt;2000,"LLC")</f>
        <v>LLC</v>
      </c>
    </row>
    <row r="453" spans="1:16">
      <c r="A453" s="47" t="s">
        <v>21</v>
      </c>
      <c r="B453" s="47" t="str">
        <f>TRIM(Table1[[#This Row],[Product]])</f>
        <v>Bamboo End Table</v>
      </c>
      <c r="C453" s="1" t="s">
        <v>29</v>
      </c>
      <c r="D453" s="1" t="str">
        <f>UPPER(Table1[[#This Row],[Customer]])</f>
        <v>FABULOUS HOMES</v>
      </c>
      <c r="E453" s="30">
        <v>42002</v>
      </c>
      <c r="F453" s="30">
        <f t="shared" ca="1" si="21"/>
        <v>45333</v>
      </c>
      <c r="G453" s="60">
        <f ca="1">YEARFRAC(Table1[[#This Row],[order DateDate]],Table1[[#This Row],[Shipday]])</f>
        <v>9.1166666666666671</v>
      </c>
      <c r="H453" s="64">
        <f>DAY(Table1[[#This Row],[order DateDate]])</f>
        <v>29</v>
      </c>
      <c r="I453" s="64">
        <f>YEAR(Table1[[#This Row],[order DateDate]])</f>
        <v>2014</v>
      </c>
      <c r="J453" s="64" t="str">
        <f>TEXT(Table1[[#This Row],[order DateDate]],"DDDD")</f>
        <v>Monday</v>
      </c>
      <c r="K453" s="5">
        <v>64.95</v>
      </c>
      <c r="L453" s="2">
        <v>5</v>
      </c>
      <c r="M453" s="5">
        <f t="shared" si="22"/>
        <v>324.75</v>
      </c>
      <c r="N453" s="5"/>
      <c r="O453" s="49">
        <f t="shared" si="23"/>
        <v>324.75</v>
      </c>
      <c r="P453" s="22" t="str" cm="1">
        <f t="array" ref="P453">_xlfn.IFS(Table1[[#This Row],[Total]]&gt;=2000,"HLC",Table1[[#This Row],[Total]]&lt;2000,"LLC")</f>
        <v>LLC</v>
      </c>
    </row>
    <row r="454" spans="1:16">
      <c r="A454" s="47" t="s">
        <v>19</v>
      </c>
      <c r="B454" s="47" t="str">
        <f>TRIM(Table1[[#This Row],[Product]])</f>
        <v>Media Armoire</v>
      </c>
      <c r="C454" s="1" t="s">
        <v>22</v>
      </c>
      <c r="D454" s="1" t="str">
        <f>UPPER(Table1[[#This Row],[Customer]])</f>
        <v>ELLINGTON DESIGNS</v>
      </c>
      <c r="E454" s="30">
        <v>42002</v>
      </c>
      <c r="F454" s="30">
        <f t="shared" ca="1" si="21"/>
        <v>45333</v>
      </c>
      <c r="G454" s="60">
        <f ca="1">YEARFRAC(Table1[[#This Row],[order DateDate]],Table1[[#This Row],[Shipday]])</f>
        <v>9.1166666666666671</v>
      </c>
      <c r="H454" s="64">
        <f>DAY(Table1[[#This Row],[order DateDate]])</f>
        <v>29</v>
      </c>
      <c r="I454" s="64">
        <f>YEAR(Table1[[#This Row],[order DateDate]])</f>
        <v>2014</v>
      </c>
      <c r="J454" s="64" t="str">
        <f>TEXT(Table1[[#This Row],[order DateDate]],"DDDD")</f>
        <v>Monday</v>
      </c>
      <c r="K454" s="5">
        <v>329.95</v>
      </c>
      <c r="L454" s="2">
        <v>12</v>
      </c>
      <c r="M454" s="5">
        <f t="shared" si="22"/>
        <v>3959.3999999999996</v>
      </c>
      <c r="N454" s="5"/>
      <c r="O454" s="49">
        <f t="shared" si="23"/>
        <v>3959.3999999999996</v>
      </c>
      <c r="P454" s="22" t="str" cm="1">
        <f t="array" ref="P454">_xlfn.IFS(Table1[[#This Row],[Total]]&gt;=2000,"HLC",Table1[[#This Row],[Total]]&lt;2000,"LLC")</f>
        <v>HLC</v>
      </c>
    </row>
    <row r="455" spans="1:16">
      <c r="A455" s="47" t="s">
        <v>19</v>
      </c>
      <c r="B455" s="47" t="str">
        <f>TRIM(Table1[[#This Row],[Product]])</f>
        <v>Media Armoire</v>
      </c>
      <c r="C455" s="1" t="s">
        <v>28</v>
      </c>
      <c r="D455" s="1" t="str">
        <f>UPPER(Table1[[#This Row],[Customer]])</f>
        <v>HOME EMPORIUM</v>
      </c>
      <c r="E455" s="30">
        <v>42002</v>
      </c>
      <c r="F455" s="30">
        <f t="shared" ca="1" si="21"/>
        <v>45333</v>
      </c>
      <c r="G455" s="60">
        <f ca="1">YEARFRAC(Table1[[#This Row],[order DateDate]],Table1[[#This Row],[Shipday]])</f>
        <v>9.1166666666666671</v>
      </c>
      <c r="H455" s="64">
        <f>DAY(Table1[[#This Row],[order DateDate]])</f>
        <v>29</v>
      </c>
      <c r="I455" s="64">
        <f>YEAR(Table1[[#This Row],[order DateDate]])</f>
        <v>2014</v>
      </c>
      <c r="J455" s="64" t="str">
        <f>TEXT(Table1[[#This Row],[order DateDate]],"DDDD")</f>
        <v>Monday</v>
      </c>
      <c r="K455" s="5">
        <v>329.95</v>
      </c>
      <c r="L455" s="2">
        <v>6</v>
      </c>
      <c r="M455" s="5">
        <f t="shared" si="22"/>
        <v>1979.6999999999998</v>
      </c>
      <c r="N455" s="5"/>
      <c r="O455" s="49">
        <f t="shared" si="23"/>
        <v>1979.6999999999998</v>
      </c>
      <c r="P455" s="22" t="str" cm="1">
        <f t="array" ref="P455">_xlfn.IFS(Table1[[#This Row],[Total]]&gt;=2000,"HLC",Table1[[#This Row],[Total]]&lt;2000,"LLC")</f>
        <v>LLC</v>
      </c>
    </row>
    <row r="456" spans="1:16">
      <c r="A456" s="47" t="s">
        <v>26</v>
      </c>
      <c r="B456" s="47" t="str">
        <f>TRIM(Table1[[#This Row],[Product]])</f>
        <v>Bamboo Coffee Table</v>
      </c>
      <c r="C456" s="1" t="s">
        <v>20</v>
      </c>
      <c r="D456" s="1" t="str">
        <f>UPPER(Table1[[#This Row],[Customer]])</f>
        <v>HOME USA</v>
      </c>
      <c r="E456" s="30">
        <v>42004</v>
      </c>
      <c r="F456" s="30">
        <f t="shared" ca="1" si="21"/>
        <v>45333</v>
      </c>
      <c r="G456" s="60">
        <f ca="1">YEARFRAC(Table1[[#This Row],[order DateDate]],Table1[[#This Row],[Shipday]])</f>
        <v>9.1138888888888889</v>
      </c>
      <c r="H456" s="64">
        <f>DAY(Table1[[#This Row],[order DateDate]])</f>
        <v>31</v>
      </c>
      <c r="I456" s="64">
        <f>YEAR(Table1[[#This Row],[order DateDate]])</f>
        <v>2014</v>
      </c>
      <c r="J456" s="64" t="str">
        <f>TEXT(Table1[[#This Row],[order DateDate]],"DDDD")</f>
        <v>Wednesday</v>
      </c>
      <c r="K456" s="5">
        <v>139.94999999999999</v>
      </c>
      <c r="L456" s="2">
        <v>4</v>
      </c>
      <c r="M456" s="5">
        <f t="shared" si="22"/>
        <v>559.79999999999995</v>
      </c>
      <c r="N456" s="5"/>
      <c r="O456" s="49">
        <f t="shared" si="23"/>
        <v>559.79999999999995</v>
      </c>
      <c r="P456" s="22" t="str" cm="1">
        <f t="array" ref="P456">_xlfn.IFS(Table1[[#This Row],[Total]]&gt;=2000,"HLC",Table1[[#This Row],[Total]]&lt;2000,"LLC")</f>
        <v>LLC</v>
      </c>
    </row>
    <row r="457" spans="1:16">
      <c r="A457" s="47" t="s">
        <v>26</v>
      </c>
      <c r="B457" s="47" t="str">
        <f>TRIM(Table1[[#This Row],[Product]])</f>
        <v>Bamboo Coffee Table</v>
      </c>
      <c r="C457" s="1" t="s">
        <v>20</v>
      </c>
      <c r="D457" s="1" t="str">
        <f>UPPER(Table1[[#This Row],[Customer]])</f>
        <v>HOME USA</v>
      </c>
      <c r="E457" s="30">
        <v>42004</v>
      </c>
      <c r="F457" s="30">
        <f t="shared" ca="1" si="21"/>
        <v>45333</v>
      </c>
      <c r="G457" s="60">
        <f ca="1">YEARFRAC(Table1[[#This Row],[order DateDate]],Table1[[#This Row],[Shipday]])</f>
        <v>9.1138888888888889</v>
      </c>
      <c r="H457" s="64">
        <f>DAY(Table1[[#This Row],[order DateDate]])</f>
        <v>31</v>
      </c>
      <c r="I457" s="64">
        <f>YEAR(Table1[[#This Row],[order DateDate]])</f>
        <v>2014</v>
      </c>
      <c r="J457" s="64" t="str">
        <f>TEXT(Table1[[#This Row],[order DateDate]],"DDDD")</f>
        <v>Wednesday</v>
      </c>
      <c r="K457" s="5">
        <v>139.94999999999999</v>
      </c>
      <c r="L457" s="2">
        <v>15</v>
      </c>
      <c r="M457" s="5">
        <f t="shared" si="22"/>
        <v>2099.25</v>
      </c>
      <c r="N457" s="5"/>
      <c r="O457" s="49">
        <f t="shared" si="23"/>
        <v>2099.25</v>
      </c>
      <c r="P457" s="22" t="str" cm="1">
        <f t="array" ref="P457">_xlfn.IFS(Table1[[#This Row],[Total]]&gt;=2000,"HLC",Table1[[#This Row],[Total]]&lt;2000,"LLC")</f>
        <v>HLC</v>
      </c>
    </row>
    <row r="458" spans="1:16">
      <c r="A458" s="47" t="s">
        <v>21</v>
      </c>
      <c r="B458" s="47" t="str">
        <f>TRIM(Table1[[#This Row],[Product]])</f>
        <v>Bamboo End Table</v>
      </c>
      <c r="C458" s="1" t="s">
        <v>18</v>
      </c>
      <c r="D458" s="1" t="str">
        <f>UPPER(Table1[[#This Row],[Customer]])</f>
        <v>B&amp;B SPACES</v>
      </c>
      <c r="E458" s="30">
        <v>42004</v>
      </c>
      <c r="F458" s="30">
        <f t="shared" ca="1" si="21"/>
        <v>45333</v>
      </c>
      <c r="G458" s="60">
        <f ca="1">YEARFRAC(Table1[[#This Row],[order DateDate]],Table1[[#This Row],[Shipday]])</f>
        <v>9.1138888888888889</v>
      </c>
      <c r="H458" s="64">
        <f>DAY(Table1[[#This Row],[order DateDate]])</f>
        <v>31</v>
      </c>
      <c r="I458" s="64">
        <f>YEAR(Table1[[#This Row],[order DateDate]])</f>
        <v>2014</v>
      </c>
      <c r="J458" s="64" t="str">
        <f>TEXT(Table1[[#This Row],[order DateDate]],"DDDD")</f>
        <v>Wednesday</v>
      </c>
      <c r="K458" s="5">
        <v>64.95</v>
      </c>
      <c r="L458" s="2">
        <v>9</v>
      </c>
      <c r="M458" s="5">
        <f t="shared" si="22"/>
        <v>584.55000000000007</v>
      </c>
      <c r="N458" s="5"/>
      <c r="O458" s="49">
        <f t="shared" si="23"/>
        <v>584.55000000000007</v>
      </c>
      <c r="P458" s="22" t="str" cm="1">
        <f t="array" ref="P458">_xlfn.IFS(Table1[[#This Row],[Total]]&gt;=2000,"HLC",Table1[[#This Row],[Total]]&lt;2000,"LLC")</f>
        <v>LLC</v>
      </c>
    </row>
    <row r="459" spans="1:16">
      <c r="A459" s="47" t="s">
        <v>21</v>
      </c>
      <c r="B459" s="47" t="str">
        <f>TRIM(Table1[[#This Row],[Product]])</f>
        <v>Bamboo End Table</v>
      </c>
      <c r="C459" s="1" t="s">
        <v>20</v>
      </c>
      <c r="D459" s="1" t="str">
        <f>UPPER(Table1[[#This Row],[Customer]])</f>
        <v>HOME USA</v>
      </c>
      <c r="E459" s="30">
        <v>42004</v>
      </c>
      <c r="F459" s="30">
        <f t="shared" ca="1" si="21"/>
        <v>45333</v>
      </c>
      <c r="G459" s="60">
        <f ca="1">YEARFRAC(Table1[[#This Row],[order DateDate]],Table1[[#This Row],[Shipday]])</f>
        <v>9.1138888888888889</v>
      </c>
      <c r="H459" s="64">
        <f>DAY(Table1[[#This Row],[order DateDate]])</f>
        <v>31</v>
      </c>
      <c r="I459" s="64">
        <f>YEAR(Table1[[#This Row],[order DateDate]])</f>
        <v>2014</v>
      </c>
      <c r="J459" s="64" t="str">
        <f>TEXT(Table1[[#This Row],[order DateDate]],"DDDD")</f>
        <v>Wednesday</v>
      </c>
      <c r="K459" s="5">
        <v>64.95</v>
      </c>
      <c r="L459" s="2">
        <v>11</v>
      </c>
      <c r="M459" s="5">
        <f t="shared" si="22"/>
        <v>714.45</v>
      </c>
      <c r="N459" s="5"/>
      <c r="O459" s="49">
        <f t="shared" si="23"/>
        <v>714.45</v>
      </c>
      <c r="P459" s="22" t="str" cm="1">
        <f t="array" ref="P459">_xlfn.IFS(Table1[[#This Row],[Total]]&gt;=2000,"HLC",Table1[[#This Row],[Total]]&lt;2000,"LLC")</f>
        <v>LLC</v>
      </c>
    </row>
    <row r="460" spans="1:16">
      <c r="A460" s="47" t="s">
        <v>17</v>
      </c>
      <c r="B460" s="47" t="str">
        <f>TRIM(Table1[[#This Row],[Product]])</f>
        <v>Captain Recliner</v>
      </c>
      <c r="C460" s="1" t="s">
        <v>29</v>
      </c>
      <c r="D460" s="1" t="str">
        <f>UPPER(Table1[[#This Row],[Customer]])</f>
        <v>FABULOUS HOMES</v>
      </c>
      <c r="E460" s="30">
        <v>42004</v>
      </c>
      <c r="F460" s="30">
        <f t="shared" ca="1" si="21"/>
        <v>45333</v>
      </c>
      <c r="G460" s="60">
        <f ca="1">YEARFRAC(Table1[[#This Row],[order DateDate]],Table1[[#This Row],[Shipday]])</f>
        <v>9.1138888888888889</v>
      </c>
      <c r="H460" s="64">
        <f>DAY(Table1[[#This Row],[order DateDate]])</f>
        <v>31</v>
      </c>
      <c r="I460" s="64">
        <f>YEAR(Table1[[#This Row],[order DateDate]])</f>
        <v>2014</v>
      </c>
      <c r="J460" s="64" t="str">
        <f>TEXT(Table1[[#This Row],[order DateDate]],"DDDD")</f>
        <v>Wednesday</v>
      </c>
      <c r="K460" s="5">
        <v>299.95</v>
      </c>
      <c r="L460" s="2">
        <v>8</v>
      </c>
      <c r="M460" s="5">
        <f t="shared" si="22"/>
        <v>2399.6</v>
      </c>
      <c r="N460" s="5"/>
      <c r="O460" s="49">
        <f t="shared" si="23"/>
        <v>2399.6</v>
      </c>
      <c r="P460" s="22" t="str" cm="1">
        <f t="array" ref="P460">_xlfn.IFS(Table1[[#This Row],[Total]]&gt;=2000,"HLC",Table1[[#This Row],[Total]]&lt;2000,"LLC")</f>
        <v>HLC</v>
      </c>
    </row>
    <row r="461" spans="1:16">
      <c r="A461" s="47" t="s">
        <v>17</v>
      </c>
      <c r="B461" s="47" t="str">
        <f>TRIM(Table1[[#This Row],[Product]])</f>
        <v>Captain Recliner</v>
      </c>
      <c r="C461" s="1" t="s">
        <v>28</v>
      </c>
      <c r="D461" s="1" t="str">
        <f>UPPER(Table1[[#This Row],[Customer]])</f>
        <v>HOME EMPORIUM</v>
      </c>
      <c r="E461" s="30">
        <v>42005</v>
      </c>
      <c r="F461" s="30">
        <f t="shared" ca="1" si="21"/>
        <v>45333</v>
      </c>
      <c r="G461" s="60">
        <f ca="1">YEARFRAC(Table1[[#This Row],[order DateDate]],Table1[[#This Row],[Shipday]])</f>
        <v>9.1111111111111107</v>
      </c>
      <c r="H461" s="64">
        <f>DAY(Table1[[#This Row],[order DateDate]])</f>
        <v>1</v>
      </c>
      <c r="I461" s="64">
        <f>YEAR(Table1[[#This Row],[order DateDate]])</f>
        <v>2015</v>
      </c>
      <c r="J461" s="64" t="str">
        <f>TEXT(Table1[[#This Row],[order DateDate]],"DDDD")</f>
        <v>Thursday</v>
      </c>
      <c r="K461" s="5">
        <v>299.95</v>
      </c>
      <c r="L461" s="2">
        <v>4</v>
      </c>
      <c r="M461" s="5">
        <f t="shared" si="22"/>
        <v>1199.8</v>
      </c>
      <c r="N461" s="5"/>
      <c r="O461" s="49">
        <f t="shared" si="23"/>
        <v>1199.8</v>
      </c>
      <c r="P461" s="22" t="str" cm="1">
        <f t="array" ref="P461">_xlfn.IFS(Table1[[#This Row],[Total]]&gt;=2000,"HLC",Table1[[#This Row],[Total]]&lt;2000,"LLC")</f>
        <v>LLC</v>
      </c>
    </row>
    <row r="462" spans="1:16">
      <c r="A462" s="47" t="s">
        <v>19</v>
      </c>
      <c r="B462" s="47" t="str">
        <f>TRIM(Table1[[#This Row],[Product]])</f>
        <v>Media Armoire</v>
      </c>
      <c r="C462" s="1" t="s">
        <v>18</v>
      </c>
      <c r="D462" s="1" t="str">
        <f>UPPER(Table1[[#This Row],[Customer]])</f>
        <v>B&amp;B SPACES</v>
      </c>
      <c r="E462" s="30">
        <v>42005</v>
      </c>
      <c r="F462" s="30">
        <f t="shared" ca="1" si="21"/>
        <v>45333</v>
      </c>
      <c r="G462" s="60">
        <f ca="1">YEARFRAC(Table1[[#This Row],[order DateDate]],Table1[[#This Row],[Shipday]])</f>
        <v>9.1111111111111107</v>
      </c>
      <c r="H462" s="64">
        <f>DAY(Table1[[#This Row],[order DateDate]])</f>
        <v>1</v>
      </c>
      <c r="I462" s="64">
        <f>YEAR(Table1[[#This Row],[order DateDate]])</f>
        <v>2015</v>
      </c>
      <c r="J462" s="64" t="str">
        <f>TEXT(Table1[[#This Row],[order DateDate]],"DDDD")</f>
        <v>Thursday</v>
      </c>
      <c r="K462" s="5">
        <v>329.95</v>
      </c>
      <c r="L462" s="2">
        <v>12</v>
      </c>
      <c r="M462" s="5">
        <f t="shared" si="22"/>
        <v>3959.3999999999996</v>
      </c>
      <c r="N462" s="5"/>
      <c r="O462" s="49">
        <f t="shared" si="23"/>
        <v>3959.3999999999996</v>
      </c>
      <c r="P462" s="22" t="str" cm="1">
        <f t="array" ref="P462">_xlfn.IFS(Table1[[#This Row],[Total]]&gt;=2000,"HLC",Table1[[#This Row],[Total]]&lt;2000,"LLC")</f>
        <v>HLC</v>
      </c>
    </row>
    <row r="463" spans="1:16">
      <c r="A463" s="47" t="s">
        <v>26</v>
      </c>
      <c r="B463" s="47" t="str">
        <f>TRIM(Table1[[#This Row],[Product]])</f>
        <v>Bamboo Coffee Table</v>
      </c>
      <c r="C463" s="1" t="s">
        <v>28</v>
      </c>
      <c r="D463" s="1" t="str">
        <f>UPPER(Table1[[#This Row],[Customer]])</f>
        <v>HOME EMPORIUM</v>
      </c>
      <c r="E463" s="30">
        <v>42010</v>
      </c>
      <c r="F463" s="30">
        <f t="shared" ca="1" si="21"/>
        <v>45333</v>
      </c>
      <c r="G463" s="60">
        <f ca="1">YEARFRAC(Table1[[#This Row],[order DateDate]],Table1[[#This Row],[Shipday]])</f>
        <v>9.0972222222222214</v>
      </c>
      <c r="H463" s="64">
        <f>DAY(Table1[[#This Row],[order DateDate]])</f>
        <v>6</v>
      </c>
      <c r="I463" s="64">
        <f>YEAR(Table1[[#This Row],[order DateDate]])</f>
        <v>2015</v>
      </c>
      <c r="J463" s="64" t="str">
        <f>TEXT(Table1[[#This Row],[order DateDate]],"DDDD")</f>
        <v>Tuesday</v>
      </c>
      <c r="K463" s="5">
        <v>139.94999999999999</v>
      </c>
      <c r="L463" s="2">
        <v>15</v>
      </c>
      <c r="M463" s="5">
        <f t="shared" si="22"/>
        <v>2099.25</v>
      </c>
      <c r="N463" s="5"/>
      <c r="O463" s="49">
        <f t="shared" si="23"/>
        <v>2099.25</v>
      </c>
      <c r="P463" s="22" t="str" cm="1">
        <f t="array" ref="P463">_xlfn.IFS(Table1[[#This Row],[Total]]&gt;=2000,"HLC",Table1[[#This Row],[Total]]&lt;2000,"LLC")</f>
        <v>HLC</v>
      </c>
    </row>
    <row r="464" spans="1:16">
      <c r="A464" s="47" t="s">
        <v>21</v>
      </c>
      <c r="B464" s="47" t="str">
        <f>TRIM(Table1[[#This Row],[Product]])</f>
        <v>Bamboo End Table</v>
      </c>
      <c r="C464" s="1" t="s">
        <v>29</v>
      </c>
      <c r="D464" s="1" t="str">
        <f>UPPER(Table1[[#This Row],[Customer]])</f>
        <v>FABULOUS HOMES</v>
      </c>
      <c r="E464" s="30">
        <v>42010</v>
      </c>
      <c r="F464" s="30">
        <f t="shared" ca="1" si="21"/>
        <v>45333</v>
      </c>
      <c r="G464" s="60">
        <f ca="1">YEARFRAC(Table1[[#This Row],[order DateDate]],Table1[[#This Row],[Shipday]])</f>
        <v>9.0972222222222214</v>
      </c>
      <c r="H464" s="64">
        <f>DAY(Table1[[#This Row],[order DateDate]])</f>
        <v>6</v>
      </c>
      <c r="I464" s="64">
        <f>YEAR(Table1[[#This Row],[order DateDate]])</f>
        <v>2015</v>
      </c>
      <c r="J464" s="64" t="str">
        <f>TEXT(Table1[[#This Row],[order DateDate]],"DDDD")</f>
        <v>Tuesday</v>
      </c>
      <c r="K464" s="5">
        <v>64.95</v>
      </c>
      <c r="L464" s="2">
        <v>1</v>
      </c>
      <c r="M464" s="5">
        <f t="shared" si="22"/>
        <v>64.95</v>
      </c>
      <c r="N464" s="5"/>
      <c r="O464" s="49">
        <f t="shared" si="23"/>
        <v>64.95</v>
      </c>
      <c r="P464" s="22" t="str" cm="1">
        <f t="array" ref="P464">_xlfn.IFS(Table1[[#This Row],[Total]]&gt;=2000,"HLC",Table1[[#This Row],[Total]]&lt;2000,"LLC")</f>
        <v>LLC</v>
      </c>
    </row>
    <row r="465" spans="1:16">
      <c r="A465" s="47" t="s">
        <v>19</v>
      </c>
      <c r="B465" s="47" t="str">
        <f>TRIM(Table1[[#This Row],[Product]])</f>
        <v>Media Armoire</v>
      </c>
      <c r="C465" s="1" t="s">
        <v>22</v>
      </c>
      <c r="D465" s="1" t="str">
        <f>UPPER(Table1[[#This Row],[Customer]])</f>
        <v>ELLINGTON DESIGNS</v>
      </c>
      <c r="E465" s="30">
        <v>42010</v>
      </c>
      <c r="F465" s="30">
        <f t="shared" ca="1" si="21"/>
        <v>45333</v>
      </c>
      <c r="G465" s="60">
        <f ca="1">YEARFRAC(Table1[[#This Row],[order DateDate]],Table1[[#This Row],[Shipday]])</f>
        <v>9.0972222222222214</v>
      </c>
      <c r="H465" s="64">
        <f>DAY(Table1[[#This Row],[order DateDate]])</f>
        <v>6</v>
      </c>
      <c r="I465" s="64">
        <f>YEAR(Table1[[#This Row],[order DateDate]])</f>
        <v>2015</v>
      </c>
      <c r="J465" s="64" t="str">
        <f>TEXT(Table1[[#This Row],[order DateDate]],"DDDD")</f>
        <v>Tuesday</v>
      </c>
      <c r="K465" s="5">
        <v>329.95</v>
      </c>
      <c r="L465" s="2">
        <v>2</v>
      </c>
      <c r="M465" s="5">
        <f t="shared" si="22"/>
        <v>659.9</v>
      </c>
      <c r="N465" s="5"/>
      <c r="O465" s="49">
        <f t="shared" si="23"/>
        <v>659.9</v>
      </c>
      <c r="P465" s="22" t="str" cm="1">
        <f t="array" ref="P465">_xlfn.IFS(Table1[[#This Row],[Total]]&gt;=2000,"HLC",Table1[[#This Row],[Total]]&lt;2000,"LLC")</f>
        <v>LLC</v>
      </c>
    </row>
    <row r="466" spans="1:16">
      <c r="A466" s="47" t="s">
        <v>26</v>
      </c>
      <c r="B466" s="47" t="str">
        <f>TRIM(Table1[[#This Row],[Product]])</f>
        <v>Bamboo Coffee Table</v>
      </c>
      <c r="C466" s="1" t="s">
        <v>18</v>
      </c>
      <c r="D466" s="1" t="str">
        <f>UPPER(Table1[[#This Row],[Customer]])</f>
        <v>B&amp;B SPACES</v>
      </c>
      <c r="E466" s="30">
        <v>42011</v>
      </c>
      <c r="F466" s="30">
        <f t="shared" ca="1" si="21"/>
        <v>45333</v>
      </c>
      <c r="G466" s="60">
        <f ca="1">YEARFRAC(Table1[[#This Row],[order DateDate]],Table1[[#This Row],[Shipday]])</f>
        <v>9.094444444444445</v>
      </c>
      <c r="H466" s="64">
        <f>DAY(Table1[[#This Row],[order DateDate]])</f>
        <v>7</v>
      </c>
      <c r="I466" s="64">
        <f>YEAR(Table1[[#This Row],[order DateDate]])</f>
        <v>2015</v>
      </c>
      <c r="J466" s="64" t="str">
        <f>TEXT(Table1[[#This Row],[order DateDate]],"DDDD")</f>
        <v>Wednesday</v>
      </c>
      <c r="K466" s="5">
        <v>139.94999999999999</v>
      </c>
      <c r="L466" s="2">
        <v>20</v>
      </c>
      <c r="M466" s="5">
        <f t="shared" si="22"/>
        <v>2799</v>
      </c>
      <c r="N466" s="5"/>
      <c r="O466" s="49">
        <f t="shared" si="23"/>
        <v>2799</v>
      </c>
      <c r="P466" s="22" t="str" cm="1">
        <f t="array" ref="P466">_xlfn.IFS(Table1[[#This Row],[Total]]&gt;=2000,"HLC",Table1[[#This Row],[Total]]&lt;2000,"LLC")</f>
        <v>HLC</v>
      </c>
    </row>
    <row r="467" spans="1:16">
      <c r="A467" s="47" t="s">
        <v>26</v>
      </c>
      <c r="B467" s="47" t="str">
        <f>TRIM(Table1[[#This Row],[Product]])</f>
        <v>Bamboo Coffee Table</v>
      </c>
      <c r="C467" s="1" t="s">
        <v>20</v>
      </c>
      <c r="D467" s="1" t="str">
        <f>UPPER(Table1[[#This Row],[Customer]])</f>
        <v>HOME USA</v>
      </c>
      <c r="E467" s="30">
        <v>42011</v>
      </c>
      <c r="F467" s="30">
        <f t="shared" ca="1" si="21"/>
        <v>45333</v>
      </c>
      <c r="G467" s="60">
        <f ca="1">YEARFRAC(Table1[[#This Row],[order DateDate]],Table1[[#This Row],[Shipday]])</f>
        <v>9.094444444444445</v>
      </c>
      <c r="H467" s="64">
        <f>DAY(Table1[[#This Row],[order DateDate]])</f>
        <v>7</v>
      </c>
      <c r="I467" s="64">
        <f>YEAR(Table1[[#This Row],[order DateDate]])</f>
        <v>2015</v>
      </c>
      <c r="J467" s="64" t="str">
        <f>TEXT(Table1[[#This Row],[order DateDate]],"DDDD")</f>
        <v>Wednesday</v>
      </c>
      <c r="K467" s="5">
        <v>139.94999999999999</v>
      </c>
      <c r="L467" s="2">
        <v>4</v>
      </c>
      <c r="M467" s="5">
        <f t="shared" si="22"/>
        <v>559.79999999999995</v>
      </c>
      <c r="N467" s="5"/>
      <c r="O467" s="49">
        <f t="shared" si="23"/>
        <v>559.79999999999995</v>
      </c>
      <c r="P467" s="22" t="str" cm="1">
        <f t="array" ref="P467">_xlfn.IFS(Table1[[#This Row],[Total]]&gt;=2000,"HLC",Table1[[#This Row],[Total]]&lt;2000,"LLC")</f>
        <v>LLC</v>
      </c>
    </row>
    <row r="468" spans="1:16">
      <c r="A468" s="47" t="s">
        <v>24</v>
      </c>
      <c r="B468" s="47" t="str">
        <f>TRIM(Table1[[#This Row],[Product]])</f>
        <v>Chameleon Couch</v>
      </c>
      <c r="C468" s="1" t="s">
        <v>18</v>
      </c>
      <c r="D468" s="1" t="str">
        <f>UPPER(Table1[[#This Row],[Customer]])</f>
        <v>B&amp;B SPACES</v>
      </c>
      <c r="E468" s="30">
        <v>42011</v>
      </c>
      <c r="F468" s="30">
        <f t="shared" ca="1" si="21"/>
        <v>45333</v>
      </c>
      <c r="G468" s="60">
        <f ca="1">YEARFRAC(Table1[[#This Row],[order DateDate]],Table1[[#This Row],[Shipday]])</f>
        <v>9.094444444444445</v>
      </c>
      <c r="H468" s="64">
        <f>DAY(Table1[[#This Row],[order DateDate]])</f>
        <v>7</v>
      </c>
      <c r="I468" s="64">
        <f>YEAR(Table1[[#This Row],[order DateDate]])</f>
        <v>2015</v>
      </c>
      <c r="J468" s="64" t="str">
        <f>TEXT(Table1[[#This Row],[order DateDate]],"DDDD")</f>
        <v>Wednesday</v>
      </c>
      <c r="K468" s="5">
        <v>649.99</v>
      </c>
      <c r="L468" s="2">
        <v>18</v>
      </c>
      <c r="M468" s="5">
        <f t="shared" si="22"/>
        <v>11699.82</v>
      </c>
      <c r="N468" s="5"/>
      <c r="O468" s="49">
        <f t="shared" si="23"/>
        <v>11699.82</v>
      </c>
      <c r="P468" s="22" t="str" cm="1">
        <f t="array" ref="P468">_xlfn.IFS(Table1[[#This Row],[Total]]&gt;=2000,"HLC",Table1[[#This Row],[Total]]&lt;2000,"LLC")</f>
        <v>HLC</v>
      </c>
    </row>
    <row r="469" spans="1:16">
      <c r="A469" s="47" t="s">
        <v>17</v>
      </c>
      <c r="B469" s="47" t="str">
        <f>TRIM(Table1[[#This Row],[Product]])</f>
        <v>Captain Recliner</v>
      </c>
      <c r="C469" s="1" t="s">
        <v>28</v>
      </c>
      <c r="D469" s="1" t="str">
        <f>UPPER(Table1[[#This Row],[Customer]])</f>
        <v>HOME EMPORIUM</v>
      </c>
      <c r="E469" s="30">
        <v>42012</v>
      </c>
      <c r="F469" s="30">
        <f t="shared" ca="1" si="21"/>
        <v>45333</v>
      </c>
      <c r="G469" s="60">
        <f ca="1">YEARFRAC(Table1[[#This Row],[order DateDate]],Table1[[#This Row],[Shipday]])</f>
        <v>9.0916666666666668</v>
      </c>
      <c r="H469" s="64">
        <f>DAY(Table1[[#This Row],[order DateDate]])</f>
        <v>8</v>
      </c>
      <c r="I469" s="64">
        <f>YEAR(Table1[[#This Row],[order DateDate]])</f>
        <v>2015</v>
      </c>
      <c r="J469" s="64" t="str">
        <f>TEXT(Table1[[#This Row],[order DateDate]],"DDDD")</f>
        <v>Thursday</v>
      </c>
      <c r="K469" s="5">
        <v>299.95</v>
      </c>
      <c r="L469" s="2">
        <v>7</v>
      </c>
      <c r="M469" s="5">
        <f t="shared" si="22"/>
        <v>2099.65</v>
      </c>
      <c r="N469" s="5"/>
      <c r="O469" s="49">
        <f t="shared" si="23"/>
        <v>2099.65</v>
      </c>
      <c r="P469" s="22" t="str" cm="1">
        <f t="array" ref="P469">_xlfn.IFS(Table1[[#This Row],[Total]]&gt;=2000,"HLC",Table1[[#This Row],[Total]]&lt;2000,"LLC")</f>
        <v>HLC</v>
      </c>
    </row>
    <row r="470" spans="1:16">
      <c r="A470" s="47" t="s">
        <v>19</v>
      </c>
      <c r="B470" s="47" t="str">
        <f>TRIM(Table1[[#This Row],[Product]])</f>
        <v>Media Armoire</v>
      </c>
      <c r="C470" s="1" t="s">
        <v>22</v>
      </c>
      <c r="D470" s="1" t="str">
        <f>UPPER(Table1[[#This Row],[Customer]])</f>
        <v>ELLINGTON DESIGNS</v>
      </c>
      <c r="E470" s="30">
        <v>42012</v>
      </c>
      <c r="F470" s="30">
        <f t="shared" ca="1" si="21"/>
        <v>45333</v>
      </c>
      <c r="G470" s="60">
        <f ca="1">YEARFRAC(Table1[[#This Row],[order DateDate]],Table1[[#This Row],[Shipday]])</f>
        <v>9.0916666666666668</v>
      </c>
      <c r="H470" s="64">
        <f>DAY(Table1[[#This Row],[order DateDate]])</f>
        <v>8</v>
      </c>
      <c r="I470" s="64">
        <f>YEAR(Table1[[#This Row],[order DateDate]])</f>
        <v>2015</v>
      </c>
      <c r="J470" s="64" t="str">
        <f>TEXT(Table1[[#This Row],[order DateDate]],"DDDD")</f>
        <v>Thursday</v>
      </c>
      <c r="K470" s="5">
        <v>329.95</v>
      </c>
      <c r="L470" s="2">
        <v>11</v>
      </c>
      <c r="M470" s="5">
        <f t="shared" si="22"/>
        <v>3629.45</v>
      </c>
      <c r="N470" s="5"/>
      <c r="O470" s="49">
        <f t="shared" si="23"/>
        <v>3629.45</v>
      </c>
      <c r="P470" s="22" t="str" cm="1">
        <f t="array" ref="P470">_xlfn.IFS(Table1[[#This Row],[Total]]&gt;=2000,"HLC",Table1[[#This Row],[Total]]&lt;2000,"LLC")</f>
        <v>HLC</v>
      </c>
    </row>
    <row r="471" spans="1:16">
      <c r="A471" s="47" t="s">
        <v>19</v>
      </c>
      <c r="B471" s="47" t="str">
        <f>TRIM(Table1[[#This Row],[Product]])</f>
        <v>Media Armoire</v>
      </c>
      <c r="C471" s="1" t="s">
        <v>22</v>
      </c>
      <c r="D471" s="1" t="str">
        <f>UPPER(Table1[[#This Row],[Customer]])</f>
        <v>ELLINGTON DESIGNS</v>
      </c>
      <c r="E471" s="30">
        <v>42012</v>
      </c>
      <c r="F471" s="30">
        <f t="shared" ca="1" si="21"/>
        <v>45333</v>
      </c>
      <c r="G471" s="60">
        <f ca="1">YEARFRAC(Table1[[#This Row],[order DateDate]],Table1[[#This Row],[Shipday]])</f>
        <v>9.0916666666666668</v>
      </c>
      <c r="H471" s="64">
        <f>DAY(Table1[[#This Row],[order DateDate]])</f>
        <v>8</v>
      </c>
      <c r="I471" s="64">
        <f>YEAR(Table1[[#This Row],[order DateDate]])</f>
        <v>2015</v>
      </c>
      <c r="J471" s="64" t="str">
        <f>TEXT(Table1[[#This Row],[order DateDate]],"DDDD")</f>
        <v>Thursday</v>
      </c>
      <c r="K471" s="5">
        <v>329.95</v>
      </c>
      <c r="L471" s="2">
        <v>1</v>
      </c>
      <c r="M471" s="5">
        <f t="shared" si="22"/>
        <v>329.95</v>
      </c>
      <c r="N471" s="5"/>
      <c r="O471" s="49">
        <f t="shared" si="23"/>
        <v>329.95</v>
      </c>
      <c r="P471" s="22" t="str" cm="1">
        <f t="array" ref="P471">_xlfn.IFS(Table1[[#This Row],[Total]]&gt;=2000,"HLC",Table1[[#This Row],[Total]]&lt;2000,"LLC")</f>
        <v>LLC</v>
      </c>
    </row>
    <row r="472" spans="1:16">
      <c r="A472" s="47" t="s">
        <v>26</v>
      </c>
      <c r="B472" s="47" t="str">
        <f>TRIM(Table1[[#This Row],[Product]])</f>
        <v>Bamboo Coffee Table</v>
      </c>
      <c r="C472" s="1" t="s">
        <v>18</v>
      </c>
      <c r="D472" s="1" t="str">
        <f>UPPER(Table1[[#This Row],[Customer]])</f>
        <v>B&amp;B SPACES</v>
      </c>
      <c r="E472" s="30">
        <v>42013</v>
      </c>
      <c r="F472" s="30">
        <f t="shared" ca="1" si="21"/>
        <v>45333</v>
      </c>
      <c r="G472" s="60">
        <f ca="1">YEARFRAC(Table1[[#This Row],[order DateDate]],Table1[[#This Row],[Shipday]])</f>
        <v>9.0888888888888886</v>
      </c>
      <c r="H472" s="64">
        <f>DAY(Table1[[#This Row],[order DateDate]])</f>
        <v>9</v>
      </c>
      <c r="I472" s="64">
        <f>YEAR(Table1[[#This Row],[order DateDate]])</f>
        <v>2015</v>
      </c>
      <c r="J472" s="64" t="str">
        <f>TEXT(Table1[[#This Row],[order DateDate]],"DDDD")</f>
        <v>Friday</v>
      </c>
      <c r="K472" s="5">
        <v>139.94999999999999</v>
      </c>
      <c r="L472" s="2">
        <v>16</v>
      </c>
      <c r="M472" s="5">
        <f t="shared" si="22"/>
        <v>2239.1999999999998</v>
      </c>
      <c r="N472" s="5"/>
      <c r="O472" s="49">
        <f t="shared" si="23"/>
        <v>2239.1999999999998</v>
      </c>
      <c r="P472" s="22" t="str" cm="1">
        <f t="array" ref="P472">_xlfn.IFS(Table1[[#This Row],[Total]]&gt;=2000,"HLC",Table1[[#This Row],[Total]]&lt;2000,"LLC")</f>
        <v>HLC</v>
      </c>
    </row>
    <row r="473" spans="1:16">
      <c r="A473" s="47" t="s">
        <v>26</v>
      </c>
      <c r="B473" s="47" t="str">
        <f>TRIM(Table1[[#This Row],[Product]])</f>
        <v>Bamboo Coffee Table</v>
      </c>
      <c r="C473" s="1" t="s">
        <v>28</v>
      </c>
      <c r="D473" s="1" t="str">
        <f>UPPER(Table1[[#This Row],[Customer]])</f>
        <v>HOME EMPORIUM</v>
      </c>
      <c r="E473" s="30">
        <v>42013</v>
      </c>
      <c r="F473" s="30">
        <f t="shared" ca="1" si="21"/>
        <v>45333</v>
      </c>
      <c r="G473" s="60">
        <f ca="1">YEARFRAC(Table1[[#This Row],[order DateDate]],Table1[[#This Row],[Shipday]])</f>
        <v>9.0888888888888886</v>
      </c>
      <c r="H473" s="64">
        <f>DAY(Table1[[#This Row],[order DateDate]])</f>
        <v>9</v>
      </c>
      <c r="I473" s="64">
        <f>YEAR(Table1[[#This Row],[order DateDate]])</f>
        <v>2015</v>
      </c>
      <c r="J473" s="64" t="str">
        <f>TEXT(Table1[[#This Row],[order DateDate]],"DDDD")</f>
        <v>Friday</v>
      </c>
      <c r="K473" s="5">
        <v>139.94999999999999</v>
      </c>
      <c r="L473" s="2">
        <v>6</v>
      </c>
      <c r="M473" s="5">
        <f t="shared" si="22"/>
        <v>839.69999999999993</v>
      </c>
      <c r="N473" s="5"/>
      <c r="O473" s="49">
        <f t="shared" si="23"/>
        <v>839.69999999999993</v>
      </c>
      <c r="P473" s="22" t="str" cm="1">
        <f t="array" ref="P473">_xlfn.IFS(Table1[[#This Row],[Total]]&gt;=2000,"HLC",Table1[[#This Row],[Total]]&lt;2000,"LLC")</f>
        <v>LLC</v>
      </c>
    </row>
    <row r="474" spans="1:16">
      <c r="A474" s="47" t="s">
        <v>21</v>
      </c>
      <c r="B474" s="47" t="str">
        <f>TRIM(Table1[[#This Row],[Product]])</f>
        <v>Bamboo End Table</v>
      </c>
      <c r="C474" s="1" t="s">
        <v>18</v>
      </c>
      <c r="D474" s="1" t="str">
        <f>UPPER(Table1[[#This Row],[Customer]])</f>
        <v>B&amp;B SPACES</v>
      </c>
      <c r="E474" s="30">
        <v>42013</v>
      </c>
      <c r="F474" s="30">
        <f t="shared" ca="1" si="21"/>
        <v>45333</v>
      </c>
      <c r="G474" s="60">
        <f ca="1">YEARFRAC(Table1[[#This Row],[order DateDate]],Table1[[#This Row],[Shipday]])</f>
        <v>9.0888888888888886</v>
      </c>
      <c r="H474" s="64">
        <f>DAY(Table1[[#This Row],[order DateDate]])</f>
        <v>9</v>
      </c>
      <c r="I474" s="64">
        <f>YEAR(Table1[[#This Row],[order DateDate]])</f>
        <v>2015</v>
      </c>
      <c r="J474" s="64" t="str">
        <f>TEXT(Table1[[#This Row],[order DateDate]],"DDDD")</f>
        <v>Friday</v>
      </c>
      <c r="K474" s="5">
        <v>64.95</v>
      </c>
      <c r="L474" s="2">
        <v>16</v>
      </c>
      <c r="M474" s="5">
        <f t="shared" si="22"/>
        <v>1039.2</v>
      </c>
      <c r="N474" s="5"/>
      <c r="O474" s="49">
        <f t="shared" si="23"/>
        <v>1039.2</v>
      </c>
      <c r="P474" s="22" t="str" cm="1">
        <f t="array" ref="P474">_xlfn.IFS(Table1[[#This Row],[Total]]&gt;=2000,"HLC",Table1[[#This Row],[Total]]&lt;2000,"LLC")</f>
        <v>LLC</v>
      </c>
    </row>
    <row r="475" spans="1:16">
      <c r="A475" s="47" t="s">
        <v>24</v>
      </c>
      <c r="B475" s="47" t="str">
        <f>TRIM(Table1[[#This Row],[Product]])</f>
        <v>Chameleon Couch</v>
      </c>
      <c r="C475" s="1" t="s">
        <v>22</v>
      </c>
      <c r="D475" s="1" t="str">
        <f>UPPER(Table1[[#This Row],[Customer]])</f>
        <v>ELLINGTON DESIGNS</v>
      </c>
      <c r="E475" s="30">
        <v>42013</v>
      </c>
      <c r="F475" s="30">
        <f t="shared" ca="1" si="21"/>
        <v>45333</v>
      </c>
      <c r="G475" s="60">
        <f ca="1">YEARFRAC(Table1[[#This Row],[order DateDate]],Table1[[#This Row],[Shipday]])</f>
        <v>9.0888888888888886</v>
      </c>
      <c r="H475" s="64">
        <f>DAY(Table1[[#This Row],[order DateDate]])</f>
        <v>9</v>
      </c>
      <c r="I475" s="64">
        <f>YEAR(Table1[[#This Row],[order DateDate]])</f>
        <v>2015</v>
      </c>
      <c r="J475" s="64" t="str">
        <f>TEXT(Table1[[#This Row],[order DateDate]],"DDDD")</f>
        <v>Friday</v>
      </c>
      <c r="K475" s="5">
        <v>649.99</v>
      </c>
      <c r="L475" s="2">
        <v>7</v>
      </c>
      <c r="M475" s="5">
        <f t="shared" si="22"/>
        <v>4549.93</v>
      </c>
      <c r="N475" s="5"/>
      <c r="O475" s="49">
        <f t="shared" si="23"/>
        <v>4549.93</v>
      </c>
      <c r="P475" s="22" t="str" cm="1">
        <f t="array" ref="P475">_xlfn.IFS(Table1[[#This Row],[Total]]&gt;=2000,"HLC",Table1[[#This Row],[Total]]&lt;2000,"LLC")</f>
        <v>HLC</v>
      </c>
    </row>
    <row r="476" spans="1:16">
      <c r="A476" s="47" t="s">
        <v>24</v>
      </c>
      <c r="B476" s="47" t="str">
        <f>TRIM(Table1[[#This Row],[Product]])</f>
        <v>Chameleon Couch</v>
      </c>
      <c r="C476" s="1" t="s">
        <v>22</v>
      </c>
      <c r="D476" s="1" t="str">
        <f>UPPER(Table1[[#This Row],[Customer]])</f>
        <v>ELLINGTON DESIGNS</v>
      </c>
      <c r="E476" s="30">
        <v>42013</v>
      </c>
      <c r="F476" s="30">
        <f t="shared" ca="1" si="21"/>
        <v>45333</v>
      </c>
      <c r="G476" s="60">
        <f ca="1">YEARFRAC(Table1[[#This Row],[order DateDate]],Table1[[#This Row],[Shipday]])</f>
        <v>9.0888888888888886</v>
      </c>
      <c r="H476" s="64">
        <f>DAY(Table1[[#This Row],[order DateDate]])</f>
        <v>9</v>
      </c>
      <c r="I476" s="64">
        <f>YEAR(Table1[[#This Row],[order DateDate]])</f>
        <v>2015</v>
      </c>
      <c r="J476" s="64" t="str">
        <f>TEXT(Table1[[#This Row],[order DateDate]],"DDDD")</f>
        <v>Friday</v>
      </c>
      <c r="K476" s="5">
        <v>649.99</v>
      </c>
      <c r="L476" s="2">
        <v>8</v>
      </c>
      <c r="M476" s="5">
        <f t="shared" si="22"/>
        <v>5199.92</v>
      </c>
      <c r="N476" s="5"/>
      <c r="O476" s="49">
        <f t="shared" si="23"/>
        <v>5199.92</v>
      </c>
      <c r="P476" s="22" t="str" cm="1">
        <f t="array" ref="P476">_xlfn.IFS(Table1[[#This Row],[Total]]&gt;=2000,"HLC",Table1[[#This Row],[Total]]&lt;2000,"LLC")</f>
        <v>HLC</v>
      </c>
    </row>
    <row r="477" spans="1:16">
      <c r="A477" s="47" t="s">
        <v>24</v>
      </c>
      <c r="B477" s="47" t="str">
        <f>TRIM(Table1[[#This Row],[Product]])</f>
        <v>Chameleon Couch</v>
      </c>
      <c r="C477" s="1" t="s">
        <v>29</v>
      </c>
      <c r="D477" s="1" t="str">
        <f>UPPER(Table1[[#This Row],[Customer]])</f>
        <v>FABULOUS HOMES</v>
      </c>
      <c r="E477" s="30">
        <v>42013</v>
      </c>
      <c r="F477" s="30">
        <f t="shared" ca="1" si="21"/>
        <v>45333</v>
      </c>
      <c r="G477" s="60">
        <f ca="1">YEARFRAC(Table1[[#This Row],[order DateDate]],Table1[[#This Row],[Shipday]])</f>
        <v>9.0888888888888886</v>
      </c>
      <c r="H477" s="64">
        <f>DAY(Table1[[#This Row],[order DateDate]])</f>
        <v>9</v>
      </c>
      <c r="I477" s="64">
        <f>YEAR(Table1[[#This Row],[order DateDate]])</f>
        <v>2015</v>
      </c>
      <c r="J477" s="64" t="str">
        <f>TEXT(Table1[[#This Row],[order DateDate]],"DDDD")</f>
        <v>Friday</v>
      </c>
      <c r="K477" s="5">
        <v>649.99</v>
      </c>
      <c r="L477" s="2">
        <v>15</v>
      </c>
      <c r="M477" s="5">
        <f t="shared" si="22"/>
        <v>9749.85</v>
      </c>
      <c r="N477" s="5"/>
      <c r="O477" s="49">
        <f t="shared" si="23"/>
        <v>9749.85</v>
      </c>
      <c r="P477" s="22" t="str" cm="1">
        <f t="array" ref="P477">_xlfn.IFS(Table1[[#This Row],[Total]]&gt;=2000,"HLC",Table1[[#This Row],[Total]]&lt;2000,"LLC")</f>
        <v>HLC</v>
      </c>
    </row>
    <row r="478" spans="1:16">
      <c r="A478" s="47" t="s">
        <v>19</v>
      </c>
      <c r="B478" s="47" t="str">
        <f>TRIM(Table1[[#This Row],[Product]])</f>
        <v>Media Armoire</v>
      </c>
      <c r="C478" s="1" t="s">
        <v>29</v>
      </c>
      <c r="D478" s="1" t="str">
        <f>UPPER(Table1[[#This Row],[Customer]])</f>
        <v>FABULOUS HOMES</v>
      </c>
      <c r="E478" s="30">
        <v>42013</v>
      </c>
      <c r="F478" s="30">
        <f t="shared" ca="1" si="21"/>
        <v>45333</v>
      </c>
      <c r="G478" s="60">
        <f ca="1">YEARFRAC(Table1[[#This Row],[order DateDate]],Table1[[#This Row],[Shipday]])</f>
        <v>9.0888888888888886</v>
      </c>
      <c r="H478" s="64">
        <f>DAY(Table1[[#This Row],[order DateDate]])</f>
        <v>9</v>
      </c>
      <c r="I478" s="64">
        <f>YEAR(Table1[[#This Row],[order DateDate]])</f>
        <v>2015</v>
      </c>
      <c r="J478" s="64" t="str">
        <f>TEXT(Table1[[#This Row],[order DateDate]],"DDDD")</f>
        <v>Friday</v>
      </c>
      <c r="K478" s="5">
        <v>329.95</v>
      </c>
      <c r="L478" s="2">
        <v>11</v>
      </c>
      <c r="M478" s="5">
        <f t="shared" si="22"/>
        <v>3629.45</v>
      </c>
      <c r="N478" s="5"/>
      <c r="O478" s="49">
        <f t="shared" si="23"/>
        <v>3629.45</v>
      </c>
      <c r="P478" s="22" t="str" cm="1">
        <f t="array" ref="P478">_xlfn.IFS(Table1[[#This Row],[Total]]&gt;=2000,"HLC",Table1[[#This Row],[Total]]&lt;2000,"LLC")</f>
        <v>HLC</v>
      </c>
    </row>
    <row r="479" spans="1:16">
      <c r="A479" s="47" t="s">
        <v>26</v>
      </c>
      <c r="B479" s="47" t="str">
        <f>TRIM(Table1[[#This Row],[Product]])</f>
        <v>Bamboo Coffee Table</v>
      </c>
      <c r="C479" s="1" t="s">
        <v>18</v>
      </c>
      <c r="D479" s="1" t="str">
        <f>UPPER(Table1[[#This Row],[Customer]])</f>
        <v>B&amp;B SPACES</v>
      </c>
      <c r="E479" s="30">
        <v>42014</v>
      </c>
      <c r="F479" s="30">
        <f t="shared" ca="1" si="21"/>
        <v>45333</v>
      </c>
      <c r="G479" s="60">
        <f ca="1">YEARFRAC(Table1[[#This Row],[order DateDate]],Table1[[#This Row],[Shipday]])</f>
        <v>9.0861111111111104</v>
      </c>
      <c r="H479" s="64">
        <f>DAY(Table1[[#This Row],[order DateDate]])</f>
        <v>10</v>
      </c>
      <c r="I479" s="64">
        <f>YEAR(Table1[[#This Row],[order DateDate]])</f>
        <v>2015</v>
      </c>
      <c r="J479" s="64" t="str">
        <f>TEXT(Table1[[#This Row],[order DateDate]],"DDDD")</f>
        <v>Saturday</v>
      </c>
      <c r="K479" s="5">
        <v>139.94999999999999</v>
      </c>
      <c r="L479" s="2">
        <v>6</v>
      </c>
      <c r="M479" s="5">
        <f t="shared" si="22"/>
        <v>839.69999999999993</v>
      </c>
      <c r="N479" s="5"/>
      <c r="O479" s="49">
        <f t="shared" si="23"/>
        <v>839.69999999999993</v>
      </c>
      <c r="P479" s="22" t="str" cm="1">
        <f t="array" ref="P479">_xlfn.IFS(Table1[[#This Row],[Total]]&gt;=2000,"HLC",Table1[[#This Row],[Total]]&lt;2000,"LLC")</f>
        <v>LLC</v>
      </c>
    </row>
    <row r="480" spans="1:16">
      <c r="A480" s="47" t="s">
        <v>26</v>
      </c>
      <c r="B480" s="47" t="str">
        <f>TRIM(Table1[[#This Row],[Product]])</f>
        <v>Bamboo Coffee Table</v>
      </c>
      <c r="C480" s="1" t="s">
        <v>29</v>
      </c>
      <c r="D480" s="1" t="str">
        <f>UPPER(Table1[[#This Row],[Customer]])</f>
        <v>FABULOUS HOMES</v>
      </c>
      <c r="E480" s="30">
        <v>42014</v>
      </c>
      <c r="F480" s="30">
        <f t="shared" ca="1" si="21"/>
        <v>45333</v>
      </c>
      <c r="G480" s="60">
        <f ca="1">YEARFRAC(Table1[[#This Row],[order DateDate]],Table1[[#This Row],[Shipday]])</f>
        <v>9.0861111111111104</v>
      </c>
      <c r="H480" s="64">
        <f>DAY(Table1[[#This Row],[order DateDate]])</f>
        <v>10</v>
      </c>
      <c r="I480" s="64">
        <f>YEAR(Table1[[#This Row],[order DateDate]])</f>
        <v>2015</v>
      </c>
      <c r="J480" s="64" t="str">
        <f>TEXT(Table1[[#This Row],[order DateDate]],"DDDD")</f>
        <v>Saturday</v>
      </c>
      <c r="K480" s="5">
        <v>139.94999999999999</v>
      </c>
      <c r="L480" s="2">
        <v>11</v>
      </c>
      <c r="M480" s="5">
        <f t="shared" si="22"/>
        <v>1539.4499999999998</v>
      </c>
      <c r="N480" s="5"/>
      <c r="O480" s="49">
        <f t="shared" si="23"/>
        <v>1539.4499999999998</v>
      </c>
      <c r="P480" s="22" t="str" cm="1">
        <f t="array" ref="P480">_xlfn.IFS(Table1[[#This Row],[Total]]&gt;=2000,"HLC",Table1[[#This Row],[Total]]&lt;2000,"LLC")</f>
        <v>LLC</v>
      </c>
    </row>
    <row r="481" spans="1:16">
      <c r="A481" s="47" t="s">
        <v>24</v>
      </c>
      <c r="B481" s="47" t="str">
        <f>TRIM(Table1[[#This Row],[Product]])</f>
        <v>Chameleon Couch</v>
      </c>
      <c r="C481" s="1" t="s">
        <v>29</v>
      </c>
      <c r="D481" s="1" t="str">
        <f>UPPER(Table1[[#This Row],[Customer]])</f>
        <v>FABULOUS HOMES</v>
      </c>
      <c r="E481" s="30">
        <v>42014</v>
      </c>
      <c r="F481" s="30">
        <f t="shared" ca="1" si="21"/>
        <v>45333</v>
      </c>
      <c r="G481" s="60">
        <f ca="1">YEARFRAC(Table1[[#This Row],[order DateDate]],Table1[[#This Row],[Shipday]])</f>
        <v>9.0861111111111104</v>
      </c>
      <c r="H481" s="64">
        <f>DAY(Table1[[#This Row],[order DateDate]])</f>
        <v>10</v>
      </c>
      <c r="I481" s="64">
        <f>YEAR(Table1[[#This Row],[order DateDate]])</f>
        <v>2015</v>
      </c>
      <c r="J481" s="64" t="str">
        <f>TEXT(Table1[[#This Row],[order DateDate]],"DDDD")</f>
        <v>Saturday</v>
      </c>
      <c r="K481" s="5">
        <v>649.99</v>
      </c>
      <c r="L481" s="2">
        <v>7</v>
      </c>
      <c r="M481" s="5">
        <f t="shared" si="22"/>
        <v>4549.93</v>
      </c>
      <c r="N481" s="5"/>
      <c r="O481" s="49">
        <f t="shared" si="23"/>
        <v>4549.93</v>
      </c>
      <c r="P481" s="22" t="str" cm="1">
        <f t="array" ref="P481">_xlfn.IFS(Table1[[#This Row],[Total]]&gt;=2000,"HLC",Table1[[#This Row],[Total]]&lt;2000,"LLC")</f>
        <v>HLC</v>
      </c>
    </row>
    <row r="482" spans="1:16">
      <c r="A482" s="47" t="s">
        <v>26</v>
      </c>
      <c r="B482" s="47" t="str">
        <f>TRIM(Table1[[#This Row],[Product]])</f>
        <v>Bamboo Coffee Table</v>
      </c>
      <c r="C482" s="1" t="s">
        <v>29</v>
      </c>
      <c r="D482" s="1" t="str">
        <f>UPPER(Table1[[#This Row],[Customer]])</f>
        <v>FABULOUS HOMES</v>
      </c>
      <c r="E482" s="30">
        <v>42016</v>
      </c>
      <c r="F482" s="30">
        <f t="shared" ca="1" si="21"/>
        <v>45333</v>
      </c>
      <c r="G482" s="60">
        <f ca="1">YEARFRAC(Table1[[#This Row],[order DateDate]],Table1[[#This Row],[Shipday]])</f>
        <v>9.0805555555555557</v>
      </c>
      <c r="H482" s="64">
        <f>DAY(Table1[[#This Row],[order DateDate]])</f>
        <v>12</v>
      </c>
      <c r="I482" s="64">
        <f>YEAR(Table1[[#This Row],[order DateDate]])</f>
        <v>2015</v>
      </c>
      <c r="J482" s="64" t="str">
        <f>TEXT(Table1[[#This Row],[order DateDate]],"DDDD")</f>
        <v>Monday</v>
      </c>
      <c r="K482" s="5">
        <v>139.94999999999999</v>
      </c>
      <c r="L482" s="2">
        <v>1</v>
      </c>
      <c r="M482" s="5">
        <f t="shared" si="22"/>
        <v>139.94999999999999</v>
      </c>
      <c r="N482" s="5"/>
      <c r="O482" s="49">
        <f t="shared" si="23"/>
        <v>139.94999999999999</v>
      </c>
      <c r="P482" s="22" t="str" cm="1">
        <f t="array" ref="P482">_xlfn.IFS(Table1[[#This Row],[Total]]&gt;=2000,"HLC",Table1[[#This Row],[Total]]&lt;2000,"LLC")</f>
        <v>LLC</v>
      </c>
    </row>
    <row r="483" spans="1:16">
      <c r="A483" s="47" t="s">
        <v>26</v>
      </c>
      <c r="B483" s="47" t="str">
        <f>TRIM(Table1[[#This Row],[Product]])</f>
        <v>Bamboo Coffee Table</v>
      </c>
      <c r="C483" s="1" t="s">
        <v>22</v>
      </c>
      <c r="D483" s="1" t="str">
        <f>UPPER(Table1[[#This Row],[Customer]])</f>
        <v>ELLINGTON DESIGNS</v>
      </c>
      <c r="E483" s="30">
        <v>42017</v>
      </c>
      <c r="F483" s="30">
        <f t="shared" ca="1" si="21"/>
        <v>45333</v>
      </c>
      <c r="G483" s="60">
        <f ca="1">YEARFRAC(Table1[[#This Row],[order DateDate]],Table1[[#This Row],[Shipday]])</f>
        <v>9.0777777777777775</v>
      </c>
      <c r="H483" s="64">
        <f>DAY(Table1[[#This Row],[order DateDate]])</f>
        <v>13</v>
      </c>
      <c r="I483" s="64">
        <f>YEAR(Table1[[#This Row],[order DateDate]])</f>
        <v>2015</v>
      </c>
      <c r="J483" s="64" t="str">
        <f>TEXT(Table1[[#This Row],[order DateDate]],"DDDD")</f>
        <v>Tuesday</v>
      </c>
      <c r="K483" s="5">
        <v>139.94999999999999</v>
      </c>
      <c r="L483" s="2">
        <v>15</v>
      </c>
      <c r="M483" s="5">
        <f t="shared" si="22"/>
        <v>2099.25</v>
      </c>
      <c r="N483" s="5"/>
      <c r="O483" s="49">
        <f t="shared" si="23"/>
        <v>2099.25</v>
      </c>
      <c r="P483" s="22" t="str" cm="1">
        <f t="array" ref="P483">_xlfn.IFS(Table1[[#This Row],[Total]]&gt;=2000,"HLC",Table1[[#This Row],[Total]]&lt;2000,"LLC")</f>
        <v>HLC</v>
      </c>
    </row>
    <row r="484" spans="1:16">
      <c r="A484" s="47" t="s">
        <v>26</v>
      </c>
      <c r="B484" s="47" t="str">
        <f>TRIM(Table1[[#This Row],[Product]])</f>
        <v>Bamboo Coffee Table</v>
      </c>
      <c r="C484" s="1" t="s">
        <v>18</v>
      </c>
      <c r="D484" s="1" t="str">
        <f>UPPER(Table1[[#This Row],[Customer]])</f>
        <v>B&amp;B SPACES</v>
      </c>
      <c r="E484" s="30">
        <v>42017</v>
      </c>
      <c r="F484" s="30">
        <f t="shared" ca="1" si="21"/>
        <v>45333</v>
      </c>
      <c r="G484" s="60">
        <f ca="1">YEARFRAC(Table1[[#This Row],[order DateDate]],Table1[[#This Row],[Shipday]])</f>
        <v>9.0777777777777775</v>
      </c>
      <c r="H484" s="64">
        <f>DAY(Table1[[#This Row],[order DateDate]])</f>
        <v>13</v>
      </c>
      <c r="I484" s="64">
        <f>YEAR(Table1[[#This Row],[order DateDate]])</f>
        <v>2015</v>
      </c>
      <c r="J484" s="64" t="str">
        <f>TEXT(Table1[[#This Row],[order DateDate]],"DDDD")</f>
        <v>Tuesday</v>
      </c>
      <c r="K484" s="5">
        <v>139.94999999999999</v>
      </c>
      <c r="L484" s="2">
        <v>13</v>
      </c>
      <c r="M484" s="5">
        <f t="shared" si="22"/>
        <v>1819.35</v>
      </c>
      <c r="N484" s="5"/>
      <c r="O484" s="49">
        <f t="shared" si="23"/>
        <v>1819.35</v>
      </c>
      <c r="P484" s="22" t="str" cm="1">
        <f t="array" ref="P484">_xlfn.IFS(Table1[[#This Row],[Total]]&gt;=2000,"HLC",Table1[[#This Row],[Total]]&lt;2000,"LLC")</f>
        <v>LLC</v>
      </c>
    </row>
    <row r="485" spans="1:16">
      <c r="A485" s="47" t="s">
        <v>21</v>
      </c>
      <c r="B485" s="47" t="str">
        <f>TRIM(Table1[[#This Row],[Product]])</f>
        <v>Bamboo End Table</v>
      </c>
      <c r="C485" s="1" t="s">
        <v>22</v>
      </c>
      <c r="D485" s="1" t="str">
        <f>UPPER(Table1[[#This Row],[Customer]])</f>
        <v>ELLINGTON DESIGNS</v>
      </c>
      <c r="E485" s="30">
        <v>42017</v>
      </c>
      <c r="F485" s="30">
        <f t="shared" ca="1" si="21"/>
        <v>45333</v>
      </c>
      <c r="G485" s="60">
        <f ca="1">YEARFRAC(Table1[[#This Row],[order DateDate]],Table1[[#This Row],[Shipday]])</f>
        <v>9.0777777777777775</v>
      </c>
      <c r="H485" s="64">
        <f>DAY(Table1[[#This Row],[order DateDate]])</f>
        <v>13</v>
      </c>
      <c r="I485" s="64">
        <f>YEAR(Table1[[#This Row],[order DateDate]])</f>
        <v>2015</v>
      </c>
      <c r="J485" s="64" t="str">
        <f>TEXT(Table1[[#This Row],[order DateDate]],"DDDD")</f>
        <v>Tuesday</v>
      </c>
      <c r="K485" s="5">
        <v>64.95</v>
      </c>
      <c r="L485" s="2">
        <v>12</v>
      </c>
      <c r="M485" s="5">
        <f t="shared" si="22"/>
        <v>779.40000000000009</v>
      </c>
      <c r="N485" s="5"/>
      <c r="O485" s="49">
        <f t="shared" si="23"/>
        <v>779.40000000000009</v>
      </c>
      <c r="P485" s="22" t="str" cm="1">
        <f t="array" ref="P485">_xlfn.IFS(Table1[[#This Row],[Total]]&gt;=2000,"HLC",Table1[[#This Row],[Total]]&lt;2000,"LLC")</f>
        <v>LLC</v>
      </c>
    </row>
    <row r="486" spans="1:16">
      <c r="A486" s="47" t="s">
        <v>19</v>
      </c>
      <c r="B486" s="47" t="str">
        <f>TRIM(Table1[[#This Row],[Product]])</f>
        <v>Media Armoire</v>
      </c>
      <c r="C486" s="1" t="s">
        <v>29</v>
      </c>
      <c r="D486" s="1" t="str">
        <f>UPPER(Table1[[#This Row],[Customer]])</f>
        <v>FABULOUS HOMES</v>
      </c>
      <c r="E486" s="30">
        <v>42017</v>
      </c>
      <c r="F486" s="30">
        <f t="shared" ca="1" si="21"/>
        <v>45333</v>
      </c>
      <c r="G486" s="60">
        <f ca="1">YEARFRAC(Table1[[#This Row],[order DateDate]],Table1[[#This Row],[Shipday]])</f>
        <v>9.0777777777777775</v>
      </c>
      <c r="H486" s="64">
        <f>DAY(Table1[[#This Row],[order DateDate]])</f>
        <v>13</v>
      </c>
      <c r="I486" s="64">
        <f>YEAR(Table1[[#This Row],[order DateDate]])</f>
        <v>2015</v>
      </c>
      <c r="J486" s="64" t="str">
        <f>TEXT(Table1[[#This Row],[order DateDate]],"DDDD")</f>
        <v>Tuesday</v>
      </c>
      <c r="K486" s="5">
        <v>329.95</v>
      </c>
      <c r="L486" s="2">
        <v>1</v>
      </c>
      <c r="M486" s="5">
        <f t="shared" si="22"/>
        <v>329.95</v>
      </c>
      <c r="N486" s="5"/>
      <c r="O486" s="49">
        <f t="shared" si="23"/>
        <v>329.95</v>
      </c>
      <c r="P486" s="22" t="str" cm="1">
        <f t="array" ref="P486">_xlfn.IFS(Table1[[#This Row],[Total]]&gt;=2000,"HLC",Table1[[#This Row],[Total]]&lt;2000,"LLC")</f>
        <v>LLC</v>
      </c>
    </row>
    <row r="487" spans="1:16">
      <c r="A487" s="47" t="s">
        <v>19</v>
      </c>
      <c r="B487" s="47" t="str">
        <f>TRIM(Table1[[#This Row],[Product]])</f>
        <v>Media Armoire</v>
      </c>
      <c r="C487" s="1" t="s">
        <v>29</v>
      </c>
      <c r="D487" s="1" t="str">
        <f>UPPER(Table1[[#This Row],[Customer]])</f>
        <v>FABULOUS HOMES</v>
      </c>
      <c r="E487" s="30">
        <v>42017</v>
      </c>
      <c r="F487" s="30">
        <f t="shared" ca="1" si="21"/>
        <v>45333</v>
      </c>
      <c r="G487" s="60">
        <f ca="1">YEARFRAC(Table1[[#This Row],[order DateDate]],Table1[[#This Row],[Shipday]])</f>
        <v>9.0777777777777775</v>
      </c>
      <c r="H487" s="64">
        <f>DAY(Table1[[#This Row],[order DateDate]])</f>
        <v>13</v>
      </c>
      <c r="I487" s="64">
        <f>YEAR(Table1[[#This Row],[order DateDate]])</f>
        <v>2015</v>
      </c>
      <c r="J487" s="64" t="str">
        <f>TEXT(Table1[[#This Row],[order DateDate]],"DDDD")</f>
        <v>Tuesday</v>
      </c>
      <c r="K487" s="5">
        <v>329.95</v>
      </c>
      <c r="L487" s="2">
        <v>15</v>
      </c>
      <c r="M487" s="5">
        <f t="shared" si="22"/>
        <v>4949.25</v>
      </c>
      <c r="N487" s="5"/>
      <c r="O487" s="49">
        <f t="shared" si="23"/>
        <v>4949.25</v>
      </c>
      <c r="P487" s="22" t="str" cm="1">
        <f t="array" ref="P487">_xlfn.IFS(Table1[[#This Row],[Total]]&gt;=2000,"HLC",Table1[[#This Row],[Total]]&lt;2000,"LLC")</f>
        <v>HLC</v>
      </c>
    </row>
    <row r="488" spans="1:16">
      <c r="A488" s="47" t="s">
        <v>17</v>
      </c>
      <c r="B488" s="47" t="str">
        <f>TRIM(Table1[[#This Row],[Product]])</f>
        <v>Captain Recliner</v>
      </c>
      <c r="C488" s="1" t="s">
        <v>29</v>
      </c>
      <c r="D488" s="1" t="str">
        <f>UPPER(Table1[[#This Row],[Customer]])</f>
        <v>FABULOUS HOMES</v>
      </c>
      <c r="E488" s="30">
        <v>42019</v>
      </c>
      <c r="F488" s="30">
        <f t="shared" ca="1" si="21"/>
        <v>45333</v>
      </c>
      <c r="G488" s="60">
        <f ca="1">YEARFRAC(Table1[[#This Row],[order DateDate]],Table1[[#This Row],[Shipday]])</f>
        <v>9.0722222222222229</v>
      </c>
      <c r="H488" s="64">
        <f>DAY(Table1[[#This Row],[order DateDate]])</f>
        <v>15</v>
      </c>
      <c r="I488" s="64">
        <f>YEAR(Table1[[#This Row],[order DateDate]])</f>
        <v>2015</v>
      </c>
      <c r="J488" s="64" t="str">
        <f>TEXT(Table1[[#This Row],[order DateDate]],"DDDD")</f>
        <v>Thursday</v>
      </c>
      <c r="K488" s="5">
        <v>299.95</v>
      </c>
      <c r="L488" s="2">
        <v>13</v>
      </c>
      <c r="M488" s="5">
        <f t="shared" si="22"/>
        <v>3899.35</v>
      </c>
      <c r="N488" s="5"/>
      <c r="O488" s="49">
        <f t="shared" si="23"/>
        <v>3899.35</v>
      </c>
      <c r="P488" s="22" t="str" cm="1">
        <f t="array" ref="P488">_xlfn.IFS(Table1[[#This Row],[Total]]&gt;=2000,"HLC",Table1[[#This Row],[Total]]&lt;2000,"LLC")</f>
        <v>HLC</v>
      </c>
    </row>
    <row r="489" spans="1:16">
      <c r="A489" s="47" t="s">
        <v>24</v>
      </c>
      <c r="B489" s="47" t="str">
        <f>TRIM(Table1[[#This Row],[Product]])</f>
        <v>Chameleon Couch</v>
      </c>
      <c r="C489" s="1" t="s">
        <v>18</v>
      </c>
      <c r="D489" s="1" t="str">
        <f>UPPER(Table1[[#This Row],[Customer]])</f>
        <v>B&amp;B SPACES</v>
      </c>
      <c r="E489" s="30">
        <v>42019</v>
      </c>
      <c r="F489" s="30">
        <f t="shared" ca="1" si="21"/>
        <v>45333</v>
      </c>
      <c r="G489" s="60">
        <f ca="1">YEARFRAC(Table1[[#This Row],[order DateDate]],Table1[[#This Row],[Shipday]])</f>
        <v>9.0722222222222229</v>
      </c>
      <c r="H489" s="64">
        <f>DAY(Table1[[#This Row],[order DateDate]])</f>
        <v>15</v>
      </c>
      <c r="I489" s="64">
        <f>YEAR(Table1[[#This Row],[order DateDate]])</f>
        <v>2015</v>
      </c>
      <c r="J489" s="64" t="str">
        <f>TEXT(Table1[[#This Row],[order DateDate]],"DDDD")</f>
        <v>Thursday</v>
      </c>
      <c r="K489" s="5">
        <v>649.99</v>
      </c>
      <c r="L489" s="2">
        <v>6</v>
      </c>
      <c r="M489" s="5">
        <f t="shared" si="22"/>
        <v>3899.94</v>
      </c>
      <c r="N489" s="5"/>
      <c r="O489" s="49">
        <f t="shared" si="23"/>
        <v>3899.94</v>
      </c>
      <c r="P489" s="22" t="str" cm="1">
        <f t="array" ref="P489">_xlfn.IFS(Table1[[#This Row],[Total]]&gt;=2000,"HLC",Table1[[#This Row],[Total]]&lt;2000,"LLC")</f>
        <v>HLC</v>
      </c>
    </row>
    <row r="490" spans="1:16">
      <c r="A490" s="47" t="s">
        <v>26</v>
      </c>
      <c r="B490" s="47" t="str">
        <f>TRIM(Table1[[#This Row],[Product]])</f>
        <v>Bamboo Coffee Table</v>
      </c>
      <c r="C490" s="1" t="s">
        <v>22</v>
      </c>
      <c r="D490" s="1" t="str">
        <f>UPPER(Table1[[#This Row],[Customer]])</f>
        <v>ELLINGTON DESIGNS</v>
      </c>
      <c r="E490" s="30">
        <v>42020</v>
      </c>
      <c r="F490" s="30">
        <f t="shared" ca="1" si="21"/>
        <v>45333</v>
      </c>
      <c r="G490" s="60">
        <f ca="1">YEARFRAC(Table1[[#This Row],[order DateDate]],Table1[[#This Row],[Shipday]])</f>
        <v>9.0694444444444446</v>
      </c>
      <c r="H490" s="64">
        <f>DAY(Table1[[#This Row],[order DateDate]])</f>
        <v>16</v>
      </c>
      <c r="I490" s="64">
        <f>YEAR(Table1[[#This Row],[order DateDate]])</f>
        <v>2015</v>
      </c>
      <c r="J490" s="64" t="str">
        <f>TEXT(Table1[[#This Row],[order DateDate]],"DDDD")</f>
        <v>Friday</v>
      </c>
      <c r="K490" s="5">
        <v>139.94999999999999</v>
      </c>
      <c r="L490" s="2">
        <v>15</v>
      </c>
      <c r="M490" s="5">
        <f t="shared" si="22"/>
        <v>2099.25</v>
      </c>
      <c r="N490" s="5"/>
      <c r="O490" s="49">
        <f t="shared" si="23"/>
        <v>2099.25</v>
      </c>
      <c r="P490" s="22" t="str" cm="1">
        <f t="array" ref="P490">_xlfn.IFS(Table1[[#This Row],[Total]]&gt;=2000,"HLC",Table1[[#This Row],[Total]]&lt;2000,"LLC")</f>
        <v>HLC</v>
      </c>
    </row>
    <row r="491" spans="1:16">
      <c r="A491" s="47" t="s">
        <v>17</v>
      </c>
      <c r="B491" s="47" t="str">
        <f>TRIM(Table1[[#This Row],[Product]])</f>
        <v>Captain Recliner</v>
      </c>
      <c r="C491" s="1" t="s">
        <v>20</v>
      </c>
      <c r="D491" s="1" t="str">
        <f>UPPER(Table1[[#This Row],[Customer]])</f>
        <v>HOME USA</v>
      </c>
      <c r="E491" s="30">
        <v>42020</v>
      </c>
      <c r="F491" s="30">
        <f t="shared" ca="1" si="21"/>
        <v>45333</v>
      </c>
      <c r="G491" s="60">
        <f ca="1">YEARFRAC(Table1[[#This Row],[order DateDate]],Table1[[#This Row],[Shipday]])</f>
        <v>9.0694444444444446</v>
      </c>
      <c r="H491" s="64">
        <f>DAY(Table1[[#This Row],[order DateDate]])</f>
        <v>16</v>
      </c>
      <c r="I491" s="64">
        <f>YEAR(Table1[[#This Row],[order DateDate]])</f>
        <v>2015</v>
      </c>
      <c r="J491" s="64" t="str">
        <f>TEXT(Table1[[#This Row],[order DateDate]],"DDDD")</f>
        <v>Friday</v>
      </c>
      <c r="K491" s="5">
        <v>299.95</v>
      </c>
      <c r="L491" s="2">
        <v>12</v>
      </c>
      <c r="M491" s="5">
        <f t="shared" si="22"/>
        <v>3599.3999999999996</v>
      </c>
      <c r="N491" s="5"/>
      <c r="O491" s="49">
        <f t="shared" si="23"/>
        <v>3599.3999999999996</v>
      </c>
      <c r="P491" s="22" t="str" cm="1">
        <f t="array" ref="P491">_xlfn.IFS(Table1[[#This Row],[Total]]&gt;=2000,"HLC",Table1[[#This Row],[Total]]&lt;2000,"LLC")</f>
        <v>HLC</v>
      </c>
    </row>
    <row r="492" spans="1:16">
      <c r="A492" s="47" t="s">
        <v>17</v>
      </c>
      <c r="B492" s="47" t="str">
        <f>TRIM(Table1[[#This Row],[Product]])</f>
        <v>Captain Recliner</v>
      </c>
      <c r="C492" s="1" t="s">
        <v>29</v>
      </c>
      <c r="D492" s="1" t="str">
        <f>UPPER(Table1[[#This Row],[Customer]])</f>
        <v>FABULOUS HOMES</v>
      </c>
      <c r="E492" s="30">
        <v>42020</v>
      </c>
      <c r="F492" s="30">
        <f t="shared" ca="1" si="21"/>
        <v>45333</v>
      </c>
      <c r="G492" s="60">
        <f ca="1">YEARFRAC(Table1[[#This Row],[order DateDate]],Table1[[#This Row],[Shipday]])</f>
        <v>9.0694444444444446</v>
      </c>
      <c r="H492" s="64">
        <f>DAY(Table1[[#This Row],[order DateDate]])</f>
        <v>16</v>
      </c>
      <c r="I492" s="64">
        <f>YEAR(Table1[[#This Row],[order DateDate]])</f>
        <v>2015</v>
      </c>
      <c r="J492" s="64" t="str">
        <f>TEXT(Table1[[#This Row],[order DateDate]],"DDDD")</f>
        <v>Friday</v>
      </c>
      <c r="K492" s="5">
        <v>299.95</v>
      </c>
      <c r="L492" s="2">
        <v>2</v>
      </c>
      <c r="M492" s="5">
        <f t="shared" si="22"/>
        <v>599.9</v>
      </c>
      <c r="N492" s="5"/>
      <c r="O492" s="49">
        <f t="shared" si="23"/>
        <v>599.9</v>
      </c>
      <c r="P492" s="22" t="str" cm="1">
        <f t="array" ref="P492">_xlfn.IFS(Table1[[#This Row],[Total]]&gt;=2000,"HLC",Table1[[#This Row],[Total]]&lt;2000,"LLC")</f>
        <v>LLC</v>
      </c>
    </row>
    <row r="493" spans="1:16">
      <c r="A493" s="47" t="s">
        <v>21</v>
      </c>
      <c r="B493" s="47" t="str">
        <f>TRIM(Table1[[#This Row],[Product]])</f>
        <v>Bamboo End Table</v>
      </c>
      <c r="C493" s="1" t="s">
        <v>22</v>
      </c>
      <c r="D493" s="1" t="str">
        <f>UPPER(Table1[[#This Row],[Customer]])</f>
        <v>ELLINGTON DESIGNS</v>
      </c>
      <c r="E493" s="30">
        <v>42021</v>
      </c>
      <c r="F493" s="30">
        <f t="shared" ca="1" si="21"/>
        <v>45333</v>
      </c>
      <c r="G493" s="60">
        <f ca="1">YEARFRAC(Table1[[#This Row],[order DateDate]],Table1[[#This Row],[Shipday]])</f>
        <v>9.0666666666666664</v>
      </c>
      <c r="H493" s="64">
        <f>DAY(Table1[[#This Row],[order DateDate]])</f>
        <v>17</v>
      </c>
      <c r="I493" s="64">
        <f>YEAR(Table1[[#This Row],[order DateDate]])</f>
        <v>2015</v>
      </c>
      <c r="J493" s="64" t="str">
        <f>TEXT(Table1[[#This Row],[order DateDate]],"DDDD")</f>
        <v>Saturday</v>
      </c>
      <c r="K493" s="5">
        <v>64.95</v>
      </c>
      <c r="L493" s="2">
        <v>2</v>
      </c>
      <c r="M493" s="5">
        <f t="shared" si="22"/>
        <v>129.9</v>
      </c>
      <c r="N493" s="5"/>
      <c r="O493" s="49">
        <f t="shared" si="23"/>
        <v>129.9</v>
      </c>
      <c r="P493" s="22" t="str" cm="1">
        <f t="array" ref="P493">_xlfn.IFS(Table1[[#This Row],[Total]]&gt;=2000,"HLC",Table1[[#This Row],[Total]]&lt;2000,"LLC")</f>
        <v>LLC</v>
      </c>
    </row>
    <row r="494" spans="1:16">
      <c r="A494" s="47" t="s">
        <v>21</v>
      </c>
      <c r="B494" s="47" t="str">
        <f>TRIM(Table1[[#This Row],[Product]])</f>
        <v>Bamboo End Table</v>
      </c>
      <c r="C494" s="1" t="s">
        <v>18</v>
      </c>
      <c r="D494" s="1" t="str">
        <f>UPPER(Table1[[#This Row],[Customer]])</f>
        <v>B&amp;B SPACES</v>
      </c>
      <c r="E494" s="30">
        <v>42021</v>
      </c>
      <c r="F494" s="30">
        <f t="shared" ca="1" si="21"/>
        <v>45333</v>
      </c>
      <c r="G494" s="60">
        <f ca="1">YEARFRAC(Table1[[#This Row],[order DateDate]],Table1[[#This Row],[Shipday]])</f>
        <v>9.0666666666666664</v>
      </c>
      <c r="H494" s="64">
        <f>DAY(Table1[[#This Row],[order DateDate]])</f>
        <v>17</v>
      </c>
      <c r="I494" s="64">
        <f>YEAR(Table1[[#This Row],[order DateDate]])</f>
        <v>2015</v>
      </c>
      <c r="J494" s="64" t="str">
        <f>TEXT(Table1[[#This Row],[order DateDate]],"DDDD")</f>
        <v>Saturday</v>
      </c>
      <c r="K494" s="5">
        <v>64.95</v>
      </c>
      <c r="L494" s="2">
        <v>8</v>
      </c>
      <c r="M494" s="5">
        <f t="shared" si="22"/>
        <v>519.6</v>
      </c>
      <c r="N494" s="5"/>
      <c r="O494" s="49">
        <f t="shared" si="23"/>
        <v>519.6</v>
      </c>
      <c r="P494" s="22" t="str" cm="1">
        <f t="array" ref="P494">_xlfn.IFS(Table1[[#This Row],[Total]]&gt;=2000,"HLC",Table1[[#This Row],[Total]]&lt;2000,"LLC")</f>
        <v>LLC</v>
      </c>
    </row>
    <row r="495" spans="1:16">
      <c r="A495" s="47" t="s">
        <v>19</v>
      </c>
      <c r="B495" s="47" t="str">
        <f>TRIM(Table1[[#This Row],[Product]])</f>
        <v>Media Armoire</v>
      </c>
      <c r="C495" s="1" t="s">
        <v>28</v>
      </c>
      <c r="D495" s="1" t="str">
        <f>UPPER(Table1[[#This Row],[Customer]])</f>
        <v>HOME EMPORIUM</v>
      </c>
      <c r="E495" s="30">
        <v>42021</v>
      </c>
      <c r="F495" s="30">
        <f t="shared" ca="1" si="21"/>
        <v>45333</v>
      </c>
      <c r="G495" s="60">
        <f ca="1">YEARFRAC(Table1[[#This Row],[order DateDate]],Table1[[#This Row],[Shipday]])</f>
        <v>9.0666666666666664</v>
      </c>
      <c r="H495" s="64">
        <f>DAY(Table1[[#This Row],[order DateDate]])</f>
        <v>17</v>
      </c>
      <c r="I495" s="64">
        <f>YEAR(Table1[[#This Row],[order DateDate]])</f>
        <v>2015</v>
      </c>
      <c r="J495" s="64" t="str">
        <f>TEXT(Table1[[#This Row],[order DateDate]],"DDDD")</f>
        <v>Saturday</v>
      </c>
      <c r="K495" s="5">
        <v>329.95</v>
      </c>
      <c r="L495" s="2">
        <v>10</v>
      </c>
      <c r="M495" s="5">
        <f t="shared" si="22"/>
        <v>3299.5</v>
      </c>
      <c r="N495" s="5"/>
      <c r="O495" s="49">
        <f t="shared" si="23"/>
        <v>3299.5</v>
      </c>
      <c r="P495" s="22" t="str" cm="1">
        <f t="array" ref="P495">_xlfn.IFS(Table1[[#This Row],[Total]]&gt;=2000,"HLC",Table1[[#This Row],[Total]]&lt;2000,"LLC")</f>
        <v>HLC</v>
      </c>
    </row>
    <row r="496" spans="1:16">
      <c r="A496" s="47" t="s">
        <v>21</v>
      </c>
      <c r="B496" s="47" t="str">
        <f>TRIM(Table1[[#This Row],[Product]])</f>
        <v>Bamboo End Table</v>
      </c>
      <c r="C496" s="1" t="s">
        <v>20</v>
      </c>
      <c r="D496" s="1" t="str">
        <f>UPPER(Table1[[#This Row],[Customer]])</f>
        <v>HOME USA</v>
      </c>
      <c r="E496" s="30">
        <v>42024</v>
      </c>
      <c r="F496" s="30">
        <f t="shared" ca="1" si="21"/>
        <v>45333</v>
      </c>
      <c r="G496" s="60">
        <f ca="1">YEARFRAC(Table1[[#This Row],[order DateDate]],Table1[[#This Row],[Shipday]])</f>
        <v>9.0583333333333336</v>
      </c>
      <c r="H496" s="64">
        <f>DAY(Table1[[#This Row],[order DateDate]])</f>
        <v>20</v>
      </c>
      <c r="I496" s="64">
        <f>YEAR(Table1[[#This Row],[order DateDate]])</f>
        <v>2015</v>
      </c>
      <c r="J496" s="64" t="str">
        <f>TEXT(Table1[[#This Row],[order DateDate]],"DDDD")</f>
        <v>Tuesday</v>
      </c>
      <c r="K496" s="5">
        <v>64.95</v>
      </c>
      <c r="L496" s="2">
        <v>14</v>
      </c>
      <c r="M496" s="5">
        <f t="shared" si="22"/>
        <v>909.30000000000007</v>
      </c>
      <c r="N496" s="5"/>
      <c r="O496" s="49">
        <f t="shared" si="23"/>
        <v>909.30000000000007</v>
      </c>
      <c r="P496" s="22" t="str" cm="1">
        <f t="array" ref="P496">_xlfn.IFS(Table1[[#This Row],[Total]]&gt;=2000,"HLC",Table1[[#This Row],[Total]]&lt;2000,"LLC")</f>
        <v>LLC</v>
      </c>
    </row>
    <row r="497" spans="1:16">
      <c r="A497" s="47" t="s">
        <v>17</v>
      </c>
      <c r="B497" s="47" t="str">
        <f>TRIM(Table1[[#This Row],[Product]])</f>
        <v>Captain Recliner</v>
      </c>
      <c r="C497" s="1" t="s">
        <v>29</v>
      </c>
      <c r="D497" s="1" t="str">
        <f>UPPER(Table1[[#This Row],[Customer]])</f>
        <v>FABULOUS HOMES</v>
      </c>
      <c r="E497" s="30">
        <v>42024</v>
      </c>
      <c r="F497" s="30">
        <f t="shared" ca="1" si="21"/>
        <v>45333</v>
      </c>
      <c r="G497" s="60">
        <f ca="1">YEARFRAC(Table1[[#This Row],[order DateDate]],Table1[[#This Row],[Shipday]])</f>
        <v>9.0583333333333336</v>
      </c>
      <c r="H497" s="64">
        <f>DAY(Table1[[#This Row],[order DateDate]])</f>
        <v>20</v>
      </c>
      <c r="I497" s="64">
        <f>YEAR(Table1[[#This Row],[order DateDate]])</f>
        <v>2015</v>
      </c>
      <c r="J497" s="64" t="str">
        <f>TEXT(Table1[[#This Row],[order DateDate]],"DDDD")</f>
        <v>Tuesday</v>
      </c>
      <c r="K497" s="5">
        <v>299.95</v>
      </c>
      <c r="L497" s="2">
        <v>8</v>
      </c>
      <c r="M497" s="5">
        <f t="shared" si="22"/>
        <v>2399.6</v>
      </c>
      <c r="N497" s="5"/>
      <c r="O497" s="49">
        <f t="shared" si="23"/>
        <v>2399.6</v>
      </c>
      <c r="P497" s="22" t="str" cm="1">
        <f t="array" ref="P497">_xlfn.IFS(Table1[[#This Row],[Total]]&gt;=2000,"HLC",Table1[[#This Row],[Total]]&lt;2000,"LLC")</f>
        <v>HLC</v>
      </c>
    </row>
    <row r="498" spans="1:16">
      <c r="A498" s="47" t="s">
        <v>24</v>
      </c>
      <c r="B498" s="47" t="str">
        <f>TRIM(Table1[[#This Row],[Product]])</f>
        <v>Chameleon Couch</v>
      </c>
      <c r="C498" s="1" t="s">
        <v>22</v>
      </c>
      <c r="D498" s="1" t="str">
        <f>UPPER(Table1[[#This Row],[Customer]])</f>
        <v>ELLINGTON DESIGNS</v>
      </c>
      <c r="E498" s="30">
        <v>42024</v>
      </c>
      <c r="F498" s="30">
        <f t="shared" ca="1" si="21"/>
        <v>45333</v>
      </c>
      <c r="G498" s="60">
        <f ca="1">YEARFRAC(Table1[[#This Row],[order DateDate]],Table1[[#This Row],[Shipday]])</f>
        <v>9.0583333333333336</v>
      </c>
      <c r="H498" s="64">
        <f>DAY(Table1[[#This Row],[order DateDate]])</f>
        <v>20</v>
      </c>
      <c r="I498" s="64">
        <f>YEAR(Table1[[#This Row],[order DateDate]])</f>
        <v>2015</v>
      </c>
      <c r="J498" s="64" t="str">
        <f>TEXT(Table1[[#This Row],[order DateDate]],"DDDD")</f>
        <v>Tuesday</v>
      </c>
      <c r="K498" s="5">
        <v>649.99</v>
      </c>
      <c r="L498" s="2">
        <v>3</v>
      </c>
      <c r="M498" s="5">
        <f t="shared" si="22"/>
        <v>1949.97</v>
      </c>
      <c r="N498" s="5"/>
      <c r="O498" s="49">
        <f t="shared" si="23"/>
        <v>1949.97</v>
      </c>
      <c r="P498" s="22" t="str" cm="1">
        <f t="array" ref="P498">_xlfn.IFS(Table1[[#This Row],[Total]]&gt;=2000,"HLC",Table1[[#This Row],[Total]]&lt;2000,"LLC")</f>
        <v>LLC</v>
      </c>
    </row>
    <row r="499" spans="1:16">
      <c r="A499" s="47" t="s">
        <v>24</v>
      </c>
      <c r="B499" s="47" t="str">
        <f>TRIM(Table1[[#This Row],[Product]])</f>
        <v>Chameleon Couch</v>
      </c>
      <c r="C499" s="1" t="s">
        <v>20</v>
      </c>
      <c r="D499" s="1" t="str">
        <f>UPPER(Table1[[#This Row],[Customer]])</f>
        <v>HOME USA</v>
      </c>
      <c r="E499" s="30">
        <v>42025</v>
      </c>
      <c r="F499" s="30">
        <f t="shared" ca="1" si="21"/>
        <v>45333</v>
      </c>
      <c r="G499" s="60">
        <f ca="1">YEARFRAC(Table1[[#This Row],[order DateDate]],Table1[[#This Row],[Shipday]])</f>
        <v>9.0555555555555554</v>
      </c>
      <c r="H499" s="64">
        <f>DAY(Table1[[#This Row],[order DateDate]])</f>
        <v>21</v>
      </c>
      <c r="I499" s="64">
        <f>YEAR(Table1[[#This Row],[order DateDate]])</f>
        <v>2015</v>
      </c>
      <c r="J499" s="64" t="str">
        <f>TEXT(Table1[[#This Row],[order DateDate]],"DDDD")</f>
        <v>Wednesday</v>
      </c>
      <c r="K499" s="5">
        <v>649.99</v>
      </c>
      <c r="L499" s="2">
        <v>10</v>
      </c>
      <c r="M499" s="5">
        <f t="shared" si="22"/>
        <v>6499.9</v>
      </c>
      <c r="N499" s="5"/>
      <c r="O499" s="49">
        <f t="shared" si="23"/>
        <v>6499.9</v>
      </c>
      <c r="P499" s="22" t="str" cm="1">
        <f t="array" ref="P499">_xlfn.IFS(Table1[[#This Row],[Total]]&gt;=2000,"HLC",Table1[[#This Row],[Total]]&lt;2000,"LLC")</f>
        <v>HLC</v>
      </c>
    </row>
    <row r="500" spans="1:16">
      <c r="A500" s="47" t="s">
        <v>24</v>
      </c>
      <c r="B500" s="47" t="str">
        <f>TRIM(Table1[[#This Row],[Product]])</f>
        <v>Chameleon Couch</v>
      </c>
      <c r="C500" s="1" t="s">
        <v>18</v>
      </c>
      <c r="D500" s="1" t="str">
        <f>UPPER(Table1[[#This Row],[Customer]])</f>
        <v>B&amp;B SPACES</v>
      </c>
      <c r="E500" s="30">
        <v>42027</v>
      </c>
      <c r="F500" s="30">
        <f t="shared" ca="1" si="21"/>
        <v>45333</v>
      </c>
      <c r="G500" s="60">
        <f ca="1">YEARFRAC(Table1[[#This Row],[order DateDate]],Table1[[#This Row],[Shipday]])</f>
        <v>9.0500000000000007</v>
      </c>
      <c r="H500" s="64">
        <f>DAY(Table1[[#This Row],[order DateDate]])</f>
        <v>23</v>
      </c>
      <c r="I500" s="64">
        <f>YEAR(Table1[[#This Row],[order DateDate]])</f>
        <v>2015</v>
      </c>
      <c r="J500" s="64" t="str">
        <f>TEXT(Table1[[#This Row],[order DateDate]],"DDDD")</f>
        <v>Friday</v>
      </c>
      <c r="K500" s="5">
        <v>649.99</v>
      </c>
      <c r="L500" s="2">
        <v>15</v>
      </c>
      <c r="M500" s="5">
        <f t="shared" si="22"/>
        <v>9749.85</v>
      </c>
      <c r="N500" s="5"/>
      <c r="O500" s="49">
        <f t="shared" si="23"/>
        <v>9749.85</v>
      </c>
      <c r="P500" s="22" t="str" cm="1">
        <f t="array" ref="P500">_xlfn.IFS(Table1[[#This Row],[Total]]&gt;=2000,"HLC",Table1[[#This Row],[Total]]&lt;2000,"LLC")</f>
        <v>HLC</v>
      </c>
    </row>
    <row r="501" spans="1:16">
      <c r="A501" s="47" t="s">
        <v>19</v>
      </c>
      <c r="B501" s="47" t="str">
        <f>TRIM(Table1[[#This Row],[Product]])</f>
        <v>Media Armoire</v>
      </c>
      <c r="C501" s="1" t="s">
        <v>28</v>
      </c>
      <c r="D501" s="1" t="str">
        <f>UPPER(Table1[[#This Row],[Customer]])</f>
        <v>HOME EMPORIUM</v>
      </c>
      <c r="E501" s="30">
        <v>42027</v>
      </c>
      <c r="F501" s="30">
        <f t="shared" ca="1" si="21"/>
        <v>45333</v>
      </c>
      <c r="G501" s="60">
        <f ca="1">YEARFRAC(Table1[[#This Row],[order DateDate]],Table1[[#This Row],[Shipday]])</f>
        <v>9.0500000000000007</v>
      </c>
      <c r="H501" s="64">
        <f>DAY(Table1[[#This Row],[order DateDate]])</f>
        <v>23</v>
      </c>
      <c r="I501" s="64">
        <f>YEAR(Table1[[#This Row],[order DateDate]])</f>
        <v>2015</v>
      </c>
      <c r="J501" s="64" t="str">
        <f>TEXT(Table1[[#This Row],[order DateDate]],"DDDD")</f>
        <v>Friday</v>
      </c>
      <c r="K501" s="5">
        <v>329.95</v>
      </c>
      <c r="L501" s="2">
        <v>11</v>
      </c>
      <c r="M501" s="5">
        <f t="shared" si="22"/>
        <v>3629.45</v>
      </c>
      <c r="N501" s="5"/>
      <c r="O501" s="49">
        <f t="shared" si="23"/>
        <v>3629.45</v>
      </c>
      <c r="P501" s="22" t="str" cm="1">
        <f t="array" ref="P501">_xlfn.IFS(Table1[[#This Row],[Total]]&gt;=2000,"HLC",Table1[[#This Row],[Total]]&lt;2000,"LLC")</f>
        <v>HLC</v>
      </c>
    </row>
    <row r="502" spans="1:16">
      <c r="A502" s="47" t="s">
        <v>21</v>
      </c>
      <c r="B502" s="47" t="str">
        <f>TRIM(Table1[[#This Row],[Product]])</f>
        <v>Bamboo End Table</v>
      </c>
      <c r="C502" s="1" t="s">
        <v>29</v>
      </c>
      <c r="D502" s="1" t="str">
        <f>UPPER(Table1[[#This Row],[Customer]])</f>
        <v>FABULOUS HOMES</v>
      </c>
      <c r="E502" s="30">
        <v>42028</v>
      </c>
      <c r="F502" s="30">
        <f t="shared" ca="1" si="21"/>
        <v>45333</v>
      </c>
      <c r="G502" s="60">
        <f ca="1">YEARFRAC(Table1[[#This Row],[order DateDate]],Table1[[#This Row],[Shipday]])</f>
        <v>9.0472222222222225</v>
      </c>
      <c r="H502" s="64">
        <f>DAY(Table1[[#This Row],[order DateDate]])</f>
        <v>24</v>
      </c>
      <c r="I502" s="64">
        <f>YEAR(Table1[[#This Row],[order DateDate]])</f>
        <v>2015</v>
      </c>
      <c r="J502" s="64" t="str">
        <f>TEXT(Table1[[#This Row],[order DateDate]],"DDDD")</f>
        <v>Saturday</v>
      </c>
      <c r="K502" s="5">
        <v>64.95</v>
      </c>
      <c r="L502" s="2">
        <v>10</v>
      </c>
      <c r="M502" s="5">
        <f t="shared" si="22"/>
        <v>649.5</v>
      </c>
      <c r="N502" s="5"/>
      <c r="O502" s="49">
        <f t="shared" si="23"/>
        <v>649.5</v>
      </c>
      <c r="P502" s="22" t="str" cm="1">
        <f t="array" ref="P502">_xlfn.IFS(Table1[[#This Row],[Total]]&gt;=2000,"HLC",Table1[[#This Row],[Total]]&lt;2000,"LLC")</f>
        <v>LLC</v>
      </c>
    </row>
    <row r="503" spans="1:16">
      <c r="A503" s="47" t="s">
        <v>26</v>
      </c>
      <c r="B503" s="47" t="str">
        <f>TRIM(Table1[[#This Row],[Product]])</f>
        <v>Bamboo Coffee Table</v>
      </c>
      <c r="C503" s="1" t="s">
        <v>28</v>
      </c>
      <c r="D503" s="1" t="str">
        <f>UPPER(Table1[[#This Row],[Customer]])</f>
        <v>HOME EMPORIUM</v>
      </c>
      <c r="E503" s="30">
        <v>42030</v>
      </c>
      <c r="F503" s="30">
        <f t="shared" ca="1" si="21"/>
        <v>45333</v>
      </c>
      <c r="G503" s="60">
        <f ca="1">YEARFRAC(Table1[[#This Row],[order DateDate]],Table1[[#This Row],[Shipday]])</f>
        <v>9.0416666666666661</v>
      </c>
      <c r="H503" s="64">
        <f>DAY(Table1[[#This Row],[order DateDate]])</f>
        <v>26</v>
      </c>
      <c r="I503" s="64">
        <f>YEAR(Table1[[#This Row],[order DateDate]])</f>
        <v>2015</v>
      </c>
      <c r="J503" s="64" t="str">
        <f>TEXT(Table1[[#This Row],[order DateDate]],"DDDD")</f>
        <v>Monday</v>
      </c>
      <c r="K503" s="5">
        <v>139.94999999999999</v>
      </c>
      <c r="L503" s="2">
        <v>11</v>
      </c>
      <c r="M503" s="5">
        <f t="shared" si="22"/>
        <v>1539.4499999999998</v>
      </c>
      <c r="N503" s="5"/>
      <c r="O503" s="49">
        <f t="shared" si="23"/>
        <v>1539.4499999999998</v>
      </c>
      <c r="P503" s="22" t="str" cm="1">
        <f t="array" ref="P503">_xlfn.IFS(Table1[[#This Row],[Total]]&gt;=2000,"HLC",Table1[[#This Row],[Total]]&lt;2000,"LLC")</f>
        <v>LLC</v>
      </c>
    </row>
    <row r="504" spans="1:16">
      <c r="A504" s="47" t="s">
        <v>17</v>
      </c>
      <c r="B504" s="47" t="str">
        <f>TRIM(Table1[[#This Row],[Product]])</f>
        <v>Captain Recliner</v>
      </c>
      <c r="C504" s="1" t="s">
        <v>28</v>
      </c>
      <c r="D504" s="1" t="str">
        <f>UPPER(Table1[[#This Row],[Customer]])</f>
        <v>HOME EMPORIUM</v>
      </c>
      <c r="E504" s="30">
        <v>42031</v>
      </c>
      <c r="F504" s="30">
        <f t="shared" ca="1" si="21"/>
        <v>45333</v>
      </c>
      <c r="G504" s="60">
        <f ca="1">YEARFRAC(Table1[[#This Row],[order DateDate]],Table1[[#This Row],[Shipday]])</f>
        <v>9.0388888888888896</v>
      </c>
      <c r="H504" s="64">
        <f>DAY(Table1[[#This Row],[order DateDate]])</f>
        <v>27</v>
      </c>
      <c r="I504" s="64">
        <f>YEAR(Table1[[#This Row],[order DateDate]])</f>
        <v>2015</v>
      </c>
      <c r="J504" s="64" t="str">
        <f>TEXT(Table1[[#This Row],[order DateDate]],"DDDD")</f>
        <v>Tuesday</v>
      </c>
      <c r="K504" s="5">
        <v>299.95</v>
      </c>
      <c r="L504" s="2">
        <v>15</v>
      </c>
      <c r="M504" s="5">
        <f t="shared" si="22"/>
        <v>4499.25</v>
      </c>
      <c r="N504" s="5"/>
      <c r="O504" s="49">
        <f t="shared" si="23"/>
        <v>4499.25</v>
      </c>
      <c r="P504" s="22" t="str" cm="1">
        <f t="array" ref="P504">_xlfn.IFS(Table1[[#This Row],[Total]]&gt;=2000,"HLC",Table1[[#This Row],[Total]]&lt;2000,"LLC")</f>
        <v>HLC</v>
      </c>
    </row>
    <row r="505" spans="1:16">
      <c r="A505" s="47" t="s">
        <v>24</v>
      </c>
      <c r="B505" s="47" t="str">
        <f>TRIM(Table1[[#This Row],[Product]])</f>
        <v>Chameleon Couch</v>
      </c>
      <c r="C505" s="1" t="s">
        <v>22</v>
      </c>
      <c r="D505" s="1" t="str">
        <f>UPPER(Table1[[#This Row],[Customer]])</f>
        <v>ELLINGTON DESIGNS</v>
      </c>
      <c r="E505" s="30">
        <v>42031</v>
      </c>
      <c r="F505" s="30">
        <f t="shared" ca="1" si="21"/>
        <v>45333</v>
      </c>
      <c r="G505" s="60">
        <f ca="1">YEARFRAC(Table1[[#This Row],[order DateDate]],Table1[[#This Row],[Shipday]])</f>
        <v>9.0388888888888896</v>
      </c>
      <c r="H505" s="64">
        <f>DAY(Table1[[#This Row],[order DateDate]])</f>
        <v>27</v>
      </c>
      <c r="I505" s="64">
        <f>YEAR(Table1[[#This Row],[order DateDate]])</f>
        <v>2015</v>
      </c>
      <c r="J505" s="64" t="str">
        <f>TEXT(Table1[[#This Row],[order DateDate]],"DDDD")</f>
        <v>Tuesday</v>
      </c>
      <c r="K505" s="5">
        <v>649.99</v>
      </c>
      <c r="L505" s="2">
        <v>2</v>
      </c>
      <c r="M505" s="5">
        <f t="shared" si="22"/>
        <v>1299.98</v>
      </c>
      <c r="N505" s="5"/>
      <c r="O505" s="49">
        <f t="shared" si="23"/>
        <v>1299.98</v>
      </c>
      <c r="P505" s="22" t="str" cm="1">
        <f t="array" ref="P505">_xlfn.IFS(Table1[[#This Row],[Total]]&gt;=2000,"HLC",Table1[[#This Row],[Total]]&lt;2000,"LLC")</f>
        <v>LLC</v>
      </c>
    </row>
    <row r="506" spans="1:16">
      <c r="A506" s="47" t="s">
        <v>24</v>
      </c>
      <c r="B506" s="47" t="str">
        <f>TRIM(Table1[[#This Row],[Product]])</f>
        <v>Chameleon Couch</v>
      </c>
      <c r="C506" s="1" t="s">
        <v>20</v>
      </c>
      <c r="D506" s="1" t="str">
        <f>UPPER(Table1[[#This Row],[Customer]])</f>
        <v>HOME USA</v>
      </c>
      <c r="E506" s="30">
        <v>42031</v>
      </c>
      <c r="F506" s="30">
        <f t="shared" ca="1" si="21"/>
        <v>45333</v>
      </c>
      <c r="G506" s="60">
        <f ca="1">YEARFRAC(Table1[[#This Row],[order DateDate]],Table1[[#This Row],[Shipday]])</f>
        <v>9.0388888888888896</v>
      </c>
      <c r="H506" s="64">
        <f>DAY(Table1[[#This Row],[order DateDate]])</f>
        <v>27</v>
      </c>
      <c r="I506" s="64">
        <f>YEAR(Table1[[#This Row],[order DateDate]])</f>
        <v>2015</v>
      </c>
      <c r="J506" s="64" t="str">
        <f>TEXT(Table1[[#This Row],[order DateDate]],"DDDD")</f>
        <v>Tuesday</v>
      </c>
      <c r="K506" s="5">
        <v>649.99</v>
      </c>
      <c r="L506" s="2">
        <v>11</v>
      </c>
      <c r="M506" s="5">
        <f t="shared" si="22"/>
        <v>7149.89</v>
      </c>
      <c r="N506" s="5"/>
      <c r="O506" s="49">
        <f t="shared" si="23"/>
        <v>7149.89</v>
      </c>
      <c r="P506" s="22" t="str" cm="1">
        <f t="array" ref="P506">_xlfn.IFS(Table1[[#This Row],[Total]]&gt;=2000,"HLC",Table1[[#This Row],[Total]]&lt;2000,"LLC")</f>
        <v>HLC</v>
      </c>
    </row>
    <row r="507" spans="1:16">
      <c r="A507" s="47" t="s">
        <v>19</v>
      </c>
      <c r="B507" s="47" t="str">
        <f>TRIM(Table1[[#This Row],[Product]])</f>
        <v>Media Armoire</v>
      </c>
      <c r="C507" s="1" t="s">
        <v>18</v>
      </c>
      <c r="D507" s="1" t="str">
        <f>UPPER(Table1[[#This Row],[Customer]])</f>
        <v>B&amp;B SPACES</v>
      </c>
      <c r="E507" s="30">
        <v>42032</v>
      </c>
      <c r="F507" s="30">
        <f t="shared" ca="1" si="21"/>
        <v>45333</v>
      </c>
      <c r="G507" s="60">
        <f ca="1">YEARFRAC(Table1[[#This Row],[order DateDate]],Table1[[#This Row],[Shipday]])</f>
        <v>9.0361111111111114</v>
      </c>
      <c r="H507" s="64">
        <f>DAY(Table1[[#This Row],[order DateDate]])</f>
        <v>28</v>
      </c>
      <c r="I507" s="64">
        <f>YEAR(Table1[[#This Row],[order DateDate]])</f>
        <v>2015</v>
      </c>
      <c r="J507" s="64" t="str">
        <f>TEXT(Table1[[#This Row],[order DateDate]],"DDDD")</f>
        <v>Wednesday</v>
      </c>
      <c r="K507" s="5">
        <v>329.95</v>
      </c>
      <c r="L507" s="2">
        <v>17</v>
      </c>
      <c r="M507" s="5">
        <f t="shared" si="22"/>
        <v>5609.15</v>
      </c>
      <c r="N507" s="5"/>
      <c r="O507" s="49">
        <f t="shared" si="23"/>
        <v>5609.15</v>
      </c>
      <c r="P507" s="22" t="str" cm="1">
        <f t="array" ref="P507">_xlfn.IFS(Table1[[#This Row],[Total]]&gt;=2000,"HLC",Table1[[#This Row],[Total]]&lt;2000,"LLC")</f>
        <v>HLC</v>
      </c>
    </row>
    <row r="508" spans="1:16">
      <c r="A508" s="47" t="s">
        <v>19</v>
      </c>
      <c r="B508" s="47" t="str">
        <f>TRIM(Table1[[#This Row],[Product]])</f>
        <v>Media Armoire</v>
      </c>
      <c r="C508" s="1" t="s">
        <v>28</v>
      </c>
      <c r="D508" s="1" t="str">
        <f>UPPER(Table1[[#This Row],[Customer]])</f>
        <v>HOME EMPORIUM</v>
      </c>
      <c r="E508" s="30">
        <v>42032</v>
      </c>
      <c r="F508" s="30">
        <f t="shared" ca="1" si="21"/>
        <v>45333</v>
      </c>
      <c r="G508" s="60">
        <f ca="1">YEARFRAC(Table1[[#This Row],[order DateDate]],Table1[[#This Row],[Shipday]])</f>
        <v>9.0361111111111114</v>
      </c>
      <c r="H508" s="64">
        <f>DAY(Table1[[#This Row],[order DateDate]])</f>
        <v>28</v>
      </c>
      <c r="I508" s="64">
        <f>YEAR(Table1[[#This Row],[order DateDate]])</f>
        <v>2015</v>
      </c>
      <c r="J508" s="64" t="str">
        <f>TEXT(Table1[[#This Row],[order DateDate]],"DDDD")</f>
        <v>Wednesday</v>
      </c>
      <c r="K508" s="5">
        <v>329.95</v>
      </c>
      <c r="L508" s="2">
        <v>8</v>
      </c>
      <c r="M508" s="5">
        <f t="shared" si="22"/>
        <v>2639.6</v>
      </c>
      <c r="N508" s="5"/>
      <c r="O508" s="49">
        <f t="shared" si="23"/>
        <v>2639.6</v>
      </c>
      <c r="P508" s="22" t="str" cm="1">
        <f t="array" ref="P508">_xlfn.IFS(Table1[[#This Row],[Total]]&gt;=2000,"HLC",Table1[[#This Row],[Total]]&lt;2000,"LLC")</f>
        <v>HLC</v>
      </c>
    </row>
    <row r="509" spans="1:16">
      <c r="A509" s="47" t="s">
        <v>26</v>
      </c>
      <c r="B509" s="47" t="str">
        <f>TRIM(Table1[[#This Row],[Product]])</f>
        <v>Bamboo Coffee Table</v>
      </c>
      <c r="C509" s="1" t="s">
        <v>22</v>
      </c>
      <c r="D509" s="1" t="str">
        <f>UPPER(Table1[[#This Row],[Customer]])</f>
        <v>ELLINGTON DESIGNS</v>
      </c>
      <c r="E509" s="30">
        <v>42033</v>
      </c>
      <c r="F509" s="30">
        <f t="shared" ca="1" si="21"/>
        <v>45333</v>
      </c>
      <c r="G509" s="60">
        <f ca="1">YEARFRAC(Table1[[#This Row],[order DateDate]],Table1[[#This Row],[Shipday]])</f>
        <v>9.0333333333333332</v>
      </c>
      <c r="H509" s="64">
        <f>DAY(Table1[[#This Row],[order DateDate]])</f>
        <v>29</v>
      </c>
      <c r="I509" s="64">
        <f>YEAR(Table1[[#This Row],[order DateDate]])</f>
        <v>2015</v>
      </c>
      <c r="J509" s="64" t="str">
        <f>TEXT(Table1[[#This Row],[order DateDate]],"DDDD")</f>
        <v>Thursday</v>
      </c>
      <c r="K509" s="5">
        <v>139.94999999999999</v>
      </c>
      <c r="L509" s="2">
        <v>9</v>
      </c>
      <c r="M509" s="5">
        <f t="shared" si="22"/>
        <v>1259.55</v>
      </c>
      <c r="N509" s="5"/>
      <c r="O509" s="49">
        <f t="shared" si="23"/>
        <v>1259.55</v>
      </c>
      <c r="P509" s="22" t="str" cm="1">
        <f t="array" ref="P509">_xlfn.IFS(Table1[[#This Row],[Total]]&gt;=2000,"HLC",Table1[[#This Row],[Total]]&lt;2000,"LLC")</f>
        <v>LLC</v>
      </c>
    </row>
    <row r="510" spans="1:16">
      <c r="A510" s="47" t="s">
        <v>21</v>
      </c>
      <c r="B510" s="47" t="str">
        <f>TRIM(Table1[[#This Row],[Product]])</f>
        <v>Bamboo End Table</v>
      </c>
      <c r="C510" s="1" t="s">
        <v>20</v>
      </c>
      <c r="D510" s="1" t="str">
        <f>UPPER(Table1[[#This Row],[Customer]])</f>
        <v>HOME USA</v>
      </c>
      <c r="E510" s="30">
        <v>42033</v>
      </c>
      <c r="F510" s="30">
        <f t="shared" ca="1" si="21"/>
        <v>45333</v>
      </c>
      <c r="G510" s="60">
        <f ca="1">YEARFRAC(Table1[[#This Row],[order DateDate]],Table1[[#This Row],[Shipday]])</f>
        <v>9.0333333333333332</v>
      </c>
      <c r="H510" s="64">
        <f>DAY(Table1[[#This Row],[order DateDate]])</f>
        <v>29</v>
      </c>
      <c r="I510" s="64">
        <f>YEAR(Table1[[#This Row],[order DateDate]])</f>
        <v>2015</v>
      </c>
      <c r="J510" s="64" t="str">
        <f>TEXT(Table1[[#This Row],[order DateDate]],"DDDD")</f>
        <v>Thursday</v>
      </c>
      <c r="K510" s="5">
        <v>64.95</v>
      </c>
      <c r="L510" s="2">
        <v>2</v>
      </c>
      <c r="M510" s="5">
        <f t="shared" si="22"/>
        <v>129.9</v>
      </c>
      <c r="N510" s="5"/>
      <c r="O510" s="49">
        <f t="shared" si="23"/>
        <v>129.9</v>
      </c>
      <c r="P510" s="22" t="str" cm="1">
        <f t="array" ref="P510">_xlfn.IFS(Table1[[#This Row],[Total]]&gt;=2000,"HLC",Table1[[#This Row],[Total]]&lt;2000,"LLC")</f>
        <v>LLC</v>
      </c>
    </row>
    <row r="511" spans="1:16">
      <c r="A511" s="47" t="s">
        <v>24</v>
      </c>
      <c r="B511" s="47" t="str">
        <f>TRIM(Table1[[#This Row],[Product]])</f>
        <v>Chameleon Couch</v>
      </c>
      <c r="C511" s="1" t="s">
        <v>29</v>
      </c>
      <c r="D511" s="1" t="str">
        <f>UPPER(Table1[[#This Row],[Customer]])</f>
        <v>FABULOUS HOMES</v>
      </c>
      <c r="E511" s="30">
        <v>42034</v>
      </c>
      <c r="F511" s="30">
        <f t="shared" ca="1" si="21"/>
        <v>45333</v>
      </c>
      <c r="G511" s="60">
        <f ca="1">YEARFRAC(Table1[[#This Row],[order DateDate]],Table1[[#This Row],[Shipday]])</f>
        <v>9.030555555555555</v>
      </c>
      <c r="H511" s="64">
        <f>DAY(Table1[[#This Row],[order DateDate]])</f>
        <v>30</v>
      </c>
      <c r="I511" s="64">
        <f>YEAR(Table1[[#This Row],[order DateDate]])</f>
        <v>2015</v>
      </c>
      <c r="J511" s="64" t="str">
        <f>TEXT(Table1[[#This Row],[order DateDate]],"DDDD")</f>
        <v>Friday</v>
      </c>
      <c r="K511" s="5">
        <v>649.99</v>
      </c>
      <c r="L511" s="2">
        <v>15</v>
      </c>
      <c r="M511" s="5">
        <f t="shared" si="22"/>
        <v>9749.85</v>
      </c>
      <c r="N511" s="5"/>
      <c r="O511" s="49">
        <f t="shared" si="23"/>
        <v>9749.85</v>
      </c>
      <c r="P511" s="22" t="str" cm="1">
        <f t="array" ref="P511">_xlfn.IFS(Table1[[#This Row],[Total]]&gt;=2000,"HLC",Table1[[#This Row],[Total]]&lt;2000,"LLC")</f>
        <v>HLC</v>
      </c>
    </row>
    <row r="512" spans="1:16">
      <c r="A512" s="47" t="s">
        <v>26</v>
      </c>
      <c r="B512" s="47" t="str">
        <f>TRIM(Table1[[#This Row],[Product]])</f>
        <v>Bamboo Coffee Table</v>
      </c>
      <c r="C512" s="1" t="s">
        <v>22</v>
      </c>
      <c r="D512" s="1" t="str">
        <f>UPPER(Table1[[#This Row],[Customer]])</f>
        <v>ELLINGTON DESIGNS</v>
      </c>
      <c r="E512" s="30">
        <v>42035</v>
      </c>
      <c r="F512" s="30">
        <f t="shared" ca="1" si="21"/>
        <v>45333</v>
      </c>
      <c r="G512" s="60">
        <f ca="1">YEARFRAC(Table1[[#This Row],[order DateDate]],Table1[[#This Row],[Shipday]])</f>
        <v>9.030555555555555</v>
      </c>
      <c r="H512" s="64">
        <f>DAY(Table1[[#This Row],[order DateDate]])</f>
        <v>31</v>
      </c>
      <c r="I512" s="64">
        <f>YEAR(Table1[[#This Row],[order DateDate]])</f>
        <v>2015</v>
      </c>
      <c r="J512" s="64" t="str">
        <f>TEXT(Table1[[#This Row],[order DateDate]],"DDDD")</f>
        <v>Saturday</v>
      </c>
      <c r="K512" s="5">
        <v>139.94999999999999</v>
      </c>
      <c r="L512" s="2">
        <v>4</v>
      </c>
      <c r="M512" s="5">
        <f t="shared" si="22"/>
        <v>559.79999999999995</v>
      </c>
      <c r="N512" s="5"/>
      <c r="O512" s="49">
        <f t="shared" si="23"/>
        <v>559.79999999999995</v>
      </c>
      <c r="P512" s="22" t="str" cm="1">
        <f t="array" ref="P512">_xlfn.IFS(Table1[[#This Row],[Total]]&gt;=2000,"HLC",Table1[[#This Row],[Total]]&lt;2000,"LLC")</f>
        <v>LLC</v>
      </c>
    </row>
    <row r="513" spans="1:16">
      <c r="A513" s="47" t="s">
        <v>19</v>
      </c>
      <c r="B513" s="47" t="str">
        <f>TRIM(Table1[[#This Row],[Product]])</f>
        <v>Media Armoire</v>
      </c>
      <c r="C513" s="1" t="s">
        <v>22</v>
      </c>
      <c r="D513" s="1" t="str">
        <f>UPPER(Table1[[#This Row],[Customer]])</f>
        <v>ELLINGTON DESIGNS</v>
      </c>
      <c r="E513" s="30">
        <v>42035</v>
      </c>
      <c r="F513" s="30">
        <f t="shared" ca="1" si="21"/>
        <v>45333</v>
      </c>
      <c r="G513" s="60">
        <f ca="1">YEARFRAC(Table1[[#This Row],[order DateDate]],Table1[[#This Row],[Shipday]])</f>
        <v>9.030555555555555</v>
      </c>
      <c r="H513" s="64">
        <f>DAY(Table1[[#This Row],[order DateDate]])</f>
        <v>31</v>
      </c>
      <c r="I513" s="64">
        <f>YEAR(Table1[[#This Row],[order DateDate]])</f>
        <v>2015</v>
      </c>
      <c r="J513" s="64" t="str">
        <f>TEXT(Table1[[#This Row],[order DateDate]],"DDDD")</f>
        <v>Saturday</v>
      </c>
      <c r="K513" s="5">
        <v>329.95</v>
      </c>
      <c r="L513" s="2">
        <v>15</v>
      </c>
      <c r="M513" s="5">
        <f t="shared" si="22"/>
        <v>4949.25</v>
      </c>
      <c r="N513" s="5"/>
      <c r="O513" s="49">
        <f t="shared" si="23"/>
        <v>4949.25</v>
      </c>
      <c r="P513" s="22" t="str" cm="1">
        <f t="array" ref="P513">_xlfn.IFS(Table1[[#This Row],[Total]]&gt;=2000,"HLC",Table1[[#This Row],[Total]]&lt;2000,"LLC")</f>
        <v>HLC</v>
      </c>
    </row>
    <row r="514" spans="1:16">
      <c r="A514" s="47" t="s">
        <v>26</v>
      </c>
      <c r="B514" s="47" t="str">
        <f>TRIM(Table1[[#This Row],[Product]])</f>
        <v>Bamboo Coffee Table</v>
      </c>
      <c r="C514" s="1" t="s">
        <v>18</v>
      </c>
      <c r="D514" s="1" t="str">
        <f>UPPER(Table1[[#This Row],[Customer]])</f>
        <v>B&amp;B SPACES</v>
      </c>
      <c r="E514" s="30">
        <v>42037</v>
      </c>
      <c r="F514" s="30">
        <f t="shared" ca="1" si="21"/>
        <v>45333</v>
      </c>
      <c r="G514" s="60">
        <f ca="1">YEARFRAC(Table1[[#This Row],[order DateDate]],Table1[[#This Row],[Shipday]])</f>
        <v>9.0250000000000004</v>
      </c>
      <c r="H514" s="64">
        <f>DAY(Table1[[#This Row],[order DateDate]])</f>
        <v>2</v>
      </c>
      <c r="I514" s="64">
        <f>YEAR(Table1[[#This Row],[order DateDate]])</f>
        <v>2015</v>
      </c>
      <c r="J514" s="64" t="str">
        <f>TEXT(Table1[[#This Row],[order DateDate]],"DDDD")</f>
        <v>Monday</v>
      </c>
      <c r="K514" s="5">
        <v>139.94999999999999</v>
      </c>
      <c r="L514" s="2">
        <v>13</v>
      </c>
      <c r="M514" s="5">
        <f t="shared" si="22"/>
        <v>1819.35</v>
      </c>
      <c r="N514" s="5"/>
      <c r="O514" s="49">
        <f t="shared" si="23"/>
        <v>1819.35</v>
      </c>
      <c r="P514" s="22" t="str" cm="1">
        <f t="array" ref="P514">_xlfn.IFS(Table1[[#This Row],[Total]]&gt;=2000,"HLC",Table1[[#This Row],[Total]]&lt;2000,"LLC")</f>
        <v>LLC</v>
      </c>
    </row>
    <row r="515" spans="1:16">
      <c r="A515" s="47" t="s">
        <v>26</v>
      </c>
      <c r="B515" s="47" t="str">
        <f>TRIM(Table1[[#This Row],[Product]])</f>
        <v>Bamboo Coffee Table</v>
      </c>
      <c r="C515" s="1" t="s">
        <v>28</v>
      </c>
      <c r="D515" s="1" t="str">
        <f>UPPER(Table1[[#This Row],[Customer]])</f>
        <v>HOME EMPORIUM</v>
      </c>
      <c r="E515" s="30">
        <v>42037</v>
      </c>
      <c r="F515" s="30">
        <f t="shared" ca="1" si="21"/>
        <v>45333</v>
      </c>
      <c r="G515" s="60">
        <f ca="1">YEARFRAC(Table1[[#This Row],[order DateDate]],Table1[[#This Row],[Shipday]])</f>
        <v>9.0250000000000004</v>
      </c>
      <c r="H515" s="64">
        <f>DAY(Table1[[#This Row],[order DateDate]])</f>
        <v>2</v>
      </c>
      <c r="I515" s="64">
        <f>YEAR(Table1[[#This Row],[order DateDate]])</f>
        <v>2015</v>
      </c>
      <c r="J515" s="64" t="str">
        <f>TEXT(Table1[[#This Row],[order DateDate]],"DDDD")</f>
        <v>Monday</v>
      </c>
      <c r="K515" s="5">
        <v>139.94999999999999</v>
      </c>
      <c r="L515" s="2">
        <v>13</v>
      </c>
      <c r="M515" s="5">
        <f t="shared" si="22"/>
        <v>1819.35</v>
      </c>
      <c r="N515" s="5"/>
      <c r="O515" s="49">
        <f t="shared" si="23"/>
        <v>1819.35</v>
      </c>
      <c r="P515" s="22" t="str" cm="1">
        <f t="array" ref="P515">_xlfn.IFS(Table1[[#This Row],[Total]]&gt;=2000,"HLC",Table1[[#This Row],[Total]]&lt;2000,"LLC")</f>
        <v>LLC</v>
      </c>
    </row>
    <row r="516" spans="1:16">
      <c r="A516" s="47" t="s">
        <v>21</v>
      </c>
      <c r="B516" s="47" t="str">
        <f>TRIM(Table1[[#This Row],[Product]])</f>
        <v>Bamboo End Table</v>
      </c>
      <c r="C516" s="1" t="s">
        <v>28</v>
      </c>
      <c r="D516" s="1" t="str">
        <f>UPPER(Table1[[#This Row],[Customer]])</f>
        <v>HOME EMPORIUM</v>
      </c>
      <c r="E516" s="30">
        <v>42037</v>
      </c>
      <c r="F516" s="30">
        <f t="shared" ref="F516:F579" ca="1" si="24">TODAY()</f>
        <v>45333</v>
      </c>
      <c r="G516" s="60">
        <f ca="1">YEARFRAC(Table1[[#This Row],[order DateDate]],Table1[[#This Row],[Shipday]])</f>
        <v>9.0250000000000004</v>
      </c>
      <c r="H516" s="64">
        <f>DAY(Table1[[#This Row],[order DateDate]])</f>
        <v>2</v>
      </c>
      <c r="I516" s="64">
        <f>YEAR(Table1[[#This Row],[order DateDate]])</f>
        <v>2015</v>
      </c>
      <c r="J516" s="64" t="str">
        <f>TEXT(Table1[[#This Row],[order DateDate]],"DDDD")</f>
        <v>Monday</v>
      </c>
      <c r="K516" s="5">
        <v>64.95</v>
      </c>
      <c r="L516" s="2">
        <v>8</v>
      </c>
      <c r="M516" s="5">
        <f t="shared" ref="M516:M579" si="25">K516*L516</f>
        <v>519.6</v>
      </c>
      <c r="N516" s="5"/>
      <c r="O516" s="49">
        <f t="shared" ref="O516:O579" si="26">M516+N516</f>
        <v>519.6</v>
      </c>
      <c r="P516" s="22" t="str" cm="1">
        <f t="array" ref="P516">_xlfn.IFS(Table1[[#This Row],[Total]]&gt;=2000,"HLC",Table1[[#This Row],[Total]]&lt;2000,"LLC")</f>
        <v>LLC</v>
      </c>
    </row>
    <row r="517" spans="1:16">
      <c r="A517" s="47" t="s">
        <v>21</v>
      </c>
      <c r="B517" s="47" t="str">
        <f>TRIM(Table1[[#This Row],[Product]])</f>
        <v>Bamboo End Table</v>
      </c>
      <c r="C517" s="1" t="s">
        <v>28</v>
      </c>
      <c r="D517" s="1" t="str">
        <f>UPPER(Table1[[#This Row],[Customer]])</f>
        <v>HOME EMPORIUM</v>
      </c>
      <c r="E517" s="30">
        <v>42037</v>
      </c>
      <c r="F517" s="30">
        <f t="shared" ca="1" si="24"/>
        <v>45333</v>
      </c>
      <c r="G517" s="60">
        <f ca="1">YEARFRAC(Table1[[#This Row],[order DateDate]],Table1[[#This Row],[Shipday]])</f>
        <v>9.0250000000000004</v>
      </c>
      <c r="H517" s="64">
        <f>DAY(Table1[[#This Row],[order DateDate]])</f>
        <v>2</v>
      </c>
      <c r="I517" s="64">
        <f>YEAR(Table1[[#This Row],[order DateDate]])</f>
        <v>2015</v>
      </c>
      <c r="J517" s="64" t="str">
        <f>TEXT(Table1[[#This Row],[order DateDate]],"DDDD")</f>
        <v>Monday</v>
      </c>
      <c r="K517" s="5">
        <v>64.95</v>
      </c>
      <c r="L517" s="2">
        <v>1</v>
      </c>
      <c r="M517" s="5">
        <f t="shared" si="25"/>
        <v>64.95</v>
      </c>
      <c r="N517" s="5"/>
      <c r="O517" s="49">
        <f t="shared" si="26"/>
        <v>64.95</v>
      </c>
      <c r="P517" s="22" t="str" cm="1">
        <f t="array" ref="P517">_xlfn.IFS(Table1[[#This Row],[Total]]&gt;=2000,"HLC",Table1[[#This Row],[Total]]&lt;2000,"LLC")</f>
        <v>LLC</v>
      </c>
    </row>
    <row r="518" spans="1:16">
      <c r="A518" s="47" t="s">
        <v>17</v>
      </c>
      <c r="B518" s="47" t="str">
        <f>TRIM(Table1[[#This Row],[Product]])</f>
        <v>Captain Recliner</v>
      </c>
      <c r="C518" s="1" t="s">
        <v>18</v>
      </c>
      <c r="D518" s="1" t="str">
        <f>UPPER(Table1[[#This Row],[Customer]])</f>
        <v>B&amp;B SPACES</v>
      </c>
      <c r="E518" s="30">
        <v>42038</v>
      </c>
      <c r="F518" s="30">
        <f t="shared" ca="1" si="24"/>
        <v>45333</v>
      </c>
      <c r="G518" s="60">
        <f ca="1">YEARFRAC(Table1[[#This Row],[order DateDate]],Table1[[#This Row],[Shipday]])</f>
        <v>9.0222222222222221</v>
      </c>
      <c r="H518" s="64">
        <f>DAY(Table1[[#This Row],[order DateDate]])</f>
        <v>3</v>
      </c>
      <c r="I518" s="64">
        <f>YEAR(Table1[[#This Row],[order DateDate]])</f>
        <v>2015</v>
      </c>
      <c r="J518" s="64" t="str">
        <f>TEXT(Table1[[#This Row],[order DateDate]],"DDDD")</f>
        <v>Tuesday</v>
      </c>
      <c r="K518" s="5">
        <v>299.95</v>
      </c>
      <c r="L518" s="2">
        <v>13</v>
      </c>
      <c r="M518" s="5">
        <f t="shared" si="25"/>
        <v>3899.35</v>
      </c>
      <c r="N518" s="5"/>
      <c r="O518" s="49">
        <f t="shared" si="26"/>
        <v>3899.35</v>
      </c>
      <c r="P518" s="22" t="str" cm="1">
        <f t="array" ref="P518">_xlfn.IFS(Table1[[#This Row],[Total]]&gt;=2000,"HLC",Table1[[#This Row],[Total]]&lt;2000,"LLC")</f>
        <v>HLC</v>
      </c>
    </row>
    <row r="519" spans="1:16">
      <c r="A519" s="47" t="s">
        <v>26</v>
      </c>
      <c r="B519" s="47" t="str">
        <f>TRIM(Table1[[#This Row],[Product]])</f>
        <v>Bamboo Coffee Table</v>
      </c>
      <c r="C519" s="1" t="s">
        <v>29</v>
      </c>
      <c r="D519" s="1" t="str">
        <f>UPPER(Table1[[#This Row],[Customer]])</f>
        <v>FABULOUS HOMES</v>
      </c>
      <c r="E519" s="30">
        <v>42039</v>
      </c>
      <c r="F519" s="30">
        <f t="shared" ca="1" si="24"/>
        <v>45333</v>
      </c>
      <c r="G519" s="60">
        <f ca="1">YEARFRAC(Table1[[#This Row],[order DateDate]],Table1[[#This Row],[Shipday]])</f>
        <v>9.0194444444444439</v>
      </c>
      <c r="H519" s="64">
        <f>DAY(Table1[[#This Row],[order DateDate]])</f>
        <v>4</v>
      </c>
      <c r="I519" s="64">
        <f>YEAR(Table1[[#This Row],[order DateDate]])</f>
        <v>2015</v>
      </c>
      <c r="J519" s="64" t="str">
        <f>TEXT(Table1[[#This Row],[order DateDate]],"DDDD")</f>
        <v>Wednesday</v>
      </c>
      <c r="K519" s="5">
        <v>139.94999999999999</v>
      </c>
      <c r="L519" s="2">
        <v>6</v>
      </c>
      <c r="M519" s="5">
        <f t="shared" si="25"/>
        <v>839.69999999999993</v>
      </c>
      <c r="N519" s="5"/>
      <c r="O519" s="49">
        <f t="shared" si="26"/>
        <v>839.69999999999993</v>
      </c>
      <c r="P519" s="22" t="str" cm="1">
        <f t="array" ref="P519">_xlfn.IFS(Table1[[#This Row],[Total]]&gt;=2000,"HLC",Table1[[#This Row],[Total]]&lt;2000,"LLC")</f>
        <v>LLC</v>
      </c>
    </row>
    <row r="520" spans="1:16">
      <c r="A520" s="47" t="s">
        <v>17</v>
      </c>
      <c r="B520" s="47" t="str">
        <f>TRIM(Table1[[#This Row],[Product]])</f>
        <v>Captain Recliner</v>
      </c>
      <c r="C520" s="1" t="s">
        <v>18</v>
      </c>
      <c r="D520" s="1" t="str">
        <f>UPPER(Table1[[#This Row],[Customer]])</f>
        <v>B&amp;B SPACES</v>
      </c>
      <c r="E520" s="30">
        <v>42039</v>
      </c>
      <c r="F520" s="30">
        <f t="shared" ca="1" si="24"/>
        <v>45333</v>
      </c>
      <c r="G520" s="60">
        <f ca="1">YEARFRAC(Table1[[#This Row],[order DateDate]],Table1[[#This Row],[Shipday]])</f>
        <v>9.0194444444444439</v>
      </c>
      <c r="H520" s="64">
        <f>DAY(Table1[[#This Row],[order DateDate]])</f>
        <v>4</v>
      </c>
      <c r="I520" s="64">
        <f>YEAR(Table1[[#This Row],[order DateDate]])</f>
        <v>2015</v>
      </c>
      <c r="J520" s="64" t="str">
        <f>TEXT(Table1[[#This Row],[order DateDate]],"DDDD")</f>
        <v>Wednesday</v>
      </c>
      <c r="K520" s="5">
        <v>299.95</v>
      </c>
      <c r="L520" s="2">
        <v>12</v>
      </c>
      <c r="M520" s="5">
        <f t="shared" si="25"/>
        <v>3599.3999999999996</v>
      </c>
      <c r="N520" s="5"/>
      <c r="O520" s="49">
        <f t="shared" si="26"/>
        <v>3599.3999999999996</v>
      </c>
      <c r="P520" s="22" t="str" cm="1">
        <f t="array" ref="P520">_xlfn.IFS(Table1[[#This Row],[Total]]&gt;=2000,"HLC",Table1[[#This Row],[Total]]&lt;2000,"LLC")</f>
        <v>HLC</v>
      </c>
    </row>
    <row r="521" spans="1:16">
      <c r="A521" s="47" t="s">
        <v>17</v>
      </c>
      <c r="B521" s="47" t="str">
        <f>TRIM(Table1[[#This Row],[Product]])</f>
        <v>Captain Recliner</v>
      </c>
      <c r="C521" s="1" t="s">
        <v>29</v>
      </c>
      <c r="D521" s="1" t="str">
        <f>UPPER(Table1[[#This Row],[Customer]])</f>
        <v>FABULOUS HOMES</v>
      </c>
      <c r="E521" s="30">
        <v>42039</v>
      </c>
      <c r="F521" s="30">
        <f t="shared" ca="1" si="24"/>
        <v>45333</v>
      </c>
      <c r="G521" s="60">
        <f ca="1">YEARFRAC(Table1[[#This Row],[order DateDate]],Table1[[#This Row],[Shipday]])</f>
        <v>9.0194444444444439</v>
      </c>
      <c r="H521" s="64">
        <f>DAY(Table1[[#This Row],[order DateDate]])</f>
        <v>4</v>
      </c>
      <c r="I521" s="64">
        <f>YEAR(Table1[[#This Row],[order DateDate]])</f>
        <v>2015</v>
      </c>
      <c r="J521" s="64" t="str">
        <f>TEXT(Table1[[#This Row],[order DateDate]],"DDDD")</f>
        <v>Wednesday</v>
      </c>
      <c r="K521" s="5">
        <v>299.95</v>
      </c>
      <c r="L521" s="2">
        <v>9</v>
      </c>
      <c r="M521" s="5">
        <f t="shared" si="25"/>
        <v>2699.5499999999997</v>
      </c>
      <c r="N521" s="5"/>
      <c r="O521" s="49">
        <f t="shared" si="26"/>
        <v>2699.5499999999997</v>
      </c>
      <c r="P521" s="22" t="str" cm="1">
        <f t="array" ref="P521">_xlfn.IFS(Table1[[#This Row],[Total]]&gt;=2000,"HLC",Table1[[#This Row],[Total]]&lt;2000,"LLC")</f>
        <v>HLC</v>
      </c>
    </row>
    <row r="522" spans="1:16">
      <c r="A522" s="47" t="s">
        <v>21</v>
      </c>
      <c r="B522" s="47" t="str">
        <f>TRIM(Table1[[#This Row],[Product]])</f>
        <v>Bamboo End Table</v>
      </c>
      <c r="C522" s="1" t="s">
        <v>20</v>
      </c>
      <c r="D522" s="1" t="str">
        <f>UPPER(Table1[[#This Row],[Customer]])</f>
        <v>HOME USA</v>
      </c>
      <c r="E522" s="30">
        <v>42040</v>
      </c>
      <c r="F522" s="30">
        <f t="shared" ca="1" si="24"/>
        <v>45333</v>
      </c>
      <c r="G522" s="60">
        <f ca="1">YEARFRAC(Table1[[#This Row],[order DateDate]],Table1[[#This Row],[Shipday]])</f>
        <v>9.0166666666666675</v>
      </c>
      <c r="H522" s="64">
        <f>DAY(Table1[[#This Row],[order DateDate]])</f>
        <v>5</v>
      </c>
      <c r="I522" s="64">
        <f>YEAR(Table1[[#This Row],[order DateDate]])</f>
        <v>2015</v>
      </c>
      <c r="J522" s="64" t="str">
        <f>TEXT(Table1[[#This Row],[order DateDate]],"DDDD")</f>
        <v>Thursday</v>
      </c>
      <c r="K522" s="5">
        <v>64.95</v>
      </c>
      <c r="L522" s="2">
        <v>3</v>
      </c>
      <c r="M522" s="5">
        <f t="shared" si="25"/>
        <v>194.85000000000002</v>
      </c>
      <c r="N522" s="5"/>
      <c r="O522" s="49">
        <f t="shared" si="26"/>
        <v>194.85000000000002</v>
      </c>
      <c r="P522" s="22" t="str" cm="1">
        <f t="array" ref="P522">_xlfn.IFS(Table1[[#This Row],[Total]]&gt;=2000,"HLC",Table1[[#This Row],[Total]]&lt;2000,"LLC")</f>
        <v>LLC</v>
      </c>
    </row>
    <row r="523" spans="1:16">
      <c r="A523" s="47" t="s">
        <v>17</v>
      </c>
      <c r="B523" s="47" t="str">
        <f>TRIM(Table1[[#This Row],[Product]])</f>
        <v>Captain Recliner</v>
      </c>
      <c r="C523" s="1" t="s">
        <v>20</v>
      </c>
      <c r="D523" s="1" t="str">
        <f>UPPER(Table1[[#This Row],[Customer]])</f>
        <v>HOME USA</v>
      </c>
      <c r="E523" s="30">
        <v>42040</v>
      </c>
      <c r="F523" s="30">
        <f t="shared" ca="1" si="24"/>
        <v>45333</v>
      </c>
      <c r="G523" s="60">
        <f ca="1">YEARFRAC(Table1[[#This Row],[order DateDate]],Table1[[#This Row],[Shipday]])</f>
        <v>9.0166666666666675</v>
      </c>
      <c r="H523" s="64">
        <f>DAY(Table1[[#This Row],[order DateDate]])</f>
        <v>5</v>
      </c>
      <c r="I523" s="64">
        <f>YEAR(Table1[[#This Row],[order DateDate]])</f>
        <v>2015</v>
      </c>
      <c r="J523" s="64" t="str">
        <f>TEXT(Table1[[#This Row],[order DateDate]],"DDDD")</f>
        <v>Thursday</v>
      </c>
      <c r="K523" s="5">
        <v>299.95</v>
      </c>
      <c r="L523" s="2">
        <v>14</v>
      </c>
      <c r="M523" s="5">
        <f t="shared" si="25"/>
        <v>4199.3</v>
      </c>
      <c r="N523" s="5"/>
      <c r="O523" s="49">
        <f t="shared" si="26"/>
        <v>4199.3</v>
      </c>
      <c r="P523" s="22" t="str" cm="1">
        <f t="array" ref="P523">_xlfn.IFS(Table1[[#This Row],[Total]]&gt;=2000,"HLC",Table1[[#This Row],[Total]]&lt;2000,"LLC")</f>
        <v>HLC</v>
      </c>
    </row>
    <row r="524" spans="1:16">
      <c r="A524" s="47" t="s">
        <v>21</v>
      </c>
      <c r="B524" s="47" t="str">
        <f>TRIM(Table1[[#This Row],[Product]])</f>
        <v>Bamboo End Table</v>
      </c>
      <c r="C524" s="1" t="s">
        <v>28</v>
      </c>
      <c r="D524" s="1" t="str">
        <f>UPPER(Table1[[#This Row],[Customer]])</f>
        <v>HOME EMPORIUM</v>
      </c>
      <c r="E524" s="30">
        <v>42041</v>
      </c>
      <c r="F524" s="30">
        <f t="shared" ca="1" si="24"/>
        <v>45333</v>
      </c>
      <c r="G524" s="60">
        <f ca="1">YEARFRAC(Table1[[#This Row],[order DateDate]],Table1[[#This Row],[Shipday]])</f>
        <v>9.0138888888888893</v>
      </c>
      <c r="H524" s="64">
        <f>DAY(Table1[[#This Row],[order DateDate]])</f>
        <v>6</v>
      </c>
      <c r="I524" s="64">
        <f>YEAR(Table1[[#This Row],[order DateDate]])</f>
        <v>2015</v>
      </c>
      <c r="J524" s="64" t="str">
        <f>TEXT(Table1[[#This Row],[order DateDate]],"DDDD")</f>
        <v>Friday</v>
      </c>
      <c r="K524" s="5">
        <v>64.95</v>
      </c>
      <c r="L524" s="2">
        <v>1</v>
      </c>
      <c r="M524" s="5">
        <f t="shared" si="25"/>
        <v>64.95</v>
      </c>
      <c r="N524" s="5"/>
      <c r="O524" s="49">
        <f t="shared" si="26"/>
        <v>64.95</v>
      </c>
      <c r="P524" s="22" t="str" cm="1">
        <f t="array" ref="P524">_xlfn.IFS(Table1[[#This Row],[Total]]&gt;=2000,"HLC",Table1[[#This Row],[Total]]&lt;2000,"LLC")</f>
        <v>LLC</v>
      </c>
    </row>
    <row r="525" spans="1:16">
      <c r="A525" s="47" t="s">
        <v>24</v>
      </c>
      <c r="B525" s="47" t="str">
        <f>TRIM(Table1[[#This Row],[Product]])</f>
        <v>Chameleon Couch</v>
      </c>
      <c r="C525" s="1" t="s">
        <v>28</v>
      </c>
      <c r="D525" s="1" t="str">
        <f>UPPER(Table1[[#This Row],[Customer]])</f>
        <v>HOME EMPORIUM</v>
      </c>
      <c r="E525" s="30">
        <v>42041</v>
      </c>
      <c r="F525" s="30">
        <f t="shared" ca="1" si="24"/>
        <v>45333</v>
      </c>
      <c r="G525" s="60">
        <f ca="1">YEARFRAC(Table1[[#This Row],[order DateDate]],Table1[[#This Row],[Shipday]])</f>
        <v>9.0138888888888893</v>
      </c>
      <c r="H525" s="64">
        <f>DAY(Table1[[#This Row],[order DateDate]])</f>
        <v>6</v>
      </c>
      <c r="I525" s="64">
        <f>YEAR(Table1[[#This Row],[order DateDate]])</f>
        <v>2015</v>
      </c>
      <c r="J525" s="64" t="str">
        <f>TEXT(Table1[[#This Row],[order DateDate]],"DDDD")</f>
        <v>Friday</v>
      </c>
      <c r="K525" s="5">
        <v>649.99</v>
      </c>
      <c r="L525" s="2">
        <v>6</v>
      </c>
      <c r="M525" s="5">
        <f t="shared" si="25"/>
        <v>3899.94</v>
      </c>
      <c r="N525" s="5"/>
      <c r="O525" s="49">
        <f t="shared" si="26"/>
        <v>3899.94</v>
      </c>
      <c r="P525" s="22" t="str" cm="1">
        <f t="array" ref="P525">_xlfn.IFS(Table1[[#This Row],[Total]]&gt;=2000,"HLC",Table1[[#This Row],[Total]]&lt;2000,"LLC")</f>
        <v>HLC</v>
      </c>
    </row>
    <row r="526" spans="1:16">
      <c r="A526" s="47" t="s">
        <v>26</v>
      </c>
      <c r="B526" s="47" t="str">
        <f>TRIM(Table1[[#This Row],[Product]])</f>
        <v>Bamboo Coffee Table</v>
      </c>
      <c r="C526" s="1" t="s">
        <v>22</v>
      </c>
      <c r="D526" s="1" t="str">
        <f>UPPER(Table1[[#This Row],[Customer]])</f>
        <v>ELLINGTON DESIGNS</v>
      </c>
      <c r="E526" s="30">
        <v>42045</v>
      </c>
      <c r="F526" s="30">
        <f t="shared" ca="1" si="24"/>
        <v>45333</v>
      </c>
      <c r="G526" s="60">
        <f ca="1">YEARFRAC(Table1[[#This Row],[order DateDate]],Table1[[#This Row],[Shipday]])</f>
        <v>9.0027777777777782</v>
      </c>
      <c r="H526" s="64">
        <f>DAY(Table1[[#This Row],[order DateDate]])</f>
        <v>10</v>
      </c>
      <c r="I526" s="64">
        <f>YEAR(Table1[[#This Row],[order DateDate]])</f>
        <v>2015</v>
      </c>
      <c r="J526" s="64" t="str">
        <f>TEXT(Table1[[#This Row],[order DateDate]],"DDDD")</f>
        <v>Tuesday</v>
      </c>
      <c r="K526" s="5">
        <v>139.94999999999999</v>
      </c>
      <c r="L526" s="2">
        <v>14</v>
      </c>
      <c r="M526" s="5">
        <f t="shared" si="25"/>
        <v>1959.2999999999997</v>
      </c>
      <c r="N526" s="5"/>
      <c r="O526" s="49">
        <f t="shared" si="26"/>
        <v>1959.2999999999997</v>
      </c>
      <c r="P526" s="22" t="str" cm="1">
        <f t="array" ref="P526">_xlfn.IFS(Table1[[#This Row],[Total]]&gt;=2000,"HLC",Table1[[#This Row],[Total]]&lt;2000,"LLC")</f>
        <v>LLC</v>
      </c>
    </row>
    <row r="527" spans="1:16">
      <c r="A527" s="47" t="s">
        <v>26</v>
      </c>
      <c r="B527" s="47" t="str">
        <f>TRIM(Table1[[#This Row],[Product]])</f>
        <v>Bamboo Coffee Table</v>
      </c>
      <c r="C527" s="1" t="s">
        <v>29</v>
      </c>
      <c r="D527" s="1" t="str">
        <f>UPPER(Table1[[#This Row],[Customer]])</f>
        <v>FABULOUS HOMES</v>
      </c>
      <c r="E527" s="30">
        <v>42045</v>
      </c>
      <c r="F527" s="30">
        <f t="shared" ca="1" si="24"/>
        <v>45333</v>
      </c>
      <c r="G527" s="60">
        <f ca="1">YEARFRAC(Table1[[#This Row],[order DateDate]],Table1[[#This Row],[Shipday]])</f>
        <v>9.0027777777777782</v>
      </c>
      <c r="H527" s="64">
        <f>DAY(Table1[[#This Row],[order DateDate]])</f>
        <v>10</v>
      </c>
      <c r="I527" s="64">
        <f>YEAR(Table1[[#This Row],[order DateDate]])</f>
        <v>2015</v>
      </c>
      <c r="J527" s="64" t="str">
        <f>TEXT(Table1[[#This Row],[order DateDate]],"DDDD")</f>
        <v>Tuesday</v>
      </c>
      <c r="K527" s="5">
        <v>139.94999999999999</v>
      </c>
      <c r="L527" s="2">
        <v>7</v>
      </c>
      <c r="M527" s="5">
        <f t="shared" si="25"/>
        <v>979.64999999999986</v>
      </c>
      <c r="N527" s="5"/>
      <c r="O527" s="49">
        <f t="shared" si="26"/>
        <v>979.64999999999986</v>
      </c>
      <c r="P527" s="22" t="str" cm="1">
        <f t="array" ref="P527">_xlfn.IFS(Table1[[#This Row],[Total]]&gt;=2000,"HLC",Table1[[#This Row],[Total]]&lt;2000,"LLC")</f>
        <v>LLC</v>
      </c>
    </row>
    <row r="528" spans="1:16">
      <c r="A528" s="47" t="s">
        <v>17</v>
      </c>
      <c r="B528" s="47" t="str">
        <f>TRIM(Table1[[#This Row],[Product]])</f>
        <v>Captain Recliner</v>
      </c>
      <c r="C528" s="1" t="s">
        <v>18</v>
      </c>
      <c r="D528" s="1" t="str">
        <f>UPPER(Table1[[#This Row],[Customer]])</f>
        <v>B&amp;B SPACES</v>
      </c>
      <c r="E528" s="30">
        <v>42045</v>
      </c>
      <c r="F528" s="30">
        <f t="shared" ca="1" si="24"/>
        <v>45333</v>
      </c>
      <c r="G528" s="60">
        <f ca="1">YEARFRAC(Table1[[#This Row],[order DateDate]],Table1[[#This Row],[Shipday]])</f>
        <v>9.0027777777777782</v>
      </c>
      <c r="H528" s="64">
        <f>DAY(Table1[[#This Row],[order DateDate]])</f>
        <v>10</v>
      </c>
      <c r="I528" s="64">
        <f>YEAR(Table1[[#This Row],[order DateDate]])</f>
        <v>2015</v>
      </c>
      <c r="J528" s="64" t="str">
        <f>TEXT(Table1[[#This Row],[order DateDate]],"DDDD")</f>
        <v>Tuesday</v>
      </c>
      <c r="K528" s="5">
        <v>299.95</v>
      </c>
      <c r="L528" s="2">
        <v>11</v>
      </c>
      <c r="M528" s="5">
        <f t="shared" si="25"/>
        <v>3299.45</v>
      </c>
      <c r="N528" s="5"/>
      <c r="O528" s="49">
        <f t="shared" si="26"/>
        <v>3299.45</v>
      </c>
      <c r="P528" s="22" t="str" cm="1">
        <f t="array" ref="P528">_xlfn.IFS(Table1[[#This Row],[Total]]&gt;=2000,"HLC",Table1[[#This Row],[Total]]&lt;2000,"LLC")</f>
        <v>HLC</v>
      </c>
    </row>
    <row r="529" spans="1:16">
      <c r="A529" s="47" t="s">
        <v>17</v>
      </c>
      <c r="B529" s="47" t="str">
        <f>TRIM(Table1[[#This Row],[Product]])</f>
        <v>Captain Recliner</v>
      </c>
      <c r="C529" s="1" t="s">
        <v>28</v>
      </c>
      <c r="D529" s="1" t="str">
        <f>UPPER(Table1[[#This Row],[Customer]])</f>
        <v>HOME EMPORIUM</v>
      </c>
      <c r="E529" s="30">
        <v>42045</v>
      </c>
      <c r="F529" s="30">
        <f t="shared" ca="1" si="24"/>
        <v>45333</v>
      </c>
      <c r="G529" s="60">
        <f ca="1">YEARFRAC(Table1[[#This Row],[order DateDate]],Table1[[#This Row],[Shipday]])</f>
        <v>9.0027777777777782</v>
      </c>
      <c r="H529" s="64">
        <f>DAY(Table1[[#This Row],[order DateDate]])</f>
        <v>10</v>
      </c>
      <c r="I529" s="64">
        <f>YEAR(Table1[[#This Row],[order DateDate]])</f>
        <v>2015</v>
      </c>
      <c r="J529" s="64" t="str">
        <f>TEXT(Table1[[#This Row],[order DateDate]],"DDDD")</f>
        <v>Tuesday</v>
      </c>
      <c r="K529" s="5">
        <v>299.95</v>
      </c>
      <c r="L529" s="2">
        <v>7</v>
      </c>
      <c r="M529" s="5">
        <f t="shared" si="25"/>
        <v>2099.65</v>
      </c>
      <c r="N529" s="5"/>
      <c r="O529" s="49">
        <f t="shared" si="26"/>
        <v>2099.65</v>
      </c>
      <c r="P529" s="22" t="str" cm="1">
        <f t="array" ref="P529">_xlfn.IFS(Table1[[#This Row],[Total]]&gt;=2000,"HLC",Table1[[#This Row],[Total]]&lt;2000,"LLC")</f>
        <v>HLC</v>
      </c>
    </row>
    <row r="530" spans="1:16">
      <c r="A530" s="47" t="s">
        <v>24</v>
      </c>
      <c r="B530" s="47" t="str">
        <f>TRIM(Table1[[#This Row],[Product]])</f>
        <v>Chameleon Couch</v>
      </c>
      <c r="C530" s="1" t="s">
        <v>28</v>
      </c>
      <c r="D530" s="1" t="str">
        <f>UPPER(Table1[[#This Row],[Customer]])</f>
        <v>HOME EMPORIUM</v>
      </c>
      <c r="E530" s="30">
        <v>42045</v>
      </c>
      <c r="F530" s="30">
        <f t="shared" ca="1" si="24"/>
        <v>45333</v>
      </c>
      <c r="G530" s="60">
        <f ca="1">YEARFRAC(Table1[[#This Row],[order DateDate]],Table1[[#This Row],[Shipday]])</f>
        <v>9.0027777777777782</v>
      </c>
      <c r="H530" s="64">
        <f>DAY(Table1[[#This Row],[order DateDate]])</f>
        <v>10</v>
      </c>
      <c r="I530" s="64">
        <f>YEAR(Table1[[#This Row],[order DateDate]])</f>
        <v>2015</v>
      </c>
      <c r="J530" s="64" t="str">
        <f>TEXT(Table1[[#This Row],[order DateDate]],"DDDD")</f>
        <v>Tuesday</v>
      </c>
      <c r="K530" s="5">
        <v>649.99</v>
      </c>
      <c r="L530" s="2">
        <v>11</v>
      </c>
      <c r="M530" s="5">
        <f t="shared" si="25"/>
        <v>7149.89</v>
      </c>
      <c r="N530" s="5"/>
      <c r="O530" s="49">
        <f t="shared" si="26"/>
        <v>7149.89</v>
      </c>
      <c r="P530" s="22" t="str" cm="1">
        <f t="array" ref="P530">_xlfn.IFS(Table1[[#This Row],[Total]]&gt;=2000,"HLC",Table1[[#This Row],[Total]]&lt;2000,"LLC")</f>
        <v>HLC</v>
      </c>
    </row>
    <row r="531" spans="1:16">
      <c r="A531" s="47" t="s">
        <v>26</v>
      </c>
      <c r="B531" s="47" t="str">
        <f>TRIM(Table1[[#This Row],[Product]])</f>
        <v>Bamboo Coffee Table</v>
      </c>
      <c r="C531" s="1" t="s">
        <v>18</v>
      </c>
      <c r="D531" s="1" t="str">
        <f>UPPER(Table1[[#This Row],[Customer]])</f>
        <v>B&amp;B SPACES</v>
      </c>
      <c r="E531" s="30">
        <v>42051</v>
      </c>
      <c r="F531" s="30">
        <f t="shared" ca="1" si="24"/>
        <v>45333</v>
      </c>
      <c r="G531" s="60">
        <f ca="1">YEARFRAC(Table1[[#This Row],[order DateDate]],Table1[[#This Row],[Shipday]])</f>
        <v>8.9861111111111107</v>
      </c>
      <c r="H531" s="64">
        <f>DAY(Table1[[#This Row],[order DateDate]])</f>
        <v>16</v>
      </c>
      <c r="I531" s="64">
        <f>YEAR(Table1[[#This Row],[order DateDate]])</f>
        <v>2015</v>
      </c>
      <c r="J531" s="64" t="str">
        <f>TEXT(Table1[[#This Row],[order DateDate]],"DDDD")</f>
        <v>Monday</v>
      </c>
      <c r="K531" s="5">
        <v>139.94999999999999</v>
      </c>
      <c r="L531" s="2">
        <v>14</v>
      </c>
      <c r="M531" s="5">
        <f t="shared" si="25"/>
        <v>1959.2999999999997</v>
      </c>
      <c r="N531" s="5"/>
      <c r="O531" s="49">
        <f t="shared" si="26"/>
        <v>1959.2999999999997</v>
      </c>
      <c r="P531" s="22" t="str" cm="1">
        <f t="array" ref="P531">_xlfn.IFS(Table1[[#This Row],[Total]]&gt;=2000,"HLC",Table1[[#This Row],[Total]]&lt;2000,"LLC")</f>
        <v>LLC</v>
      </c>
    </row>
    <row r="532" spans="1:16">
      <c r="A532" s="47" t="s">
        <v>19</v>
      </c>
      <c r="B532" s="47" t="str">
        <f>TRIM(Table1[[#This Row],[Product]])</f>
        <v>Media Armoire</v>
      </c>
      <c r="C532" s="1" t="s">
        <v>28</v>
      </c>
      <c r="D532" s="1" t="str">
        <f>UPPER(Table1[[#This Row],[Customer]])</f>
        <v>HOME EMPORIUM</v>
      </c>
      <c r="E532" s="30">
        <v>42052</v>
      </c>
      <c r="F532" s="30">
        <f t="shared" ca="1" si="24"/>
        <v>45333</v>
      </c>
      <c r="G532" s="60">
        <f ca="1">YEARFRAC(Table1[[#This Row],[order DateDate]],Table1[[#This Row],[Shipday]])</f>
        <v>8.9833333333333325</v>
      </c>
      <c r="H532" s="64">
        <f>DAY(Table1[[#This Row],[order DateDate]])</f>
        <v>17</v>
      </c>
      <c r="I532" s="64">
        <f>YEAR(Table1[[#This Row],[order DateDate]])</f>
        <v>2015</v>
      </c>
      <c r="J532" s="64" t="str">
        <f>TEXT(Table1[[#This Row],[order DateDate]],"DDDD")</f>
        <v>Tuesday</v>
      </c>
      <c r="K532" s="5">
        <v>329.95</v>
      </c>
      <c r="L532" s="2">
        <v>2</v>
      </c>
      <c r="M532" s="5">
        <f t="shared" si="25"/>
        <v>659.9</v>
      </c>
      <c r="N532" s="5"/>
      <c r="O532" s="49">
        <f t="shared" si="26"/>
        <v>659.9</v>
      </c>
      <c r="P532" s="22" t="str" cm="1">
        <f t="array" ref="P532">_xlfn.IFS(Table1[[#This Row],[Total]]&gt;=2000,"HLC",Table1[[#This Row],[Total]]&lt;2000,"LLC")</f>
        <v>LLC</v>
      </c>
    </row>
    <row r="533" spans="1:16">
      <c r="A533" s="47" t="s">
        <v>19</v>
      </c>
      <c r="B533" s="47" t="str">
        <f>TRIM(Table1[[#This Row],[Product]])</f>
        <v>Media Armoire</v>
      </c>
      <c r="C533" s="1" t="s">
        <v>29</v>
      </c>
      <c r="D533" s="1" t="str">
        <f>UPPER(Table1[[#This Row],[Customer]])</f>
        <v>FABULOUS HOMES</v>
      </c>
      <c r="E533" s="30">
        <v>42052</v>
      </c>
      <c r="F533" s="30">
        <f t="shared" ca="1" si="24"/>
        <v>45333</v>
      </c>
      <c r="G533" s="60">
        <f ca="1">YEARFRAC(Table1[[#This Row],[order DateDate]],Table1[[#This Row],[Shipday]])</f>
        <v>8.9833333333333325</v>
      </c>
      <c r="H533" s="64">
        <f>DAY(Table1[[#This Row],[order DateDate]])</f>
        <v>17</v>
      </c>
      <c r="I533" s="64">
        <f>YEAR(Table1[[#This Row],[order DateDate]])</f>
        <v>2015</v>
      </c>
      <c r="J533" s="64" t="str">
        <f>TEXT(Table1[[#This Row],[order DateDate]],"DDDD")</f>
        <v>Tuesday</v>
      </c>
      <c r="K533" s="5">
        <v>329.95</v>
      </c>
      <c r="L533" s="2">
        <v>15</v>
      </c>
      <c r="M533" s="5">
        <f t="shared" si="25"/>
        <v>4949.25</v>
      </c>
      <c r="N533" s="5"/>
      <c r="O533" s="49">
        <f t="shared" si="26"/>
        <v>4949.25</v>
      </c>
      <c r="P533" s="22" t="str" cm="1">
        <f t="array" ref="P533">_xlfn.IFS(Table1[[#This Row],[Total]]&gt;=2000,"HLC",Table1[[#This Row],[Total]]&lt;2000,"LLC")</f>
        <v>HLC</v>
      </c>
    </row>
    <row r="534" spans="1:16">
      <c r="A534" s="47" t="s">
        <v>19</v>
      </c>
      <c r="B534" s="47" t="str">
        <f>TRIM(Table1[[#This Row],[Product]])</f>
        <v>Media Armoire</v>
      </c>
      <c r="C534" s="1" t="s">
        <v>22</v>
      </c>
      <c r="D534" s="1" t="str">
        <f>UPPER(Table1[[#This Row],[Customer]])</f>
        <v>ELLINGTON DESIGNS</v>
      </c>
      <c r="E534" s="30">
        <v>42053</v>
      </c>
      <c r="F534" s="30">
        <f t="shared" ca="1" si="24"/>
        <v>45333</v>
      </c>
      <c r="G534" s="60">
        <f ca="1">YEARFRAC(Table1[[#This Row],[order DateDate]],Table1[[#This Row],[Shipday]])</f>
        <v>8.9805555555555561</v>
      </c>
      <c r="H534" s="64">
        <f>DAY(Table1[[#This Row],[order DateDate]])</f>
        <v>18</v>
      </c>
      <c r="I534" s="64">
        <f>YEAR(Table1[[#This Row],[order DateDate]])</f>
        <v>2015</v>
      </c>
      <c r="J534" s="64" t="str">
        <f>TEXT(Table1[[#This Row],[order DateDate]],"DDDD")</f>
        <v>Wednesday</v>
      </c>
      <c r="K534" s="5">
        <v>329.95</v>
      </c>
      <c r="L534" s="2">
        <v>7</v>
      </c>
      <c r="M534" s="5">
        <f t="shared" si="25"/>
        <v>2309.65</v>
      </c>
      <c r="N534" s="5"/>
      <c r="O534" s="49">
        <f t="shared" si="26"/>
        <v>2309.65</v>
      </c>
      <c r="P534" s="22" t="str" cm="1">
        <f t="array" ref="P534">_xlfn.IFS(Table1[[#This Row],[Total]]&gt;=2000,"HLC",Table1[[#This Row],[Total]]&lt;2000,"LLC")</f>
        <v>HLC</v>
      </c>
    </row>
    <row r="535" spans="1:16">
      <c r="A535" s="47" t="s">
        <v>24</v>
      </c>
      <c r="B535" s="47" t="str">
        <f>TRIM(Table1[[#This Row],[Product]])</f>
        <v>Chameleon Couch</v>
      </c>
      <c r="C535" s="1" t="s">
        <v>20</v>
      </c>
      <c r="D535" s="1" t="str">
        <f>UPPER(Table1[[#This Row],[Customer]])</f>
        <v>HOME USA</v>
      </c>
      <c r="E535" s="30">
        <v>42054</v>
      </c>
      <c r="F535" s="30">
        <f t="shared" ca="1" si="24"/>
        <v>45333</v>
      </c>
      <c r="G535" s="60">
        <f ca="1">YEARFRAC(Table1[[#This Row],[order DateDate]],Table1[[#This Row],[Shipday]])</f>
        <v>8.9777777777777779</v>
      </c>
      <c r="H535" s="64">
        <f>DAY(Table1[[#This Row],[order DateDate]])</f>
        <v>19</v>
      </c>
      <c r="I535" s="64">
        <f>YEAR(Table1[[#This Row],[order DateDate]])</f>
        <v>2015</v>
      </c>
      <c r="J535" s="64" t="str">
        <f>TEXT(Table1[[#This Row],[order DateDate]],"DDDD")</f>
        <v>Thursday</v>
      </c>
      <c r="K535" s="5">
        <v>649.99</v>
      </c>
      <c r="L535" s="2">
        <v>4</v>
      </c>
      <c r="M535" s="5">
        <f t="shared" si="25"/>
        <v>2599.96</v>
      </c>
      <c r="N535" s="5"/>
      <c r="O535" s="49">
        <f t="shared" si="26"/>
        <v>2599.96</v>
      </c>
      <c r="P535" s="22" t="str" cm="1">
        <f t="array" ref="P535">_xlfn.IFS(Table1[[#This Row],[Total]]&gt;=2000,"HLC",Table1[[#This Row],[Total]]&lt;2000,"LLC")</f>
        <v>HLC</v>
      </c>
    </row>
    <row r="536" spans="1:16">
      <c r="A536" s="47" t="s">
        <v>21</v>
      </c>
      <c r="B536" s="47" t="str">
        <f>TRIM(Table1[[#This Row],[Product]])</f>
        <v>Bamboo End Table</v>
      </c>
      <c r="C536" s="1" t="s">
        <v>22</v>
      </c>
      <c r="D536" s="1" t="str">
        <f>UPPER(Table1[[#This Row],[Customer]])</f>
        <v>ELLINGTON DESIGNS</v>
      </c>
      <c r="E536" s="30">
        <v>42056</v>
      </c>
      <c r="F536" s="30">
        <f t="shared" ca="1" si="24"/>
        <v>45333</v>
      </c>
      <c r="G536" s="60">
        <f ca="1">YEARFRAC(Table1[[#This Row],[order DateDate]],Table1[[#This Row],[Shipday]])</f>
        <v>8.9722222222222214</v>
      </c>
      <c r="H536" s="64">
        <f>DAY(Table1[[#This Row],[order DateDate]])</f>
        <v>21</v>
      </c>
      <c r="I536" s="64">
        <f>YEAR(Table1[[#This Row],[order DateDate]])</f>
        <v>2015</v>
      </c>
      <c r="J536" s="64" t="str">
        <f>TEXT(Table1[[#This Row],[order DateDate]],"DDDD")</f>
        <v>Saturday</v>
      </c>
      <c r="K536" s="5">
        <v>64.95</v>
      </c>
      <c r="L536" s="2">
        <v>3</v>
      </c>
      <c r="M536" s="5">
        <f t="shared" si="25"/>
        <v>194.85000000000002</v>
      </c>
      <c r="N536" s="5"/>
      <c r="O536" s="49">
        <f t="shared" si="26"/>
        <v>194.85000000000002</v>
      </c>
      <c r="P536" s="22" t="str" cm="1">
        <f t="array" ref="P536">_xlfn.IFS(Table1[[#This Row],[Total]]&gt;=2000,"HLC",Table1[[#This Row],[Total]]&lt;2000,"LLC")</f>
        <v>LLC</v>
      </c>
    </row>
    <row r="537" spans="1:16">
      <c r="A537" s="47" t="s">
        <v>17</v>
      </c>
      <c r="B537" s="47" t="str">
        <f>TRIM(Table1[[#This Row],[Product]])</f>
        <v>Captain Recliner</v>
      </c>
      <c r="C537" s="1" t="s">
        <v>18</v>
      </c>
      <c r="D537" s="1" t="str">
        <f>UPPER(Table1[[#This Row],[Customer]])</f>
        <v>B&amp;B SPACES</v>
      </c>
      <c r="E537" s="30">
        <v>42056</v>
      </c>
      <c r="F537" s="30">
        <f t="shared" ca="1" si="24"/>
        <v>45333</v>
      </c>
      <c r="G537" s="60">
        <f ca="1">YEARFRAC(Table1[[#This Row],[order DateDate]],Table1[[#This Row],[Shipday]])</f>
        <v>8.9722222222222214</v>
      </c>
      <c r="H537" s="64">
        <f>DAY(Table1[[#This Row],[order DateDate]])</f>
        <v>21</v>
      </c>
      <c r="I537" s="64">
        <f>YEAR(Table1[[#This Row],[order DateDate]])</f>
        <v>2015</v>
      </c>
      <c r="J537" s="64" t="str">
        <f>TEXT(Table1[[#This Row],[order DateDate]],"DDDD")</f>
        <v>Saturday</v>
      </c>
      <c r="K537" s="5">
        <v>299.95</v>
      </c>
      <c r="L537" s="2">
        <v>19</v>
      </c>
      <c r="M537" s="5">
        <f t="shared" si="25"/>
        <v>5699.05</v>
      </c>
      <c r="N537" s="5"/>
      <c r="O537" s="49">
        <f t="shared" si="26"/>
        <v>5699.05</v>
      </c>
      <c r="P537" s="22" t="str" cm="1">
        <f t="array" ref="P537">_xlfn.IFS(Table1[[#This Row],[Total]]&gt;=2000,"HLC",Table1[[#This Row],[Total]]&lt;2000,"LLC")</f>
        <v>HLC</v>
      </c>
    </row>
    <row r="538" spans="1:16">
      <c r="A538" s="47" t="s">
        <v>24</v>
      </c>
      <c r="B538" s="47" t="str">
        <f>TRIM(Table1[[#This Row],[Product]])</f>
        <v>Chameleon Couch</v>
      </c>
      <c r="C538" s="1" t="s">
        <v>29</v>
      </c>
      <c r="D538" s="1" t="str">
        <f>UPPER(Table1[[#This Row],[Customer]])</f>
        <v>FABULOUS HOMES</v>
      </c>
      <c r="E538" s="30">
        <v>42056</v>
      </c>
      <c r="F538" s="30">
        <f t="shared" ca="1" si="24"/>
        <v>45333</v>
      </c>
      <c r="G538" s="60">
        <f ca="1">YEARFRAC(Table1[[#This Row],[order DateDate]],Table1[[#This Row],[Shipday]])</f>
        <v>8.9722222222222214</v>
      </c>
      <c r="H538" s="64">
        <f>DAY(Table1[[#This Row],[order DateDate]])</f>
        <v>21</v>
      </c>
      <c r="I538" s="64">
        <f>YEAR(Table1[[#This Row],[order DateDate]])</f>
        <v>2015</v>
      </c>
      <c r="J538" s="64" t="str">
        <f>TEXT(Table1[[#This Row],[order DateDate]],"DDDD")</f>
        <v>Saturday</v>
      </c>
      <c r="K538" s="5">
        <v>649.99</v>
      </c>
      <c r="L538" s="2">
        <v>13</v>
      </c>
      <c r="M538" s="5">
        <f t="shared" si="25"/>
        <v>8449.8700000000008</v>
      </c>
      <c r="N538" s="5"/>
      <c r="O538" s="49">
        <f t="shared" si="26"/>
        <v>8449.8700000000008</v>
      </c>
      <c r="P538" s="22" t="str" cm="1">
        <f t="array" ref="P538">_xlfn.IFS(Table1[[#This Row],[Total]]&gt;=2000,"HLC",Table1[[#This Row],[Total]]&lt;2000,"LLC")</f>
        <v>HLC</v>
      </c>
    </row>
    <row r="539" spans="1:16">
      <c r="A539" s="47" t="s">
        <v>19</v>
      </c>
      <c r="B539" s="47" t="str">
        <f>TRIM(Table1[[#This Row],[Product]])</f>
        <v>Media Armoire</v>
      </c>
      <c r="C539" s="1" t="s">
        <v>22</v>
      </c>
      <c r="D539" s="1" t="str">
        <f>UPPER(Table1[[#This Row],[Customer]])</f>
        <v>ELLINGTON DESIGNS</v>
      </c>
      <c r="E539" s="30">
        <v>42056</v>
      </c>
      <c r="F539" s="30">
        <f t="shared" ca="1" si="24"/>
        <v>45333</v>
      </c>
      <c r="G539" s="60">
        <f ca="1">YEARFRAC(Table1[[#This Row],[order DateDate]],Table1[[#This Row],[Shipday]])</f>
        <v>8.9722222222222214</v>
      </c>
      <c r="H539" s="64">
        <f>DAY(Table1[[#This Row],[order DateDate]])</f>
        <v>21</v>
      </c>
      <c r="I539" s="64">
        <f>YEAR(Table1[[#This Row],[order DateDate]])</f>
        <v>2015</v>
      </c>
      <c r="J539" s="64" t="str">
        <f>TEXT(Table1[[#This Row],[order DateDate]],"DDDD")</f>
        <v>Saturday</v>
      </c>
      <c r="K539" s="5">
        <v>329.95</v>
      </c>
      <c r="L539" s="2">
        <v>6</v>
      </c>
      <c r="M539" s="5">
        <f t="shared" si="25"/>
        <v>1979.6999999999998</v>
      </c>
      <c r="N539" s="5"/>
      <c r="O539" s="49">
        <f t="shared" si="26"/>
        <v>1979.6999999999998</v>
      </c>
      <c r="P539" s="22" t="str" cm="1">
        <f t="array" ref="P539">_xlfn.IFS(Table1[[#This Row],[Total]]&gt;=2000,"HLC",Table1[[#This Row],[Total]]&lt;2000,"LLC")</f>
        <v>LLC</v>
      </c>
    </row>
    <row r="540" spans="1:16">
      <c r="A540" s="47" t="s">
        <v>17</v>
      </c>
      <c r="B540" s="47" t="str">
        <f>TRIM(Table1[[#This Row],[Product]])</f>
        <v>Captain Recliner</v>
      </c>
      <c r="C540" s="1" t="s">
        <v>22</v>
      </c>
      <c r="D540" s="1" t="str">
        <f>UPPER(Table1[[#This Row],[Customer]])</f>
        <v>ELLINGTON DESIGNS</v>
      </c>
      <c r="E540" s="30">
        <v>42058</v>
      </c>
      <c r="F540" s="30">
        <f t="shared" ca="1" si="24"/>
        <v>45333</v>
      </c>
      <c r="G540" s="60">
        <f ca="1">YEARFRAC(Table1[[#This Row],[order DateDate]],Table1[[#This Row],[Shipday]])</f>
        <v>8.9666666666666668</v>
      </c>
      <c r="H540" s="64">
        <f>DAY(Table1[[#This Row],[order DateDate]])</f>
        <v>23</v>
      </c>
      <c r="I540" s="64">
        <f>YEAR(Table1[[#This Row],[order DateDate]])</f>
        <v>2015</v>
      </c>
      <c r="J540" s="64" t="str">
        <f>TEXT(Table1[[#This Row],[order DateDate]],"DDDD")</f>
        <v>Monday</v>
      </c>
      <c r="K540" s="5">
        <v>299.95</v>
      </c>
      <c r="L540" s="2">
        <v>11</v>
      </c>
      <c r="M540" s="5">
        <f t="shared" si="25"/>
        <v>3299.45</v>
      </c>
      <c r="N540" s="5"/>
      <c r="O540" s="49">
        <f t="shared" si="26"/>
        <v>3299.45</v>
      </c>
      <c r="P540" s="22" t="str" cm="1">
        <f t="array" ref="P540">_xlfn.IFS(Table1[[#This Row],[Total]]&gt;=2000,"HLC",Table1[[#This Row],[Total]]&lt;2000,"LLC")</f>
        <v>HLC</v>
      </c>
    </row>
    <row r="541" spans="1:16">
      <c r="A541" s="47" t="s">
        <v>17</v>
      </c>
      <c r="B541" s="47" t="str">
        <f>TRIM(Table1[[#This Row],[Product]])</f>
        <v>Captain Recliner</v>
      </c>
      <c r="C541" s="1" t="s">
        <v>28</v>
      </c>
      <c r="D541" s="1" t="str">
        <f>UPPER(Table1[[#This Row],[Customer]])</f>
        <v>HOME EMPORIUM</v>
      </c>
      <c r="E541" s="30">
        <v>42059</v>
      </c>
      <c r="F541" s="30">
        <f t="shared" ca="1" si="24"/>
        <v>45333</v>
      </c>
      <c r="G541" s="60">
        <f ca="1">YEARFRAC(Table1[[#This Row],[order DateDate]],Table1[[#This Row],[Shipday]])</f>
        <v>8.9638888888888886</v>
      </c>
      <c r="H541" s="64">
        <f>DAY(Table1[[#This Row],[order DateDate]])</f>
        <v>24</v>
      </c>
      <c r="I541" s="64">
        <f>YEAR(Table1[[#This Row],[order DateDate]])</f>
        <v>2015</v>
      </c>
      <c r="J541" s="64" t="str">
        <f>TEXT(Table1[[#This Row],[order DateDate]],"DDDD")</f>
        <v>Tuesday</v>
      </c>
      <c r="K541" s="5">
        <v>299.95</v>
      </c>
      <c r="L541" s="2">
        <v>6</v>
      </c>
      <c r="M541" s="5">
        <f t="shared" si="25"/>
        <v>1799.6999999999998</v>
      </c>
      <c r="N541" s="5"/>
      <c r="O541" s="49">
        <f t="shared" si="26"/>
        <v>1799.6999999999998</v>
      </c>
      <c r="P541" s="22" t="str" cm="1">
        <f t="array" ref="P541">_xlfn.IFS(Table1[[#This Row],[Total]]&gt;=2000,"HLC",Table1[[#This Row],[Total]]&lt;2000,"LLC")</f>
        <v>LLC</v>
      </c>
    </row>
    <row r="542" spans="1:16">
      <c r="A542" s="47" t="s">
        <v>17</v>
      </c>
      <c r="B542" s="47" t="str">
        <f>TRIM(Table1[[#This Row],[Product]])</f>
        <v>Captain Recliner</v>
      </c>
      <c r="C542" s="1" t="s">
        <v>29</v>
      </c>
      <c r="D542" s="1" t="str">
        <f>UPPER(Table1[[#This Row],[Customer]])</f>
        <v>FABULOUS HOMES</v>
      </c>
      <c r="E542" s="30">
        <v>42059</v>
      </c>
      <c r="F542" s="30">
        <f t="shared" ca="1" si="24"/>
        <v>45333</v>
      </c>
      <c r="G542" s="60">
        <f ca="1">YEARFRAC(Table1[[#This Row],[order DateDate]],Table1[[#This Row],[Shipday]])</f>
        <v>8.9638888888888886</v>
      </c>
      <c r="H542" s="64">
        <f>DAY(Table1[[#This Row],[order DateDate]])</f>
        <v>24</v>
      </c>
      <c r="I542" s="64">
        <f>YEAR(Table1[[#This Row],[order DateDate]])</f>
        <v>2015</v>
      </c>
      <c r="J542" s="64" t="str">
        <f>TEXT(Table1[[#This Row],[order DateDate]],"DDDD")</f>
        <v>Tuesday</v>
      </c>
      <c r="K542" s="5">
        <v>299.95</v>
      </c>
      <c r="L542" s="2">
        <v>3</v>
      </c>
      <c r="M542" s="5">
        <f t="shared" si="25"/>
        <v>899.84999999999991</v>
      </c>
      <c r="N542" s="5"/>
      <c r="O542" s="49">
        <f t="shared" si="26"/>
        <v>899.84999999999991</v>
      </c>
      <c r="P542" s="22" t="str" cm="1">
        <f t="array" ref="P542">_xlfn.IFS(Table1[[#This Row],[Total]]&gt;=2000,"HLC",Table1[[#This Row],[Total]]&lt;2000,"LLC")</f>
        <v>LLC</v>
      </c>
    </row>
    <row r="543" spans="1:16">
      <c r="A543" s="47" t="s">
        <v>26</v>
      </c>
      <c r="B543" s="47" t="str">
        <f>TRIM(Table1[[#This Row],[Product]])</f>
        <v>Bamboo Coffee Table</v>
      </c>
      <c r="C543" s="1" t="s">
        <v>29</v>
      </c>
      <c r="D543" s="1" t="str">
        <f>UPPER(Table1[[#This Row],[Customer]])</f>
        <v>FABULOUS HOMES</v>
      </c>
      <c r="E543" s="30">
        <v>42061</v>
      </c>
      <c r="F543" s="30">
        <f t="shared" ca="1" si="24"/>
        <v>45333</v>
      </c>
      <c r="G543" s="60">
        <f ca="1">YEARFRAC(Table1[[#This Row],[order DateDate]],Table1[[#This Row],[Shipday]])</f>
        <v>8.9583333333333339</v>
      </c>
      <c r="H543" s="64">
        <f>DAY(Table1[[#This Row],[order DateDate]])</f>
        <v>26</v>
      </c>
      <c r="I543" s="64">
        <f>YEAR(Table1[[#This Row],[order DateDate]])</f>
        <v>2015</v>
      </c>
      <c r="J543" s="64" t="str">
        <f>TEXT(Table1[[#This Row],[order DateDate]],"DDDD")</f>
        <v>Thursday</v>
      </c>
      <c r="K543" s="5">
        <v>139.94999999999999</v>
      </c>
      <c r="L543" s="2">
        <v>8</v>
      </c>
      <c r="M543" s="5">
        <f t="shared" si="25"/>
        <v>1119.5999999999999</v>
      </c>
      <c r="N543" s="5"/>
      <c r="O543" s="49">
        <f t="shared" si="26"/>
        <v>1119.5999999999999</v>
      </c>
      <c r="P543" s="22" t="str" cm="1">
        <f t="array" ref="P543">_xlfn.IFS(Table1[[#This Row],[Total]]&gt;=2000,"HLC",Table1[[#This Row],[Total]]&lt;2000,"LLC")</f>
        <v>LLC</v>
      </c>
    </row>
    <row r="544" spans="1:16">
      <c r="A544" s="47" t="s">
        <v>21</v>
      </c>
      <c r="B544" s="47" t="str">
        <f>TRIM(Table1[[#This Row],[Product]])</f>
        <v>Bamboo End Table</v>
      </c>
      <c r="C544" s="1" t="s">
        <v>28</v>
      </c>
      <c r="D544" s="1" t="str">
        <f>UPPER(Table1[[#This Row],[Customer]])</f>
        <v>HOME EMPORIUM</v>
      </c>
      <c r="E544" s="30">
        <v>42061</v>
      </c>
      <c r="F544" s="30">
        <f t="shared" ca="1" si="24"/>
        <v>45333</v>
      </c>
      <c r="G544" s="60">
        <f ca="1">YEARFRAC(Table1[[#This Row],[order DateDate]],Table1[[#This Row],[Shipday]])</f>
        <v>8.9583333333333339</v>
      </c>
      <c r="H544" s="64">
        <f>DAY(Table1[[#This Row],[order DateDate]])</f>
        <v>26</v>
      </c>
      <c r="I544" s="64">
        <f>YEAR(Table1[[#This Row],[order DateDate]])</f>
        <v>2015</v>
      </c>
      <c r="J544" s="64" t="str">
        <f>TEXT(Table1[[#This Row],[order DateDate]],"DDDD")</f>
        <v>Thursday</v>
      </c>
      <c r="K544" s="5">
        <v>64.95</v>
      </c>
      <c r="L544" s="2">
        <v>6</v>
      </c>
      <c r="M544" s="5">
        <f t="shared" si="25"/>
        <v>389.70000000000005</v>
      </c>
      <c r="N544" s="5"/>
      <c r="O544" s="49">
        <f t="shared" si="26"/>
        <v>389.70000000000005</v>
      </c>
      <c r="P544" s="22" t="str" cm="1">
        <f t="array" ref="P544">_xlfn.IFS(Table1[[#This Row],[Total]]&gt;=2000,"HLC",Table1[[#This Row],[Total]]&lt;2000,"LLC")</f>
        <v>LLC</v>
      </c>
    </row>
    <row r="545" spans="1:16">
      <c r="A545" s="47" t="s">
        <v>19</v>
      </c>
      <c r="B545" s="47" t="str">
        <f>TRIM(Table1[[#This Row],[Product]])</f>
        <v>Media Armoire</v>
      </c>
      <c r="C545" s="1" t="s">
        <v>20</v>
      </c>
      <c r="D545" s="1" t="str">
        <f>UPPER(Table1[[#This Row],[Customer]])</f>
        <v>HOME USA</v>
      </c>
      <c r="E545" s="30">
        <v>42063</v>
      </c>
      <c r="F545" s="30">
        <f t="shared" ca="1" si="24"/>
        <v>45333</v>
      </c>
      <c r="G545" s="60">
        <f ca="1">YEARFRAC(Table1[[#This Row],[order DateDate]],Table1[[#This Row],[Shipday]])</f>
        <v>8.9472222222222229</v>
      </c>
      <c r="H545" s="64">
        <f>DAY(Table1[[#This Row],[order DateDate]])</f>
        <v>28</v>
      </c>
      <c r="I545" s="64">
        <f>YEAR(Table1[[#This Row],[order DateDate]])</f>
        <v>2015</v>
      </c>
      <c r="J545" s="64" t="str">
        <f>TEXT(Table1[[#This Row],[order DateDate]],"DDDD")</f>
        <v>Saturday</v>
      </c>
      <c r="K545" s="5">
        <v>329.95</v>
      </c>
      <c r="L545" s="2">
        <v>11</v>
      </c>
      <c r="M545" s="5">
        <f t="shared" si="25"/>
        <v>3629.45</v>
      </c>
      <c r="N545" s="5"/>
      <c r="O545" s="49">
        <f t="shared" si="26"/>
        <v>3629.45</v>
      </c>
      <c r="P545" s="22" t="str" cm="1">
        <f t="array" ref="P545">_xlfn.IFS(Table1[[#This Row],[Total]]&gt;=2000,"HLC",Table1[[#This Row],[Total]]&lt;2000,"LLC")</f>
        <v>HLC</v>
      </c>
    </row>
    <row r="546" spans="1:16">
      <c r="A546" s="47" t="s">
        <v>19</v>
      </c>
      <c r="B546" s="47" t="str">
        <f>TRIM(Table1[[#This Row],[Product]])</f>
        <v>Media Armoire</v>
      </c>
      <c r="C546" s="1" t="s">
        <v>20</v>
      </c>
      <c r="D546" s="1" t="str">
        <f>UPPER(Table1[[#This Row],[Customer]])</f>
        <v>HOME USA</v>
      </c>
      <c r="E546" s="30">
        <v>42063</v>
      </c>
      <c r="F546" s="30">
        <f t="shared" ca="1" si="24"/>
        <v>45333</v>
      </c>
      <c r="G546" s="60">
        <f ca="1">YEARFRAC(Table1[[#This Row],[order DateDate]],Table1[[#This Row],[Shipday]])</f>
        <v>8.9472222222222229</v>
      </c>
      <c r="H546" s="64">
        <f>DAY(Table1[[#This Row],[order DateDate]])</f>
        <v>28</v>
      </c>
      <c r="I546" s="64">
        <f>YEAR(Table1[[#This Row],[order DateDate]])</f>
        <v>2015</v>
      </c>
      <c r="J546" s="64" t="str">
        <f>TEXT(Table1[[#This Row],[order DateDate]],"DDDD")</f>
        <v>Saturday</v>
      </c>
      <c r="K546" s="5">
        <v>329.95</v>
      </c>
      <c r="L546" s="2">
        <v>11</v>
      </c>
      <c r="M546" s="5">
        <f t="shared" si="25"/>
        <v>3629.45</v>
      </c>
      <c r="N546" s="5"/>
      <c r="O546" s="49">
        <f t="shared" si="26"/>
        <v>3629.45</v>
      </c>
      <c r="P546" s="22" t="str" cm="1">
        <f t="array" ref="P546">_xlfn.IFS(Table1[[#This Row],[Total]]&gt;=2000,"HLC",Table1[[#This Row],[Total]]&lt;2000,"LLC")</f>
        <v>HLC</v>
      </c>
    </row>
    <row r="547" spans="1:16">
      <c r="A547" s="47" t="s">
        <v>19</v>
      </c>
      <c r="B547" s="47" t="str">
        <f>TRIM(Table1[[#This Row],[Product]])</f>
        <v>Media Armoire</v>
      </c>
      <c r="C547" s="1" t="s">
        <v>29</v>
      </c>
      <c r="D547" s="1" t="str">
        <f>UPPER(Table1[[#This Row],[Customer]])</f>
        <v>FABULOUS HOMES</v>
      </c>
      <c r="E547" s="30">
        <v>42065</v>
      </c>
      <c r="F547" s="30">
        <f t="shared" ca="1" si="24"/>
        <v>45333</v>
      </c>
      <c r="G547" s="60">
        <f ca="1">YEARFRAC(Table1[[#This Row],[order DateDate]],Table1[[#This Row],[Shipday]])</f>
        <v>8.9416666666666664</v>
      </c>
      <c r="H547" s="64">
        <f>DAY(Table1[[#This Row],[order DateDate]])</f>
        <v>2</v>
      </c>
      <c r="I547" s="64">
        <f>YEAR(Table1[[#This Row],[order DateDate]])</f>
        <v>2015</v>
      </c>
      <c r="J547" s="64" t="str">
        <f>TEXT(Table1[[#This Row],[order DateDate]],"DDDD")</f>
        <v>Monday</v>
      </c>
      <c r="K547" s="5">
        <v>329.95</v>
      </c>
      <c r="L547" s="2">
        <v>12</v>
      </c>
      <c r="M547" s="5">
        <f t="shared" si="25"/>
        <v>3959.3999999999996</v>
      </c>
      <c r="N547" s="5"/>
      <c r="O547" s="49">
        <f t="shared" si="26"/>
        <v>3959.3999999999996</v>
      </c>
      <c r="P547" s="22" t="str" cm="1">
        <f t="array" ref="P547">_xlfn.IFS(Table1[[#This Row],[Total]]&gt;=2000,"HLC",Table1[[#This Row],[Total]]&lt;2000,"LLC")</f>
        <v>HLC</v>
      </c>
    </row>
    <row r="548" spans="1:16">
      <c r="A548" s="47" t="s">
        <v>24</v>
      </c>
      <c r="B548" s="47" t="str">
        <f>TRIM(Table1[[#This Row],[Product]])</f>
        <v>Chameleon Couch</v>
      </c>
      <c r="C548" s="1" t="s">
        <v>29</v>
      </c>
      <c r="D548" s="1" t="str">
        <f>UPPER(Table1[[#This Row],[Customer]])</f>
        <v>FABULOUS HOMES</v>
      </c>
      <c r="E548" s="30">
        <v>42066</v>
      </c>
      <c r="F548" s="30">
        <f t="shared" ca="1" si="24"/>
        <v>45333</v>
      </c>
      <c r="G548" s="60">
        <f ca="1">YEARFRAC(Table1[[#This Row],[order DateDate]],Table1[[#This Row],[Shipday]])</f>
        <v>8.9388888888888882</v>
      </c>
      <c r="H548" s="64">
        <f>DAY(Table1[[#This Row],[order DateDate]])</f>
        <v>3</v>
      </c>
      <c r="I548" s="64">
        <f>YEAR(Table1[[#This Row],[order DateDate]])</f>
        <v>2015</v>
      </c>
      <c r="J548" s="64" t="str">
        <f>TEXT(Table1[[#This Row],[order DateDate]],"DDDD")</f>
        <v>Tuesday</v>
      </c>
      <c r="K548" s="5">
        <v>649.99</v>
      </c>
      <c r="L548" s="2">
        <v>13</v>
      </c>
      <c r="M548" s="5">
        <f t="shared" si="25"/>
        <v>8449.8700000000008</v>
      </c>
      <c r="N548" s="5"/>
      <c r="O548" s="49">
        <f t="shared" si="26"/>
        <v>8449.8700000000008</v>
      </c>
      <c r="P548" s="22" t="str" cm="1">
        <f t="array" ref="P548">_xlfn.IFS(Table1[[#This Row],[Total]]&gt;=2000,"HLC",Table1[[#This Row],[Total]]&lt;2000,"LLC")</f>
        <v>HLC</v>
      </c>
    </row>
    <row r="549" spans="1:16">
      <c r="A549" s="47" t="s">
        <v>26</v>
      </c>
      <c r="B549" s="47" t="str">
        <f>TRIM(Table1[[#This Row],[Product]])</f>
        <v>Bamboo Coffee Table</v>
      </c>
      <c r="C549" s="1" t="s">
        <v>18</v>
      </c>
      <c r="D549" s="1" t="str">
        <f>UPPER(Table1[[#This Row],[Customer]])</f>
        <v>B&amp;B SPACES</v>
      </c>
      <c r="E549" s="30">
        <v>42069</v>
      </c>
      <c r="F549" s="30">
        <f t="shared" ca="1" si="24"/>
        <v>45333</v>
      </c>
      <c r="G549" s="60">
        <f ca="1">YEARFRAC(Table1[[#This Row],[order DateDate]],Table1[[#This Row],[Shipday]])</f>
        <v>8.9305555555555554</v>
      </c>
      <c r="H549" s="64">
        <f>DAY(Table1[[#This Row],[order DateDate]])</f>
        <v>6</v>
      </c>
      <c r="I549" s="64">
        <f>YEAR(Table1[[#This Row],[order DateDate]])</f>
        <v>2015</v>
      </c>
      <c r="J549" s="64" t="str">
        <f>TEXT(Table1[[#This Row],[order DateDate]],"DDDD")</f>
        <v>Friday</v>
      </c>
      <c r="K549" s="5">
        <v>139.94999999999999</v>
      </c>
      <c r="L549" s="2">
        <v>8</v>
      </c>
      <c r="M549" s="5">
        <f t="shared" si="25"/>
        <v>1119.5999999999999</v>
      </c>
      <c r="N549" s="5"/>
      <c r="O549" s="49">
        <f t="shared" si="26"/>
        <v>1119.5999999999999</v>
      </c>
      <c r="P549" s="22" t="str" cm="1">
        <f t="array" ref="P549">_xlfn.IFS(Table1[[#This Row],[Total]]&gt;=2000,"HLC",Table1[[#This Row],[Total]]&lt;2000,"LLC")</f>
        <v>LLC</v>
      </c>
    </row>
    <row r="550" spans="1:16">
      <c r="A550" s="47" t="s">
        <v>21</v>
      </c>
      <c r="B550" s="47" t="str">
        <f>TRIM(Table1[[#This Row],[Product]])</f>
        <v>Bamboo End Table</v>
      </c>
      <c r="C550" s="1" t="s">
        <v>28</v>
      </c>
      <c r="D550" s="1" t="str">
        <f>UPPER(Table1[[#This Row],[Customer]])</f>
        <v>HOME EMPORIUM</v>
      </c>
      <c r="E550" s="30">
        <v>42073</v>
      </c>
      <c r="F550" s="30">
        <f t="shared" ca="1" si="24"/>
        <v>45333</v>
      </c>
      <c r="G550" s="60">
        <f ca="1">YEARFRAC(Table1[[#This Row],[order DateDate]],Table1[[#This Row],[Shipday]])</f>
        <v>8.9194444444444443</v>
      </c>
      <c r="H550" s="64">
        <f>DAY(Table1[[#This Row],[order DateDate]])</f>
        <v>10</v>
      </c>
      <c r="I550" s="64">
        <f>YEAR(Table1[[#This Row],[order DateDate]])</f>
        <v>2015</v>
      </c>
      <c r="J550" s="64" t="str">
        <f>TEXT(Table1[[#This Row],[order DateDate]],"DDDD")</f>
        <v>Tuesday</v>
      </c>
      <c r="K550" s="5">
        <v>64.95</v>
      </c>
      <c r="L550" s="2">
        <v>2</v>
      </c>
      <c r="M550" s="5">
        <f t="shared" si="25"/>
        <v>129.9</v>
      </c>
      <c r="N550" s="5"/>
      <c r="O550" s="49">
        <f t="shared" si="26"/>
        <v>129.9</v>
      </c>
      <c r="P550" s="22" t="str" cm="1">
        <f t="array" ref="P550">_xlfn.IFS(Table1[[#This Row],[Total]]&gt;=2000,"HLC",Table1[[#This Row],[Total]]&lt;2000,"LLC")</f>
        <v>LLC</v>
      </c>
    </row>
    <row r="551" spans="1:16">
      <c r="A551" s="47" t="s">
        <v>17</v>
      </c>
      <c r="B551" s="47" t="str">
        <f>TRIM(Table1[[#This Row],[Product]])</f>
        <v>Captain Recliner</v>
      </c>
      <c r="C551" s="1" t="s">
        <v>28</v>
      </c>
      <c r="D551" s="1" t="str">
        <f>UPPER(Table1[[#This Row],[Customer]])</f>
        <v>HOME EMPORIUM</v>
      </c>
      <c r="E551" s="30">
        <v>42073</v>
      </c>
      <c r="F551" s="30">
        <f t="shared" ca="1" si="24"/>
        <v>45333</v>
      </c>
      <c r="G551" s="60">
        <f ca="1">YEARFRAC(Table1[[#This Row],[order DateDate]],Table1[[#This Row],[Shipday]])</f>
        <v>8.9194444444444443</v>
      </c>
      <c r="H551" s="64">
        <f>DAY(Table1[[#This Row],[order DateDate]])</f>
        <v>10</v>
      </c>
      <c r="I551" s="64">
        <f>YEAR(Table1[[#This Row],[order DateDate]])</f>
        <v>2015</v>
      </c>
      <c r="J551" s="64" t="str">
        <f>TEXT(Table1[[#This Row],[order DateDate]],"DDDD")</f>
        <v>Tuesday</v>
      </c>
      <c r="K551" s="5">
        <v>299.95</v>
      </c>
      <c r="L551" s="2">
        <v>2</v>
      </c>
      <c r="M551" s="5">
        <f t="shared" si="25"/>
        <v>599.9</v>
      </c>
      <c r="N551" s="5"/>
      <c r="O551" s="49">
        <f t="shared" si="26"/>
        <v>599.9</v>
      </c>
      <c r="P551" s="22" t="str" cm="1">
        <f t="array" ref="P551">_xlfn.IFS(Table1[[#This Row],[Total]]&gt;=2000,"HLC",Table1[[#This Row],[Total]]&lt;2000,"LLC")</f>
        <v>LLC</v>
      </c>
    </row>
    <row r="552" spans="1:16">
      <c r="A552" s="47" t="s">
        <v>19</v>
      </c>
      <c r="B552" s="47" t="str">
        <f>TRIM(Table1[[#This Row],[Product]])</f>
        <v>Media Armoire</v>
      </c>
      <c r="C552" s="1" t="s">
        <v>20</v>
      </c>
      <c r="D552" s="1" t="str">
        <f>UPPER(Table1[[#This Row],[Customer]])</f>
        <v>HOME USA</v>
      </c>
      <c r="E552" s="30">
        <v>42073</v>
      </c>
      <c r="F552" s="30">
        <f t="shared" ca="1" si="24"/>
        <v>45333</v>
      </c>
      <c r="G552" s="60">
        <f ca="1">YEARFRAC(Table1[[#This Row],[order DateDate]],Table1[[#This Row],[Shipday]])</f>
        <v>8.9194444444444443</v>
      </c>
      <c r="H552" s="64">
        <f>DAY(Table1[[#This Row],[order DateDate]])</f>
        <v>10</v>
      </c>
      <c r="I552" s="64">
        <f>YEAR(Table1[[#This Row],[order DateDate]])</f>
        <v>2015</v>
      </c>
      <c r="J552" s="64" t="str">
        <f>TEXT(Table1[[#This Row],[order DateDate]],"DDDD")</f>
        <v>Tuesday</v>
      </c>
      <c r="K552" s="5">
        <v>329.95</v>
      </c>
      <c r="L552" s="2">
        <v>12</v>
      </c>
      <c r="M552" s="5">
        <f t="shared" si="25"/>
        <v>3959.3999999999996</v>
      </c>
      <c r="N552" s="5"/>
      <c r="O552" s="49">
        <f t="shared" si="26"/>
        <v>3959.3999999999996</v>
      </c>
      <c r="P552" s="22" t="str" cm="1">
        <f t="array" ref="P552">_xlfn.IFS(Table1[[#This Row],[Total]]&gt;=2000,"HLC",Table1[[#This Row],[Total]]&lt;2000,"LLC")</f>
        <v>HLC</v>
      </c>
    </row>
    <row r="553" spans="1:16">
      <c r="A553" s="47" t="s">
        <v>17</v>
      </c>
      <c r="B553" s="47" t="str">
        <f>TRIM(Table1[[#This Row],[Product]])</f>
        <v>Captain Recliner</v>
      </c>
      <c r="C553" s="1" t="s">
        <v>22</v>
      </c>
      <c r="D553" s="1" t="str">
        <f>UPPER(Table1[[#This Row],[Customer]])</f>
        <v>ELLINGTON DESIGNS</v>
      </c>
      <c r="E553" s="30">
        <v>42076</v>
      </c>
      <c r="F553" s="30">
        <f t="shared" ca="1" si="24"/>
        <v>45333</v>
      </c>
      <c r="G553" s="60">
        <f ca="1">YEARFRAC(Table1[[#This Row],[order DateDate]],Table1[[#This Row],[Shipday]])</f>
        <v>8.9111111111111114</v>
      </c>
      <c r="H553" s="64">
        <f>DAY(Table1[[#This Row],[order DateDate]])</f>
        <v>13</v>
      </c>
      <c r="I553" s="64">
        <f>YEAR(Table1[[#This Row],[order DateDate]])</f>
        <v>2015</v>
      </c>
      <c r="J553" s="64" t="str">
        <f>TEXT(Table1[[#This Row],[order DateDate]],"DDDD")</f>
        <v>Friday</v>
      </c>
      <c r="K553" s="5">
        <v>299.95</v>
      </c>
      <c r="L553" s="2">
        <v>13</v>
      </c>
      <c r="M553" s="5">
        <f t="shared" si="25"/>
        <v>3899.35</v>
      </c>
      <c r="N553" s="5"/>
      <c r="O553" s="49">
        <f t="shared" si="26"/>
        <v>3899.35</v>
      </c>
      <c r="P553" s="22" t="str" cm="1">
        <f t="array" ref="P553">_xlfn.IFS(Table1[[#This Row],[Total]]&gt;=2000,"HLC",Table1[[#This Row],[Total]]&lt;2000,"LLC")</f>
        <v>HLC</v>
      </c>
    </row>
    <row r="554" spans="1:16">
      <c r="A554" s="47" t="s">
        <v>24</v>
      </c>
      <c r="B554" s="47" t="str">
        <f>TRIM(Table1[[#This Row],[Product]])</f>
        <v>Chameleon Couch</v>
      </c>
      <c r="C554" s="1" t="s">
        <v>18</v>
      </c>
      <c r="D554" s="1" t="str">
        <f>UPPER(Table1[[#This Row],[Customer]])</f>
        <v>B&amp;B SPACES</v>
      </c>
      <c r="E554" s="30">
        <v>42076</v>
      </c>
      <c r="F554" s="30">
        <f t="shared" ca="1" si="24"/>
        <v>45333</v>
      </c>
      <c r="G554" s="60">
        <f ca="1">YEARFRAC(Table1[[#This Row],[order DateDate]],Table1[[#This Row],[Shipday]])</f>
        <v>8.9111111111111114</v>
      </c>
      <c r="H554" s="64">
        <f>DAY(Table1[[#This Row],[order DateDate]])</f>
        <v>13</v>
      </c>
      <c r="I554" s="64">
        <f>YEAR(Table1[[#This Row],[order DateDate]])</f>
        <v>2015</v>
      </c>
      <c r="J554" s="64" t="str">
        <f>TEXT(Table1[[#This Row],[order DateDate]],"DDDD")</f>
        <v>Friday</v>
      </c>
      <c r="K554" s="5">
        <v>649.99</v>
      </c>
      <c r="L554" s="2">
        <v>9</v>
      </c>
      <c r="M554" s="5">
        <f t="shared" si="25"/>
        <v>5849.91</v>
      </c>
      <c r="N554" s="5"/>
      <c r="O554" s="49">
        <f t="shared" si="26"/>
        <v>5849.91</v>
      </c>
      <c r="P554" s="22" t="str" cm="1">
        <f t="array" ref="P554">_xlfn.IFS(Table1[[#This Row],[Total]]&gt;=2000,"HLC",Table1[[#This Row],[Total]]&lt;2000,"LLC")</f>
        <v>HLC</v>
      </c>
    </row>
    <row r="555" spans="1:16">
      <c r="A555" s="47" t="s">
        <v>19</v>
      </c>
      <c r="B555" s="47" t="str">
        <f>TRIM(Table1[[#This Row],[Product]])</f>
        <v>Media Armoire</v>
      </c>
      <c r="C555" s="1" t="s">
        <v>28</v>
      </c>
      <c r="D555" s="1" t="str">
        <f>UPPER(Table1[[#This Row],[Customer]])</f>
        <v>HOME EMPORIUM</v>
      </c>
      <c r="E555" s="30">
        <v>42076</v>
      </c>
      <c r="F555" s="30">
        <f t="shared" ca="1" si="24"/>
        <v>45333</v>
      </c>
      <c r="G555" s="60">
        <f ca="1">YEARFRAC(Table1[[#This Row],[order DateDate]],Table1[[#This Row],[Shipday]])</f>
        <v>8.9111111111111114</v>
      </c>
      <c r="H555" s="64">
        <f>DAY(Table1[[#This Row],[order DateDate]])</f>
        <v>13</v>
      </c>
      <c r="I555" s="64">
        <f>YEAR(Table1[[#This Row],[order DateDate]])</f>
        <v>2015</v>
      </c>
      <c r="J555" s="64" t="str">
        <f>TEXT(Table1[[#This Row],[order DateDate]],"DDDD")</f>
        <v>Friday</v>
      </c>
      <c r="K555" s="5">
        <v>329.95</v>
      </c>
      <c r="L555" s="2">
        <v>11</v>
      </c>
      <c r="M555" s="5">
        <f t="shared" si="25"/>
        <v>3629.45</v>
      </c>
      <c r="N555" s="5"/>
      <c r="O555" s="49">
        <f t="shared" si="26"/>
        <v>3629.45</v>
      </c>
      <c r="P555" s="22" t="str" cm="1">
        <f t="array" ref="P555">_xlfn.IFS(Table1[[#This Row],[Total]]&gt;=2000,"HLC",Table1[[#This Row],[Total]]&lt;2000,"LLC")</f>
        <v>HLC</v>
      </c>
    </row>
    <row r="556" spans="1:16">
      <c r="A556" s="47" t="s">
        <v>17</v>
      </c>
      <c r="B556" s="47" t="str">
        <f>TRIM(Table1[[#This Row],[Product]])</f>
        <v>Captain Recliner</v>
      </c>
      <c r="C556" s="1" t="s">
        <v>29</v>
      </c>
      <c r="D556" s="1" t="str">
        <f>UPPER(Table1[[#This Row],[Customer]])</f>
        <v>FABULOUS HOMES</v>
      </c>
      <c r="E556" s="30">
        <v>42077</v>
      </c>
      <c r="F556" s="30">
        <f t="shared" ca="1" si="24"/>
        <v>45333</v>
      </c>
      <c r="G556" s="60">
        <f ca="1">YEARFRAC(Table1[[#This Row],[order DateDate]],Table1[[#This Row],[Shipday]])</f>
        <v>8.9083333333333332</v>
      </c>
      <c r="H556" s="64">
        <f>DAY(Table1[[#This Row],[order DateDate]])</f>
        <v>14</v>
      </c>
      <c r="I556" s="64">
        <f>YEAR(Table1[[#This Row],[order DateDate]])</f>
        <v>2015</v>
      </c>
      <c r="J556" s="64" t="str">
        <f>TEXT(Table1[[#This Row],[order DateDate]],"DDDD")</f>
        <v>Saturday</v>
      </c>
      <c r="K556" s="5">
        <v>299.95</v>
      </c>
      <c r="L556" s="2">
        <v>4</v>
      </c>
      <c r="M556" s="5">
        <f t="shared" si="25"/>
        <v>1199.8</v>
      </c>
      <c r="N556" s="5"/>
      <c r="O556" s="49">
        <f t="shared" si="26"/>
        <v>1199.8</v>
      </c>
      <c r="P556" s="22" t="str" cm="1">
        <f t="array" ref="P556">_xlfn.IFS(Table1[[#This Row],[Total]]&gt;=2000,"HLC",Table1[[#This Row],[Total]]&lt;2000,"LLC")</f>
        <v>LLC</v>
      </c>
    </row>
    <row r="557" spans="1:16">
      <c r="A557" s="47" t="s">
        <v>24</v>
      </c>
      <c r="B557" s="47" t="str">
        <f>TRIM(Table1[[#This Row],[Product]])</f>
        <v>Chameleon Couch</v>
      </c>
      <c r="C557" s="1" t="s">
        <v>18</v>
      </c>
      <c r="D557" s="1" t="str">
        <f>UPPER(Table1[[#This Row],[Customer]])</f>
        <v>B&amp;B SPACES</v>
      </c>
      <c r="E557" s="30">
        <v>42077</v>
      </c>
      <c r="F557" s="30">
        <f t="shared" ca="1" si="24"/>
        <v>45333</v>
      </c>
      <c r="G557" s="60">
        <f ca="1">YEARFRAC(Table1[[#This Row],[order DateDate]],Table1[[#This Row],[Shipday]])</f>
        <v>8.9083333333333332</v>
      </c>
      <c r="H557" s="64">
        <f>DAY(Table1[[#This Row],[order DateDate]])</f>
        <v>14</v>
      </c>
      <c r="I557" s="64">
        <f>YEAR(Table1[[#This Row],[order DateDate]])</f>
        <v>2015</v>
      </c>
      <c r="J557" s="64" t="str">
        <f>TEXT(Table1[[#This Row],[order DateDate]],"DDDD")</f>
        <v>Saturday</v>
      </c>
      <c r="K557" s="5">
        <v>649.99</v>
      </c>
      <c r="L557" s="2">
        <v>8</v>
      </c>
      <c r="M557" s="5">
        <f t="shared" si="25"/>
        <v>5199.92</v>
      </c>
      <c r="N557" s="5"/>
      <c r="O557" s="49">
        <f t="shared" si="26"/>
        <v>5199.92</v>
      </c>
      <c r="P557" s="22" t="str" cm="1">
        <f t="array" ref="P557">_xlfn.IFS(Table1[[#This Row],[Total]]&gt;=2000,"HLC",Table1[[#This Row],[Total]]&lt;2000,"LLC")</f>
        <v>HLC</v>
      </c>
    </row>
    <row r="558" spans="1:16">
      <c r="A558" s="47" t="s">
        <v>19</v>
      </c>
      <c r="B558" s="47" t="str">
        <f>TRIM(Table1[[#This Row],[Product]])</f>
        <v>Media Armoire</v>
      </c>
      <c r="C558" s="1" t="s">
        <v>20</v>
      </c>
      <c r="D558" s="1" t="str">
        <f>UPPER(Table1[[#This Row],[Customer]])</f>
        <v>HOME USA</v>
      </c>
      <c r="E558" s="30">
        <v>42080</v>
      </c>
      <c r="F558" s="30">
        <f t="shared" ca="1" si="24"/>
        <v>45333</v>
      </c>
      <c r="G558" s="60">
        <f ca="1">YEARFRAC(Table1[[#This Row],[order DateDate]],Table1[[#This Row],[Shipday]])</f>
        <v>8.9</v>
      </c>
      <c r="H558" s="64">
        <f>DAY(Table1[[#This Row],[order DateDate]])</f>
        <v>17</v>
      </c>
      <c r="I558" s="64">
        <f>YEAR(Table1[[#This Row],[order DateDate]])</f>
        <v>2015</v>
      </c>
      <c r="J558" s="64" t="str">
        <f>TEXT(Table1[[#This Row],[order DateDate]],"DDDD")</f>
        <v>Tuesday</v>
      </c>
      <c r="K558" s="5">
        <v>329.95</v>
      </c>
      <c r="L558" s="2">
        <v>4</v>
      </c>
      <c r="M558" s="5">
        <f t="shared" si="25"/>
        <v>1319.8</v>
      </c>
      <c r="N558" s="5"/>
      <c r="O558" s="49">
        <f t="shared" si="26"/>
        <v>1319.8</v>
      </c>
      <c r="P558" s="22" t="str" cm="1">
        <f t="array" ref="P558">_xlfn.IFS(Table1[[#This Row],[Total]]&gt;=2000,"HLC",Table1[[#This Row],[Total]]&lt;2000,"LLC")</f>
        <v>LLC</v>
      </c>
    </row>
    <row r="559" spans="1:16">
      <c r="A559" s="47" t="s">
        <v>19</v>
      </c>
      <c r="B559" s="47" t="str">
        <f>TRIM(Table1[[#This Row],[Product]])</f>
        <v>Media Armoire</v>
      </c>
      <c r="C559" s="1" t="s">
        <v>29</v>
      </c>
      <c r="D559" s="1" t="str">
        <f>UPPER(Table1[[#This Row],[Customer]])</f>
        <v>FABULOUS HOMES</v>
      </c>
      <c r="E559" s="30">
        <v>42080</v>
      </c>
      <c r="F559" s="30">
        <f t="shared" ca="1" si="24"/>
        <v>45333</v>
      </c>
      <c r="G559" s="60">
        <f ca="1">YEARFRAC(Table1[[#This Row],[order DateDate]],Table1[[#This Row],[Shipday]])</f>
        <v>8.9</v>
      </c>
      <c r="H559" s="64">
        <f>DAY(Table1[[#This Row],[order DateDate]])</f>
        <v>17</v>
      </c>
      <c r="I559" s="64">
        <f>YEAR(Table1[[#This Row],[order DateDate]])</f>
        <v>2015</v>
      </c>
      <c r="J559" s="64" t="str">
        <f>TEXT(Table1[[#This Row],[order DateDate]],"DDDD")</f>
        <v>Tuesday</v>
      </c>
      <c r="K559" s="5">
        <v>329.95</v>
      </c>
      <c r="L559" s="2">
        <v>8</v>
      </c>
      <c r="M559" s="5">
        <f t="shared" si="25"/>
        <v>2639.6</v>
      </c>
      <c r="N559" s="5"/>
      <c r="O559" s="49">
        <f t="shared" si="26"/>
        <v>2639.6</v>
      </c>
      <c r="P559" s="22" t="str" cm="1">
        <f t="array" ref="P559">_xlfn.IFS(Table1[[#This Row],[Total]]&gt;=2000,"HLC",Table1[[#This Row],[Total]]&lt;2000,"LLC")</f>
        <v>HLC</v>
      </c>
    </row>
    <row r="560" spans="1:16">
      <c r="A560" s="47" t="s">
        <v>21</v>
      </c>
      <c r="B560" s="47" t="str">
        <f>TRIM(Table1[[#This Row],[Product]])</f>
        <v>Bamboo End Table</v>
      </c>
      <c r="C560" s="1" t="s">
        <v>18</v>
      </c>
      <c r="D560" s="1" t="str">
        <f>UPPER(Table1[[#This Row],[Customer]])</f>
        <v>B&amp;B SPACES</v>
      </c>
      <c r="E560" s="30">
        <v>42081</v>
      </c>
      <c r="F560" s="30">
        <f t="shared" ca="1" si="24"/>
        <v>45333</v>
      </c>
      <c r="G560" s="60">
        <f ca="1">YEARFRAC(Table1[[#This Row],[order DateDate]],Table1[[#This Row],[Shipday]])</f>
        <v>8.8972222222222221</v>
      </c>
      <c r="H560" s="64">
        <f>DAY(Table1[[#This Row],[order DateDate]])</f>
        <v>18</v>
      </c>
      <c r="I560" s="64">
        <f>YEAR(Table1[[#This Row],[order DateDate]])</f>
        <v>2015</v>
      </c>
      <c r="J560" s="64" t="str">
        <f>TEXT(Table1[[#This Row],[order DateDate]],"DDDD")</f>
        <v>Wednesday</v>
      </c>
      <c r="K560" s="5">
        <v>64.95</v>
      </c>
      <c r="L560" s="2">
        <v>18</v>
      </c>
      <c r="M560" s="5">
        <f t="shared" si="25"/>
        <v>1169.1000000000001</v>
      </c>
      <c r="N560" s="5"/>
      <c r="O560" s="49">
        <f t="shared" si="26"/>
        <v>1169.1000000000001</v>
      </c>
      <c r="P560" s="22" t="str" cm="1">
        <f t="array" ref="P560">_xlfn.IFS(Table1[[#This Row],[Total]]&gt;=2000,"HLC",Table1[[#This Row],[Total]]&lt;2000,"LLC")</f>
        <v>LLC</v>
      </c>
    </row>
    <row r="561" spans="1:16">
      <c r="A561" s="47" t="s">
        <v>21</v>
      </c>
      <c r="B561" s="47" t="str">
        <f>TRIM(Table1[[#This Row],[Product]])</f>
        <v>Bamboo End Table</v>
      </c>
      <c r="C561" s="1" t="s">
        <v>20</v>
      </c>
      <c r="D561" s="1" t="str">
        <f>UPPER(Table1[[#This Row],[Customer]])</f>
        <v>HOME USA</v>
      </c>
      <c r="E561" s="30">
        <v>42081</v>
      </c>
      <c r="F561" s="30">
        <f t="shared" ca="1" si="24"/>
        <v>45333</v>
      </c>
      <c r="G561" s="60">
        <f ca="1">YEARFRAC(Table1[[#This Row],[order DateDate]],Table1[[#This Row],[Shipday]])</f>
        <v>8.8972222222222221</v>
      </c>
      <c r="H561" s="64">
        <f>DAY(Table1[[#This Row],[order DateDate]])</f>
        <v>18</v>
      </c>
      <c r="I561" s="64">
        <f>YEAR(Table1[[#This Row],[order DateDate]])</f>
        <v>2015</v>
      </c>
      <c r="J561" s="64" t="str">
        <f>TEXT(Table1[[#This Row],[order DateDate]],"DDDD")</f>
        <v>Wednesday</v>
      </c>
      <c r="K561" s="5">
        <v>64.95</v>
      </c>
      <c r="L561" s="2">
        <v>9</v>
      </c>
      <c r="M561" s="5">
        <f t="shared" si="25"/>
        <v>584.55000000000007</v>
      </c>
      <c r="N561" s="5"/>
      <c r="O561" s="49">
        <f t="shared" si="26"/>
        <v>584.55000000000007</v>
      </c>
      <c r="P561" s="22" t="str" cm="1">
        <f t="array" ref="P561">_xlfn.IFS(Table1[[#This Row],[Total]]&gt;=2000,"HLC",Table1[[#This Row],[Total]]&lt;2000,"LLC")</f>
        <v>LLC</v>
      </c>
    </row>
    <row r="562" spans="1:16">
      <c r="A562" s="47" t="s">
        <v>21</v>
      </c>
      <c r="B562" s="47" t="str">
        <f>TRIM(Table1[[#This Row],[Product]])</f>
        <v>Bamboo End Table</v>
      </c>
      <c r="C562" s="1" t="s">
        <v>22</v>
      </c>
      <c r="D562" s="1" t="str">
        <f>UPPER(Table1[[#This Row],[Customer]])</f>
        <v>ELLINGTON DESIGNS</v>
      </c>
      <c r="E562" s="30">
        <v>42084</v>
      </c>
      <c r="F562" s="30">
        <f t="shared" ca="1" si="24"/>
        <v>45333</v>
      </c>
      <c r="G562" s="60">
        <f ca="1">YEARFRAC(Table1[[#This Row],[order DateDate]],Table1[[#This Row],[Shipday]])</f>
        <v>8.8888888888888893</v>
      </c>
      <c r="H562" s="64">
        <f>DAY(Table1[[#This Row],[order DateDate]])</f>
        <v>21</v>
      </c>
      <c r="I562" s="64">
        <f>YEAR(Table1[[#This Row],[order DateDate]])</f>
        <v>2015</v>
      </c>
      <c r="J562" s="64" t="str">
        <f>TEXT(Table1[[#This Row],[order DateDate]],"DDDD")</f>
        <v>Saturday</v>
      </c>
      <c r="K562" s="5">
        <v>64.95</v>
      </c>
      <c r="L562" s="2">
        <v>1</v>
      </c>
      <c r="M562" s="5">
        <f t="shared" si="25"/>
        <v>64.95</v>
      </c>
      <c r="N562" s="5"/>
      <c r="O562" s="49">
        <f t="shared" si="26"/>
        <v>64.95</v>
      </c>
      <c r="P562" s="22" t="str" cm="1">
        <f t="array" ref="P562">_xlfn.IFS(Table1[[#This Row],[Total]]&gt;=2000,"HLC",Table1[[#This Row],[Total]]&lt;2000,"LLC")</f>
        <v>LLC</v>
      </c>
    </row>
    <row r="563" spans="1:16">
      <c r="A563" s="47" t="s">
        <v>24</v>
      </c>
      <c r="B563" s="47" t="str">
        <f>TRIM(Table1[[#This Row],[Product]])</f>
        <v>Chameleon Couch</v>
      </c>
      <c r="C563" s="1" t="s">
        <v>29</v>
      </c>
      <c r="D563" s="1" t="str">
        <f>UPPER(Table1[[#This Row],[Customer]])</f>
        <v>FABULOUS HOMES</v>
      </c>
      <c r="E563" s="30">
        <v>42087</v>
      </c>
      <c r="F563" s="30">
        <f t="shared" ca="1" si="24"/>
        <v>45333</v>
      </c>
      <c r="G563" s="60">
        <f ca="1">YEARFRAC(Table1[[#This Row],[order DateDate]],Table1[[#This Row],[Shipday]])</f>
        <v>8.8805555555555564</v>
      </c>
      <c r="H563" s="64">
        <f>DAY(Table1[[#This Row],[order DateDate]])</f>
        <v>24</v>
      </c>
      <c r="I563" s="64">
        <f>YEAR(Table1[[#This Row],[order DateDate]])</f>
        <v>2015</v>
      </c>
      <c r="J563" s="64" t="str">
        <f>TEXT(Table1[[#This Row],[order DateDate]],"DDDD")</f>
        <v>Tuesday</v>
      </c>
      <c r="K563" s="5">
        <v>649.99</v>
      </c>
      <c r="L563" s="2">
        <v>10</v>
      </c>
      <c r="M563" s="5">
        <f t="shared" si="25"/>
        <v>6499.9</v>
      </c>
      <c r="N563" s="5"/>
      <c r="O563" s="49">
        <f t="shared" si="26"/>
        <v>6499.9</v>
      </c>
      <c r="P563" s="22" t="str" cm="1">
        <f t="array" ref="P563">_xlfn.IFS(Table1[[#This Row],[Total]]&gt;=2000,"HLC",Table1[[#This Row],[Total]]&lt;2000,"LLC")</f>
        <v>HLC</v>
      </c>
    </row>
    <row r="564" spans="1:16">
      <c r="A564" s="47" t="s">
        <v>26</v>
      </c>
      <c r="B564" s="47" t="str">
        <f>TRIM(Table1[[#This Row],[Product]])</f>
        <v>Bamboo Coffee Table</v>
      </c>
      <c r="C564" s="1" t="s">
        <v>20</v>
      </c>
      <c r="D564" s="1" t="str">
        <f>UPPER(Table1[[#This Row],[Customer]])</f>
        <v>HOME USA</v>
      </c>
      <c r="E564" s="30">
        <v>42089</v>
      </c>
      <c r="F564" s="30">
        <f t="shared" ca="1" si="24"/>
        <v>45333</v>
      </c>
      <c r="G564" s="60">
        <f ca="1">YEARFRAC(Table1[[#This Row],[order DateDate]],Table1[[#This Row],[Shipday]])</f>
        <v>8.875</v>
      </c>
      <c r="H564" s="64">
        <f>DAY(Table1[[#This Row],[order DateDate]])</f>
        <v>26</v>
      </c>
      <c r="I564" s="64">
        <f>YEAR(Table1[[#This Row],[order DateDate]])</f>
        <v>2015</v>
      </c>
      <c r="J564" s="64" t="str">
        <f>TEXT(Table1[[#This Row],[order DateDate]],"DDDD")</f>
        <v>Thursday</v>
      </c>
      <c r="K564" s="5">
        <v>139.94999999999999</v>
      </c>
      <c r="L564" s="2">
        <v>9</v>
      </c>
      <c r="M564" s="5">
        <f t="shared" si="25"/>
        <v>1259.55</v>
      </c>
      <c r="N564" s="5"/>
      <c r="O564" s="49">
        <f t="shared" si="26"/>
        <v>1259.55</v>
      </c>
      <c r="P564" s="22" t="str" cm="1">
        <f t="array" ref="P564">_xlfn.IFS(Table1[[#This Row],[Total]]&gt;=2000,"HLC",Table1[[#This Row],[Total]]&lt;2000,"LLC")</f>
        <v>LLC</v>
      </c>
    </row>
    <row r="565" spans="1:16">
      <c r="A565" s="47" t="s">
        <v>17</v>
      </c>
      <c r="B565" s="47" t="str">
        <f>TRIM(Table1[[#This Row],[Product]])</f>
        <v>Captain Recliner</v>
      </c>
      <c r="C565" s="1" t="s">
        <v>18</v>
      </c>
      <c r="D565" s="1" t="str">
        <f>UPPER(Table1[[#This Row],[Customer]])</f>
        <v>B&amp;B SPACES</v>
      </c>
      <c r="E565" s="30">
        <v>42089</v>
      </c>
      <c r="F565" s="30">
        <f t="shared" ca="1" si="24"/>
        <v>45333</v>
      </c>
      <c r="G565" s="60">
        <f ca="1">YEARFRAC(Table1[[#This Row],[order DateDate]],Table1[[#This Row],[Shipday]])</f>
        <v>8.875</v>
      </c>
      <c r="H565" s="64">
        <f>DAY(Table1[[#This Row],[order DateDate]])</f>
        <v>26</v>
      </c>
      <c r="I565" s="64">
        <f>YEAR(Table1[[#This Row],[order DateDate]])</f>
        <v>2015</v>
      </c>
      <c r="J565" s="64" t="str">
        <f>TEXT(Table1[[#This Row],[order DateDate]],"DDDD")</f>
        <v>Thursday</v>
      </c>
      <c r="K565" s="5">
        <v>299.95</v>
      </c>
      <c r="L565" s="2">
        <v>18</v>
      </c>
      <c r="M565" s="5">
        <f t="shared" si="25"/>
        <v>5399.0999999999995</v>
      </c>
      <c r="N565" s="5"/>
      <c r="O565" s="49">
        <f t="shared" si="26"/>
        <v>5399.0999999999995</v>
      </c>
      <c r="P565" s="22" t="str" cm="1">
        <f t="array" ref="P565">_xlfn.IFS(Table1[[#This Row],[Total]]&gt;=2000,"HLC",Table1[[#This Row],[Total]]&lt;2000,"LLC")</f>
        <v>HLC</v>
      </c>
    </row>
    <row r="566" spans="1:16">
      <c r="A566" s="47" t="s">
        <v>19</v>
      </c>
      <c r="B566" s="47" t="str">
        <f>TRIM(Table1[[#This Row],[Product]])</f>
        <v>Media Armoire</v>
      </c>
      <c r="C566" s="1" t="s">
        <v>28</v>
      </c>
      <c r="D566" s="1" t="str">
        <f>UPPER(Table1[[#This Row],[Customer]])</f>
        <v>HOME EMPORIUM</v>
      </c>
      <c r="E566" s="30">
        <v>42089</v>
      </c>
      <c r="F566" s="30">
        <f t="shared" ca="1" si="24"/>
        <v>45333</v>
      </c>
      <c r="G566" s="60">
        <f ca="1">YEARFRAC(Table1[[#This Row],[order DateDate]],Table1[[#This Row],[Shipday]])</f>
        <v>8.875</v>
      </c>
      <c r="H566" s="64">
        <f>DAY(Table1[[#This Row],[order DateDate]])</f>
        <v>26</v>
      </c>
      <c r="I566" s="64">
        <f>YEAR(Table1[[#This Row],[order DateDate]])</f>
        <v>2015</v>
      </c>
      <c r="J566" s="64" t="str">
        <f>TEXT(Table1[[#This Row],[order DateDate]],"DDDD")</f>
        <v>Thursday</v>
      </c>
      <c r="K566" s="5">
        <v>329.95</v>
      </c>
      <c r="L566" s="2">
        <v>4</v>
      </c>
      <c r="M566" s="5">
        <f t="shared" si="25"/>
        <v>1319.8</v>
      </c>
      <c r="N566" s="5"/>
      <c r="O566" s="49">
        <f t="shared" si="26"/>
        <v>1319.8</v>
      </c>
      <c r="P566" s="22" t="str" cm="1">
        <f t="array" ref="P566">_xlfn.IFS(Table1[[#This Row],[Total]]&gt;=2000,"HLC",Table1[[#This Row],[Total]]&lt;2000,"LLC")</f>
        <v>LLC</v>
      </c>
    </row>
    <row r="567" spans="1:16">
      <c r="A567" s="47" t="s">
        <v>17</v>
      </c>
      <c r="B567" s="47" t="str">
        <f>TRIM(Table1[[#This Row],[Product]])</f>
        <v>Captain Recliner</v>
      </c>
      <c r="C567" s="1" t="s">
        <v>28</v>
      </c>
      <c r="D567" s="1" t="str">
        <f>UPPER(Table1[[#This Row],[Customer]])</f>
        <v>HOME EMPORIUM</v>
      </c>
      <c r="E567" s="30">
        <v>42090</v>
      </c>
      <c r="F567" s="30">
        <f t="shared" ca="1" si="24"/>
        <v>45333</v>
      </c>
      <c r="G567" s="60">
        <f ca="1">YEARFRAC(Table1[[#This Row],[order DateDate]],Table1[[#This Row],[Shipday]])</f>
        <v>8.8722222222222218</v>
      </c>
      <c r="H567" s="64">
        <f>DAY(Table1[[#This Row],[order DateDate]])</f>
        <v>27</v>
      </c>
      <c r="I567" s="64">
        <f>YEAR(Table1[[#This Row],[order DateDate]])</f>
        <v>2015</v>
      </c>
      <c r="J567" s="64" t="str">
        <f>TEXT(Table1[[#This Row],[order DateDate]],"DDDD")</f>
        <v>Friday</v>
      </c>
      <c r="K567" s="5">
        <v>299.95</v>
      </c>
      <c r="L567" s="2">
        <v>4</v>
      </c>
      <c r="M567" s="5">
        <f t="shared" si="25"/>
        <v>1199.8</v>
      </c>
      <c r="N567" s="5"/>
      <c r="O567" s="49">
        <f t="shared" si="26"/>
        <v>1199.8</v>
      </c>
      <c r="P567" s="22" t="str" cm="1">
        <f t="array" ref="P567">_xlfn.IFS(Table1[[#This Row],[Total]]&gt;=2000,"HLC",Table1[[#This Row],[Total]]&lt;2000,"LLC")</f>
        <v>LLC</v>
      </c>
    </row>
    <row r="568" spans="1:16">
      <c r="A568" s="47" t="s">
        <v>17</v>
      </c>
      <c r="B568" s="47" t="str">
        <f>TRIM(Table1[[#This Row],[Product]])</f>
        <v>Captain Recliner</v>
      </c>
      <c r="C568" s="1" t="s">
        <v>28</v>
      </c>
      <c r="D568" s="1" t="str">
        <f>UPPER(Table1[[#This Row],[Customer]])</f>
        <v>HOME EMPORIUM</v>
      </c>
      <c r="E568" s="30">
        <v>42091</v>
      </c>
      <c r="F568" s="30">
        <f t="shared" ca="1" si="24"/>
        <v>45333</v>
      </c>
      <c r="G568" s="60">
        <f ca="1">YEARFRAC(Table1[[#This Row],[order DateDate]],Table1[[#This Row],[Shipday]])</f>
        <v>8.8694444444444436</v>
      </c>
      <c r="H568" s="64">
        <f>DAY(Table1[[#This Row],[order DateDate]])</f>
        <v>28</v>
      </c>
      <c r="I568" s="64">
        <f>YEAR(Table1[[#This Row],[order DateDate]])</f>
        <v>2015</v>
      </c>
      <c r="J568" s="64" t="str">
        <f>TEXT(Table1[[#This Row],[order DateDate]],"DDDD")</f>
        <v>Saturday</v>
      </c>
      <c r="K568" s="5">
        <v>299.95</v>
      </c>
      <c r="L568" s="2">
        <v>6</v>
      </c>
      <c r="M568" s="5">
        <f t="shared" si="25"/>
        <v>1799.6999999999998</v>
      </c>
      <c r="N568" s="5"/>
      <c r="O568" s="49">
        <f t="shared" si="26"/>
        <v>1799.6999999999998</v>
      </c>
      <c r="P568" s="22" t="str" cm="1">
        <f t="array" ref="P568">_xlfn.IFS(Table1[[#This Row],[Total]]&gt;=2000,"HLC",Table1[[#This Row],[Total]]&lt;2000,"LLC")</f>
        <v>LLC</v>
      </c>
    </row>
    <row r="569" spans="1:16">
      <c r="A569" s="47" t="s">
        <v>24</v>
      </c>
      <c r="B569" s="47" t="str">
        <f>TRIM(Table1[[#This Row],[Product]])</f>
        <v>Chameleon Couch</v>
      </c>
      <c r="C569" s="1" t="s">
        <v>18</v>
      </c>
      <c r="D569" s="1" t="str">
        <f>UPPER(Table1[[#This Row],[Customer]])</f>
        <v>B&amp;B SPACES</v>
      </c>
      <c r="E569" s="30">
        <v>42091</v>
      </c>
      <c r="F569" s="30">
        <f t="shared" ca="1" si="24"/>
        <v>45333</v>
      </c>
      <c r="G569" s="60">
        <f ca="1">YEARFRAC(Table1[[#This Row],[order DateDate]],Table1[[#This Row],[Shipday]])</f>
        <v>8.8694444444444436</v>
      </c>
      <c r="H569" s="64">
        <f>DAY(Table1[[#This Row],[order DateDate]])</f>
        <v>28</v>
      </c>
      <c r="I569" s="64">
        <f>YEAR(Table1[[#This Row],[order DateDate]])</f>
        <v>2015</v>
      </c>
      <c r="J569" s="64" t="str">
        <f>TEXT(Table1[[#This Row],[order DateDate]],"DDDD")</f>
        <v>Saturday</v>
      </c>
      <c r="K569" s="5">
        <v>649.99</v>
      </c>
      <c r="L569" s="2">
        <v>7</v>
      </c>
      <c r="M569" s="5">
        <f t="shared" si="25"/>
        <v>4549.93</v>
      </c>
      <c r="N569" s="5"/>
      <c r="O569" s="49">
        <f t="shared" si="26"/>
        <v>4549.93</v>
      </c>
      <c r="P569" s="22" t="str" cm="1">
        <f t="array" ref="P569">_xlfn.IFS(Table1[[#This Row],[Total]]&gt;=2000,"HLC",Table1[[#This Row],[Total]]&lt;2000,"LLC")</f>
        <v>HLC</v>
      </c>
    </row>
    <row r="570" spans="1:16">
      <c r="A570" s="47" t="s">
        <v>26</v>
      </c>
      <c r="B570" s="47" t="str">
        <f>TRIM(Table1[[#This Row],[Product]])</f>
        <v>Bamboo Coffee Table</v>
      </c>
      <c r="C570" s="1" t="s">
        <v>28</v>
      </c>
      <c r="D570" s="1" t="str">
        <f>UPPER(Table1[[#This Row],[Customer]])</f>
        <v>HOME EMPORIUM</v>
      </c>
      <c r="E570" s="30">
        <v>42093</v>
      </c>
      <c r="F570" s="30">
        <f t="shared" ca="1" si="24"/>
        <v>45333</v>
      </c>
      <c r="G570" s="60">
        <f ca="1">YEARFRAC(Table1[[#This Row],[order DateDate]],Table1[[#This Row],[Shipday]])</f>
        <v>8.8638888888888889</v>
      </c>
      <c r="H570" s="64">
        <f>DAY(Table1[[#This Row],[order DateDate]])</f>
        <v>30</v>
      </c>
      <c r="I570" s="64">
        <f>YEAR(Table1[[#This Row],[order DateDate]])</f>
        <v>2015</v>
      </c>
      <c r="J570" s="64" t="str">
        <f>TEXT(Table1[[#This Row],[order DateDate]],"DDDD")</f>
        <v>Monday</v>
      </c>
      <c r="K570" s="5">
        <v>139.94999999999999</v>
      </c>
      <c r="L570" s="2">
        <v>14</v>
      </c>
      <c r="M570" s="5">
        <f t="shared" si="25"/>
        <v>1959.2999999999997</v>
      </c>
      <c r="N570" s="5"/>
      <c r="O570" s="49">
        <f t="shared" si="26"/>
        <v>1959.2999999999997</v>
      </c>
      <c r="P570" s="22" t="str" cm="1">
        <f t="array" ref="P570">_xlfn.IFS(Table1[[#This Row],[Total]]&gt;=2000,"HLC",Table1[[#This Row],[Total]]&lt;2000,"LLC")</f>
        <v>LLC</v>
      </c>
    </row>
    <row r="571" spans="1:16">
      <c r="A571" s="47" t="s">
        <v>21</v>
      </c>
      <c r="B571" s="47" t="str">
        <f>TRIM(Table1[[#This Row],[Product]])</f>
        <v>Bamboo End Table</v>
      </c>
      <c r="C571" s="1" t="s">
        <v>18</v>
      </c>
      <c r="D571" s="1" t="str">
        <f>UPPER(Table1[[#This Row],[Customer]])</f>
        <v>B&amp;B SPACES</v>
      </c>
      <c r="E571" s="30">
        <v>42094</v>
      </c>
      <c r="F571" s="30">
        <f t="shared" ca="1" si="24"/>
        <v>45333</v>
      </c>
      <c r="G571" s="60">
        <f ca="1">YEARFRAC(Table1[[#This Row],[order DateDate]],Table1[[#This Row],[Shipday]])</f>
        <v>8.8638888888888889</v>
      </c>
      <c r="H571" s="64">
        <f>DAY(Table1[[#This Row],[order DateDate]])</f>
        <v>31</v>
      </c>
      <c r="I571" s="64">
        <f>YEAR(Table1[[#This Row],[order DateDate]])</f>
        <v>2015</v>
      </c>
      <c r="J571" s="64" t="str">
        <f>TEXT(Table1[[#This Row],[order DateDate]],"DDDD")</f>
        <v>Tuesday</v>
      </c>
      <c r="K571" s="5">
        <v>64.95</v>
      </c>
      <c r="L571" s="2">
        <v>9</v>
      </c>
      <c r="M571" s="5">
        <f t="shared" si="25"/>
        <v>584.55000000000007</v>
      </c>
      <c r="N571" s="5"/>
      <c r="O571" s="49">
        <f t="shared" si="26"/>
        <v>584.55000000000007</v>
      </c>
      <c r="P571" s="22" t="str" cm="1">
        <f t="array" ref="P571">_xlfn.IFS(Table1[[#This Row],[Total]]&gt;=2000,"HLC",Table1[[#This Row],[Total]]&lt;2000,"LLC")</f>
        <v>LLC</v>
      </c>
    </row>
    <row r="572" spans="1:16">
      <c r="A572" s="47" t="s">
        <v>17</v>
      </c>
      <c r="B572" s="47" t="str">
        <f>TRIM(Table1[[#This Row],[Product]])</f>
        <v>Captain Recliner</v>
      </c>
      <c r="C572" s="1" t="s">
        <v>29</v>
      </c>
      <c r="D572" s="1" t="str">
        <f>UPPER(Table1[[#This Row],[Customer]])</f>
        <v>FABULOUS HOMES</v>
      </c>
      <c r="E572" s="30">
        <v>42094</v>
      </c>
      <c r="F572" s="30">
        <f t="shared" ca="1" si="24"/>
        <v>45333</v>
      </c>
      <c r="G572" s="60">
        <f ca="1">YEARFRAC(Table1[[#This Row],[order DateDate]],Table1[[#This Row],[Shipday]])</f>
        <v>8.8638888888888889</v>
      </c>
      <c r="H572" s="64">
        <f>DAY(Table1[[#This Row],[order DateDate]])</f>
        <v>31</v>
      </c>
      <c r="I572" s="64">
        <f>YEAR(Table1[[#This Row],[order DateDate]])</f>
        <v>2015</v>
      </c>
      <c r="J572" s="64" t="str">
        <f>TEXT(Table1[[#This Row],[order DateDate]],"DDDD")</f>
        <v>Tuesday</v>
      </c>
      <c r="K572" s="5">
        <v>299.95</v>
      </c>
      <c r="L572" s="2">
        <v>10</v>
      </c>
      <c r="M572" s="5">
        <f t="shared" si="25"/>
        <v>2999.5</v>
      </c>
      <c r="N572" s="5"/>
      <c r="O572" s="49">
        <f t="shared" si="26"/>
        <v>2999.5</v>
      </c>
      <c r="P572" s="22" t="str" cm="1">
        <f t="array" ref="P572">_xlfn.IFS(Table1[[#This Row],[Total]]&gt;=2000,"HLC",Table1[[#This Row],[Total]]&lt;2000,"LLC")</f>
        <v>HLC</v>
      </c>
    </row>
    <row r="573" spans="1:16">
      <c r="A573" s="47" t="s">
        <v>19</v>
      </c>
      <c r="B573" s="47" t="str">
        <f>TRIM(Table1[[#This Row],[Product]])</f>
        <v>Media Armoire</v>
      </c>
      <c r="C573" s="1" t="s">
        <v>29</v>
      </c>
      <c r="D573" s="1" t="str">
        <f>UPPER(Table1[[#This Row],[Customer]])</f>
        <v>FABULOUS HOMES</v>
      </c>
      <c r="E573" s="30">
        <v>42094</v>
      </c>
      <c r="F573" s="30">
        <f t="shared" ca="1" si="24"/>
        <v>45333</v>
      </c>
      <c r="G573" s="60">
        <f ca="1">YEARFRAC(Table1[[#This Row],[order DateDate]],Table1[[#This Row],[Shipday]])</f>
        <v>8.8638888888888889</v>
      </c>
      <c r="H573" s="64">
        <f>DAY(Table1[[#This Row],[order DateDate]])</f>
        <v>31</v>
      </c>
      <c r="I573" s="64">
        <f>YEAR(Table1[[#This Row],[order DateDate]])</f>
        <v>2015</v>
      </c>
      <c r="J573" s="64" t="str">
        <f>TEXT(Table1[[#This Row],[order DateDate]],"DDDD")</f>
        <v>Tuesday</v>
      </c>
      <c r="K573" s="5">
        <v>329.95</v>
      </c>
      <c r="L573" s="2">
        <v>13</v>
      </c>
      <c r="M573" s="5">
        <f t="shared" si="25"/>
        <v>4289.3499999999995</v>
      </c>
      <c r="N573" s="5"/>
      <c r="O573" s="49">
        <f t="shared" si="26"/>
        <v>4289.3499999999995</v>
      </c>
      <c r="P573" s="22" t="str" cm="1">
        <f t="array" ref="P573">_xlfn.IFS(Table1[[#This Row],[Total]]&gt;=2000,"HLC",Table1[[#This Row],[Total]]&lt;2000,"LLC")</f>
        <v>HLC</v>
      </c>
    </row>
    <row r="574" spans="1:16">
      <c r="A574" s="47" t="s">
        <v>17</v>
      </c>
      <c r="B574" s="47" t="str">
        <f>TRIM(Table1[[#This Row],[Product]])</f>
        <v>Captain Recliner</v>
      </c>
      <c r="C574" s="1" t="s">
        <v>28</v>
      </c>
      <c r="D574" s="1" t="str">
        <f>UPPER(Table1[[#This Row],[Customer]])</f>
        <v>HOME EMPORIUM</v>
      </c>
      <c r="E574" s="30">
        <v>42095</v>
      </c>
      <c r="F574" s="30">
        <f t="shared" ca="1" si="24"/>
        <v>45333</v>
      </c>
      <c r="G574" s="60">
        <f ca="1">YEARFRAC(Table1[[#This Row],[order DateDate]],Table1[[#This Row],[Shipday]])</f>
        <v>8.8611111111111107</v>
      </c>
      <c r="H574" s="64">
        <f>DAY(Table1[[#This Row],[order DateDate]])</f>
        <v>1</v>
      </c>
      <c r="I574" s="64">
        <f>YEAR(Table1[[#This Row],[order DateDate]])</f>
        <v>2015</v>
      </c>
      <c r="J574" s="64" t="str">
        <f>TEXT(Table1[[#This Row],[order DateDate]],"DDDD")</f>
        <v>Wednesday</v>
      </c>
      <c r="K574" s="5">
        <v>299.95</v>
      </c>
      <c r="L574" s="2">
        <v>4</v>
      </c>
      <c r="M574" s="5">
        <f t="shared" si="25"/>
        <v>1199.8</v>
      </c>
      <c r="N574" s="5"/>
      <c r="O574" s="49">
        <f t="shared" si="26"/>
        <v>1199.8</v>
      </c>
      <c r="P574" s="22" t="str" cm="1">
        <f t="array" ref="P574">_xlfn.IFS(Table1[[#This Row],[Total]]&gt;=2000,"HLC",Table1[[#This Row],[Total]]&lt;2000,"LLC")</f>
        <v>LLC</v>
      </c>
    </row>
    <row r="575" spans="1:16">
      <c r="A575" s="47" t="s">
        <v>24</v>
      </c>
      <c r="B575" s="47" t="str">
        <f>TRIM(Table1[[#This Row],[Product]])</f>
        <v>Chameleon Couch</v>
      </c>
      <c r="C575" s="1" t="s">
        <v>18</v>
      </c>
      <c r="D575" s="1" t="str">
        <f>UPPER(Table1[[#This Row],[Customer]])</f>
        <v>B&amp;B SPACES</v>
      </c>
      <c r="E575" s="30">
        <v>42095</v>
      </c>
      <c r="F575" s="30">
        <f t="shared" ca="1" si="24"/>
        <v>45333</v>
      </c>
      <c r="G575" s="60">
        <f ca="1">YEARFRAC(Table1[[#This Row],[order DateDate]],Table1[[#This Row],[Shipday]])</f>
        <v>8.8611111111111107</v>
      </c>
      <c r="H575" s="64">
        <f>DAY(Table1[[#This Row],[order DateDate]])</f>
        <v>1</v>
      </c>
      <c r="I575" s="64">
        <f>YEAR(Table1[[#This Row],[order DateDate]])</f>
        <v>2015</v>
      </c>
      <c r="J575" s="64" t="str">
        <f>TEXT(Table1[[#This Row],[order DateDate]],"DDDD")</f>
        <v>Wednesday</v>
      </c>
      <c r="K575" s="5">
        <v>649.99</v>
      </c>
      <c r="L575" s="2">
        <v>12</v>
      </c>
      <c r="M575" s="5">
        <f t="shared" si="25"/>
        <v>7799.88</v>
      </c>
      <c r="N575" s="5"/>
      <c r="O575" s="49">
        <f t="shared" si="26"/>
        <v>7799.88</v>
      </c>
      <c r="P575" s="22" t="str" cm="1">
        <f t="array" ref="P575">_xlfn.IFS(Table1[[#This Row],[Total]]&gt;=2000,"HLC",Table1[[#This Row],[Total]]&lt;2000,"LLC")</f>
        <v>HLC</v>
      </c>
    </row>
    <row r="576" spans="1:16">
      <c r="A576" s="47" t="s">
        <v>19</v>
      </c>
      <c r="B576" s="47" t="str">
        <f>TRIM(Table1[[#This Row],[Product]])</f>
        <v>Media Armoire</v>
      </c>
      <c r="C576" s="1" t="s">
        <v>22</v>
      </c>
      <c r="D576" s="1" t="str">
        <f>UPPER(Table1[[#This Row],[Customer]])</f>
        <v>ELLINGTON DESIGNS</v>
      </c>
      <c r="E576" s="30">
        <v>42096</v>
      </c>
      <c r="F576" s="30">
        <f t="shared" ca="1" si="24"/>
        <v>45333</v>
      </c>
      <c r="G576" s="60">
        <f ca="1">YEARFRAC(Table1[[#This Row],[order DateDate]],Table1[[#This Row],[Shipday]])</f>
        <v>8.8583333333333325</v>
      </c>
      <c r="H576" s="64">
        <f>DAY(Table1[[#This Row],[order DateDate]])</f>
        <v>2</v>
      </c>
      <c r="I576" s="64">
        <f>YEAR(Table1[[#This Row],[order DateDate]])</f>
        <v>2015</v>
      </c>
      <c r="J576" s="64" t="str">
        <f>TEXT(Table1[[#This Row],[order DateDate]],"DDDD")</f>
        <v>Thursday</v>
      </c>
      <c r="K576" s="5">
        <v>329.95</v>
      </c>
      <c r="L576" s="2">
        <v>6</v>
      </c>
      <c r="M576" s="5">
        <f t="shared" si="25"/>
        <v>1979.6999999999998</v>
      </c>
      <c r="N576" s="5"/>
      <c r="O576" s="49">
        <f t="shared" si="26"/>
        <v>1979.6999999999998</v>
      </c>
      <c r="P576" s="22" t="str" cm="1">
        <f t="array" ref="P576">_xlfn.IFS(Table1[[#This Row],[Total]]&gt;=2000,"HLC",Table1[[#This Row],[Total]]&lt;2000,"LLC")</f>
        <v>LLC</v>
      </c>
    </row>
    <row r="577" spans="1:16">
      <c r="A577" s="47" t="s">
        <v>26</v>
      </c>
      <c r="B577" s="47" t="str">
        <f>TRIM(Table1[[#This Row],[Product]])</f>
        <v>Bamboo Coffee Table</v>
      </c>
      <c r="C577" s="1" t="s">
        <v>20</v>
      </c>
      <c r="D577" s="1" t="str">
        <f>UPPER(Table1[[#This Row],[Customer]])</f>
        <v>HOME USA</v>
      </c>
      <c r="E577" s="30">
        <v>42097</v>
      </c>
      <c r="F577" s="30">
        <f t="shared" ca="1" si="24"/>
        <v>45333</v>
      </c>
      <c r="G577" s="60">
        <f ca="1">YEARFRAC(Table1[[#This Row],[order DateDate]],Table1[[#This Row],[Shipday]])</f>
        <v>8.8555555555555561</v>
      </c>
      <c r="H577" s="64">
        <f>DAY(Table1[[#This Row],[order DateDate]])</f>
        <v>3</v>
      </c>
      <c r="I577" s="64">
        <f>YEAR(Table1[[#This Row],[order DateDate]])</f>
        <v>2015</v>
      </c>
      <c r="J577" s="64" t="str">
        <f>TEXT(Table1[[#This Row],[order DateDate]],"DDDD")</f>
        <v>Friday</v>
      </c>
      <c r="K577" s="5">
        <v>139.94999999999999</v>
      </c>
      <c r="L577" s="2">
        <v>15</v>
      </c>
      <c r="M577" s="5">
        <f t="shared" si="25"/>
        <v>2099.25</v>
      </c>
      <c r="N577" s="5"/>
      <c r="O577" s="49">
        <f t="shared" si="26"/>
        <v>2099.25</v>
      </c>
      <c r="P577" s="22" t="str" cm="1">
        <f t="array" ref="P577">_xlfn.IFS(Table1[[#This Row],[Total]]&gt;=2000,"HLC",Table1[[#This Row],[Total]]&lt;2000,"LLC")</f>
        <v>HLC</v>
      </c>
    </row>
    <row r="578" spans="1:16">
      <c r="A578" s="47" t="s">
        <v>21</v>
      </c>
      <c r="B578" s="47" t="str">
        <f>TRIM(Table1[[#This Row],[Product]])</f>
        <v>Bamboo End Table</v>
      </c>
      <c r="C578" s="1" t="s">
        <v>28</v>
      </c>
      <c r="D578" s="1" t="str">
        <f>UPPER(Table1[[#This Row],[Customer]])</f>
        <v>HOME EMPORIUM</v>
      </c>
      <c r="E578" s="30">
        <v>42097</v>
      </c>
      <c r="F578" s="30">
        <f t="shared" ca="1" si="24"/>
        <v>45333</v>
      </c>
      <c r="G578" s="60">
        <f ca="1">YEARFRAC(Table1[[#This Row],[order DateDate]],Table1[[#This Row],[Shipday]])</f>
        <v>8.8555555555555561</v>
      </c>
      <c r="H578" s="64">
        <f>DAY(Table1[[#This Row],[order DateDate]])</f>
        <v>3</v>
      </c>
      <c r="I578" s="64">
        <f>YEAR(Table1[[#This Row],[order DateDate]])</f>
        <v>2015</v>
      </c>
      <c r="J578" s="64" t="str">
        <f>TEXT(Table1[[#This Row],[order DateDate]],"DDDD")</f>
        <v>Friday</v>
      </c>
      <c r="K578" s="5">
        <v>64.95</v>
      </c>
      <c r="L578" s="2">
        <v>2</v>
      </c>
      <c r="M578" s="5">
        <f t="shared" si="25"/>
        <v>129.9</v>
      </c>
      <c r="N578" s="5"/>
      <c r="O578" s="49">
        <f t="shared" si="26"/>
        <v>129.9</v>
      </c>
      <c r="P578" s="22" t="str" cm="1">
        <f t="array" ref="P578">_xlfn.IFS(Table1[[#This Row],[Total]]&gt;=2000,"HLC",Table1[[#This Row],[Total]]&lt;2000,"LLC")</f>
        <v>LLC</v>
      </c>
    </row>
    <row r="579" spans="1:16">
      <c r="A579" s="47" t="s">
        <v>26</v>
      </c>
      <c r="B579" s="47" t="str">
        <f>TRIM(Table1[[#This Row],[Product]])</f>
        <v>Bamboo Coffee Table</v>
      </c>
      <c r="C579" s="1" t="s">
        <v>29</v>
      </c>
      <c r="D579" s="1" t="str">
        <f>UPPER(Table1[[#This Row],[Customer]])</f>
        <v>FABULOUS HOMES</v>
      </c>
      <c r="E579" s="30">
        <v>42100</v>
      </c>
      <c r="F579" s="30">
        <f t="shared" ca="1" si="24"/>
        <v>45333</v>
      </c>
      <c r="G579" s="60">
        <f ca="1">YEARFRAC(Table1[[#This Row],[order DateDate]],Table1[[#This Row],[Shipday]])</f>
        <v>8.8472222222222214</v>
      </c>
      <c r="H579" s="64">
        <f>DAY(Table1[[#This Row],[order DateDate]])</f>
        <v>6</v>
      </c>
      <c r="I579" s="64">
        <f>YEAR(Table1[[#This Row],[order DateDate]])</f>
        <v>2015</v>
      </c>
      <c r="J579" s="64" t="str">
        <f>TEXT(Table1[[#This Row],[order DateDate]],"DDDD")</f>
        <v>Monday</v>
      </c>
      <c r="K579" s="5">
        <v>139.94999999999999</v>
      </c>
      <c r="L579" s="2">
        <v>9</v>
      </c>
      <c r="M579" s="5">
        <f t="shared" si="25"/>
        <v>1259.55</v>
      </c>
      <c r="N579" s="5"/>
      <c r="O579" s="49">
        <f t="shared" si="26"/>
        <v>1259.55</v>
      </c>
      <c r="P579" s="22" t="str" cm="1">
        <f t="array" ref="P579">_xlfn.IFS(Table1[[#This Row],[Total]]&gt;=2000,"HLC",Table1[[#This Row],[Total]]&lt;2000,"LLC")</f>
        <v>LLC</v>
      </c>
    </row>
    <row r="580" spans="1:16">
      <c r="A580" s="47" t="s">
        <v>17</v>
      </c>
      <c r="B580" s="47" t="str">
        <f>TRIM(Table1[[#This Row],[Product]])</f>
        <v>Captain Recliner</v>
      </c>
      <c r="C580" s="1" t="s">
        <v>28</v>
      </c>
      <c r="D580" s="1" t="str">
        <f>UPPER(Table1[[#This Row],[Customer]])</f>
        <v>HOME EMPORIUM</v>
      </c>
      <c r="E580" s="30">
        <v>42101</v>
      </c>
      <c r="F580" s="30">
        <f t="shared" ref="F580:F643" ca="1" si="27">TODAY()</f>
        <v>45333</v>
      </c>
      <c r="G580" s="60">
        <f ca="1">YEARFRAC(Table1[[#This Row],[order DateDate]],Table1[[#This Row],[Shipday]])</f>
        <v>8.844444444444445</v>
      </c>
      <c r="H580" s="64">
        <f>DAY(Table1[[#This Row],[order DateDate]])</f>
        <v>7</v>
      </c>
      <c r="I580" s="64">
        <f>YEAR(Table1[[#This Row],[order DateDate]])</f>
        <v>2015</v>
      </c>
      <c r="J580" s="64" t="str">
        <f>TEXT(Table1[[#This Row],[order DateDate]],"DDDD")</f>
        <v>Tuesday</v>
      </c>
      <c r="K580" s="5">
        <v>299.95</v>
      </c>
      <c r="L580" s="2">
        <v>10</v>
      </c>
      <c r="M580" s="5">
        <f t="shared" ref="M580:M643" si="28">K580*L580</f>
        <v>2999.5</v>
      </c>
      <c r="N580" s="5"/>
      <c r="O580" s="49">
        <f t="shared" ref="O580:O643" si="29">M580+N580</f>
        <v>2999.5</v>
      </c>
      <c r="P580" s="22" t="str" cm="1">
        <f t="array" ref="P580">_xlfn.IFS(Table1[[#This Row],[Total]]&gt;=2000,"HLC",Table1[[#This Row],[Total]]&lt;2000,"LLC")</f>
        <v>HLC</v>
      </c>
    </row>
    <row r="581" spans="1:16">
      <c r="A581" s="47" t="s">
        <v>19</v>
      </c>
      <c r="B581" s="47" t="str">
        <f>TRIM(Table1[[#This Row],[Product]])</f>
        <v>Media Armoire</v>
      </c>
      <c r="C581" s="1" t="s">
        <v>22</v>
      </c>
      <c r="D581" s="1" t="str">
        <f>UPPER(Table1[[#This Row],[Customer]])</f>
        <v>ELLINGTON DESIGNS</v>
      </c>
      <c r="E581" s="30">
        <v>42101</v>
      </c>
      <c r="F581" s="30">
        <f t="shared" ca="1" si="27"/>
        <v>45333</v>
      </c>
      <c r="G581" s="60">
        <f ca="1">YEARFRAC(Table1[[#This Row],[order DateDate]],Table1[[#This Row],[Shipday]])</f>
        <v>8.844444444444445</v>
      </c>
      <c r="H581" s="64">
        <f>DAY(Table1[[#This Row],[order DateDate]])</f>
        <v>7</v>
      </c>
      <c r="I581" s="64">
        <f>YEAR(Table1[[#This Row],[order DateDate]])</f>
        <v>2015</v>
      </c>
      <c r="J581" s="64" t="str">
        <f>TEXT(Table1[[#This Row],[order DateDate]],"DDDD")</f>
        <v>Tuesday</v>
      </c>
      <c r="K581" s="5">
        <v>329.95</v>
      </c>
      <c r="L581" s="2">
        <v>4</v>
      </c>
      <c r="M581" s="5">
        <f t="shared" si="28"/>
        <v>1319.8</v>
      </c>
      <c r="N581" s="5"/>
      <c r="O581" s="49">
        <f t="shared" si="29"/>
        <v>1319.8</v>
      </c>
      <c r="P581" s="22" t="str" cm="1">
        <f t="array" ref="P581">_xlfn.IFS(Table1[[#This Row],[Total]]&gt;=2000,"HLC",Table1[[#This Row],[Total]]&lt;2000,"LLC")</f>
        <v>LLC</v>
      </c>
    </row>
    <row r="582" spans="1:16">
      <c r="A582" s="47" t="s">
        <v>19</v>
      </c>
      <c r="B582" s="47" t="str">
        <f>TRIM(Table1[[#This Row],[Product]])</f>
        <v>Media Armoire</v>
      </c>
      <c r="C582" s="1" t="s">
        <v>28</v>
      </c>
      <c r="D582" s="1" t="str">
        <f>UPPER(Table1[[#This Row],[Customer]])</f>
        <v>HOME EMPORIUM</v>
      </c>
      <c r="E582" s="30">
        <v>42101</v>
      </c>
      <c r="F582" s="30">
        <f t="shared" ca="1" si="27"/>
        <v>45333</v>
      </c>
      <c r="G582" s="60">
        <f ca="1">YEARFRAC(Table1[[#This Row],[order DateDate]],Table1[[#This Row],[Shipday]])</f>
        <v>8.844444444444445</v>
      </c>
      <c r="H582" s="64">
        <f>DAY(Table1[[#This Row],[order DateDate]])</f>
        <v>7</v>
      </c>
      <c r="I582" s="64">
        <f>YEAR(Table1[[#This Row],[order DateDate]])</f>
        <v>2015</v>
      </c>
      <c r="J582" s="64" t="str">
        <f>TEXT(Table1[[#This Row],[order DateDate]],"DDDD")</f>
        <v>Tuesday</v>
      </c>
      <c r="K582" s="5">
        <v>329.95</v>
      </c>
      <c r="L582" s="2">
        <v>10</v>
      </c>
      <c r="M582" s="5">
        <f t="shared" si="28"/>
        <v>3299.5</v>
      </c>
      <c r="N582" s="5"/>
      <c r="O582" s="49">
        <f t="shared" si="29"/>
        <v>3299.5</v>
      </c>
      <c r="P582" s="22" t="str" cm="1">
        <f t="array" ref="P582">_xlfn.IFS(Table1[[#This Row],[Total]]&gt;=2000,"HLC",Table1[[#This Row],[Total]]&lt;2000,"LLC")</f>
        <v>HLC</v>
      </c>
    </row>
    <row r="583" spans="1:16">
      <c r="A583" s="47" t="s">
        <v>17</v>
      </c>
      <c r="B583" s="47" t="str">
        <f>TRIM(Table1[[#This Row],[Product]])</f>
        <v>Captain Recliner</v>
      </c>
      <c r="C583" s="1" t="s">
        <v>20</v>
      </c>
      <c r="D583" s="1" t="str">
        <f>UPPER(Table1[[#This Row],[Customer]])</f>
        <v>HOME USA</v>
      </c>
      <c r="E583" s="30">
        <v>42102</v>
      </c>
      <c r="F583" s="30">
        <f t="shared" ca="1" si="27"/>
        <v>45333</v>
      </c>
      <c r="G583" s="60">
        <f ca="1">YEARFRAC(Table1[[#This Row],[order DateDate]],Table1[[#This Row],[Shipday]])</f>
        <v>8.8416666666666668</v>
      </c>
      <c r="H583" s="64">
        <f>DAY(Table1[[#This Row],[order DateDate]])</f>
        <v>8</v>
      </c>
      <c r="I583" s="64">
        <f>YEAR(Table1[[#This Row],[order DateDate]])</f>
        <v>2015</v>
      </c>
      <c r="J583" s="64" t="str">
        <f>TEXT(Table1[[#This Row],[order DateDate]],"DDDD")</f>
        <v>Wednesday</v>
      </c>
      <c r="K583" s="5">
        <v>299.95</v>
      </c>
      <c r="L583" s="2">
        <v>4</v>
      </c>
      <c r="M583" s="5">
        <f t="shared" si="28"/>
        <v>1199.8</v>
      </c>
      <c r="N583" s="5"/>
      <c r="O583" s="49">
        <f t="shared" si="29"/>
        <v>1199.8</v>
      </c>
      <c r="P583" s="22" t="str" cm="1">
        <f t="array" ref="P583">_xlfn.IFS(Table1[[#This Row],[Total]]&gt;=2000,"HLC",Table1[[#This Row],[Total]]&lt;2000,"LLC")</f>
        <v>LLC</v>
      </c>
    </row>
    <row r="584" spans="1:16">
      <c r="A584" s="47" t="s">
        <v>19</v>
      </c>
      <c r="B584" s="47" t="str">
        <f>TRIM(Table1[[#This Row],[Product]])</f>
        <v>Media Armoire</v>
      </c>
      <c r="C584" s="1" t="s">
        <v>28</v>
      </c>
      <c r="D584" s="1" t="str">
        <f>UPPER(Table1[[#This Row],[Customer]])</f>
        <v>HOME EMPORIUM</v>
      </c>
      <c r="E584" s="30">
        <v>42103</v>
      </c>
      <c r="F584" s="30">
        <f t="shared" ca="1" si="27"/>
        <v>45333</v>
      </c>
      <c r="G584" s="60">
        <f ca="1">YEARFRAC(Table1[[#This Row],[order DateDate]],Table1[[#This Row],[Shipday]])</f>
        <v>8.8388888888888886</v>
      </c>
      <c r="H584" s="64">
        <f>DAY(Table1[[#This Row],[order DateDate]])</f>
        <v>9</v>
      </c>
      <c r="I584" s="64">
        <f>YEAR(Table1[[#This Row],[order DateDate]])</f>
        <v>2015</v>
      </c>
      <c r="J584" s="64" t="str">
        <f>TEXT(Table1[[#This Row],[order DateDate]],"DDDD")</f>
        <v>Thursday</v>
      </c>
      <c r="K584" s="5">
        <v>329.95</v>
      </c>
      <c r="L584" s="2">
        <v>6</v>
      </c>
      <c r="M584" s="5">
        <f t="shared" si="28"/>
        <v>1979.6999999999998</v>
      </c>
      <c r="N584" s="5"/>
      <c r="O584" s="49">
        <f t="shared" si="29"/>
        <v>1979.6999999999998</v>
      </c>
      <c r="P584" s="22" t="str" cm="1">
        <f t="array" ref="P584">_xlfn.IFS(Table1[[#This Row],[Total]]&gt;=2000,"HLC",Table1[[#This Row],[Total]]&lt;2000,"LLC")</f>
        <v>LLC</v>
      </c>
    </row>
    <row r="585" spans="1:16">
      <c r="A585" s="47" t="s">
        <v>19</v>
      </c>
      <c r="B585" s="47" t="str">
        <f>TRIM(Table1[[#This Row],[Product]])</f>
        <v>Media Armoire</v>
      </c>
      <c r="C585" s="1" t="s">
        <v>20</v>
      </c>
      <c r="D585" s="1" t="str">
        <f>UPPER(Table1[[#This Row],[Customer]])</f>
        <v>HOME USA</v>
      </c>
      <c r="E585" s="30">
        <v>42103</v>
      </c>
      <c r="F585" s="30">
        <f t="shared" ca="1" si="27"/>
        <v>45333</v>
      </c>
      <c r="G585" s="60">
        <f ca="1">YEARFRAC(Table1[[#This Row],[order DateDate]],Table1[[#This Row],[Shipday]])</f>
        <v>8.8388888888888886</v>
      </c>
      <c r="H585" s="64">
        <f>DAY(Table1[[#This Row],[order DateDate]])</f>
        <v>9</v>
      </c>
      <c r="I585" s="64">
        <f>YEAR(Table1[[#This Row],[order DateDate]])</f>
        <v>2015</v>
      </c>
      <c r="J585" s="64" t="str">
        <f>TEXT(Table1[[#This Row],[order DateDate]],"DDDD")</f>
        <v>Thursday</v>
      </c>
      <c r="K585" s="5">
        <v>329.95</v>
      </c>
      <c r="L585" s="2">
        <v>6</v>
      </c>
      <c r="M585" s="5">
        <f t="shared" si="28"/>
        <v>1979.6999999999998</v>
      </c>
      <c r="N585" s="5"/>
      <c r="O585" s="49">
        <f t="shared" si="29"/>
        <v>1979.6999999999998</v>
      </c>
      <c r="P585" s="22" t="str" cm="1">
        <f t="array" ref="P585">_xlfn.IFS(Table1[[#This Row],[Total]]&gt;=2000,"HLC",Table1[[#This Row],[Total]]&lt;2000,"LLC")</f>
        <v>LLC</v>
      </c>
    </row>
    <row r="586" spans="1:16">
      <c r="A586" s="47" t="s">
        <v>26</v>
      </c>
      <c r="B586" s="47" t="str">
        <f>TRIM(Table1[[#This Row],[Product]])</f>
        <v>Bamboo Coffee Table</v>
      </c>
      <c r="C586" s="1" t="s">
        <v>18</v>
      </c>
      <c r="D586" s="1" t="str">
        <f>UPPER(Table1[[#This Row],[Customer]])</f>
        <v>B&amp;B SPACES</v>
      </c>
      <c r="E586" s="30">
        <v>42105</v>
      </c>
      <c r="F586" s="30">
        <f t="shared" ca="1" si="27"/>
        <v>45333</v>
      </c>
      <c r="G586" s="60">
        <f ca="1">YEARFRAC(Table1[[#This Row],[order DateDate]],Table1[[#This Row],[Shipday]])</f>
        <v>8.8333333333333339</v>
      </c>
      <c r="H586" s="64">
        <f>DAY(Table1[[#This Row],[order DateDate]])</f>
        <v>11</v>
      </c>
      <c r="I586" s="64">
        <f>YEAR(Table1[[#This Row],[order DateDate]])</f>
        <v>2015</v>
      </c>
      <c r="J586" s="64" t="str">
        <f>TEXT(Table1[[#This Row],[order DateDate]],"DDDD")</f>
        <v>Saturday</v>
      </c>
      <c r="K586" s="5">
        <v>139.94999999999999</v>
      </c>
      <c r="L586" s="2">
        <v>8</v>
      </c>
      <c r="M586" s="5">
        <f t="shared" si="28"/>
        <v>1119.5999999999999</v>
      </c>
      <c r="N586" s="5"/>
      <c r="O586" s="49">
        <f t="shared" si="29"/>
        <v>1119.5999999999999</v>
      </c>
      <c r="P586" s="22" t="str" cm="1">
        <f t="array" ref="P586">_xlfn.IFS(Table1[[#This Row],[Total]]&gt;=2000,"HLC",Table1[[#This Row],[Total]]&lt;2000,"LLC")</f>
        <v>LLC</v>
      </c>
    </row>
    <row r="587" spans="1:16">
      <c r="A587" s="47" t="s">
        <v>17</v>
      </c>
      <c r="B587" s="47" t="str">
        <f>TRIM(Table1[[#This Row],[Product]])</f>
        <v>Captain Recliner</v>
      </c>
      <c r="C587" s="1" t="s">
        <v>20</v>
      </c>
      <c r="D587" s="1" t="str">
        <f>UPPER(Table1[[#This Row],[Customer]])</f>
        <v>HOME USA</v>
      </c>
      <c r="E587" s="30">
        <v>42105</v>
      </c>
      <c r="F587" s="30">
        <f t="shared" ca="1" si="27"/>
        <v>45333</v>
      </c>
      <c r="G587" s="60">
        <f ca="1">YEARFRAC(Table1[[#This Row],[order DateDate]],Table1[[#This Row],[Shipday]])</f>
        <v>8.8333333333333339</v>
      </c>
      <c r="H587" s="64">
        <f>DAY(Table1[[#This Row],[order DateDate]])</f>
        <v>11</v>
      </c>
      <c r="I587" s="64">
        <f>YEAR(Table1[[#This Row],[order DateDate]])</f>
        <v>2015</v>
      </c>
      <c r="J587" s="64" t="str">
        <f>TEXT(Table1[[#This Row],[order DateDate]],"DDDD")</f>
        <v>Saturday</v>
      </c>
      <c r="K587" s="5">
        <v>299.95</v>
      </c>
      <c r="L587" s="2">
        <v>4</v>
      </c>
      <c r="M587" s="5">
        <f t="shared" si="28"/>
        <v>1199.8</v>
      </c>
      <c r="N587" s="5"/>
      <c r="O587" s="49">
        <f t="shared" si="29"/>
        <v>1199.8</v>
      </c>
      <c r="P587" s="22" t="str" cm="1">
        <f t="array" ref="P587">_xlfn.IFS(Table1[[#This Row],[Total]]&gt;=2000,"HLC",Table1[[#This Row],[Total]]&lt;2000,"LLC")</f>
        <v>LLC</v>
      </c>
    </row>
    <row r="588" spans="1:16">
      <c r="A588" s="47" t="s">
        <v>19</v>
      </c>
      <c r="B588" s="47" t="str">
        <f>TRIM(Table1[[#This Row],[Product]])</f>
        <v>Media Armoire</v>
      </c>
      <c r="C588" s="1" t="s">
        <v>22</v>
      </c>
      <c r="D588" s="1" t="str">
        <f>UPPER(Table1[[#This Row],[Customer]])</f>
        <v>ELLINGTON DESIGNS</v>
      </c>
      <c r="E588" s="30">
        <v>42105</v>
      </c>
      <c r="F588" s="30">
        <f t="shared" ca="1" si="27"/>
        <v>45333</v>
      </c>
      <c r="G588" s="60">
        <f ca="1">YEARFRAC(Table1[[#This Row],[order DateDate]],Table1[[#This Row],[Shipday]])</f>
        <v>8.8333333333333339</v>
      </c>
      <c r="H588" s="64">
        <f>DAY(Table1[[#This Row],[order DateDate]])</f>
        <v>11</v>
      </c>
      <c r="I588" s="64">
        <f>YEAR(Table1[[#This Row],[order DateDate]])</f>
        <v>2015</v>
      </c>
      <c r="J588" s="64" t="str">
        <f>TEXT(Table1[[#This Row],[order DateDate]],"DDDD")</f>
        <v>Saturday</v>
      </c>
      <c r="K588" s="5">
        <v>329.95</v>
      </c>
      <c r="L588" s="2">
        <v>7</v>
      </c>
      <c r="M588" s="5">
        <f t="shared" si="28"/>
        <v>2309.65</v>
      </c>
      <c r="N588" s="5"/>
      <c r="O588" s="49">
        <f t="shared" si="29"/>
        <v>2309.65</v>
      </c>
      <c r="P588" s="22" t="str" cm="1">
        <f t="array" ref="P588">_xlfn.IFS(Table1[[#This Row],[Total]]&gt;=2000,"HLC",Table1[[#This Row],[Total]]&lt;2000,"LLC")</f>
        <v>HLC</v>
      </c>
    </row>
    <row r="589" spans="1:16">
      <c r="A589" s="47" t="s">
        <v>19</v>
      </c>
      <c r="B589" s="47" t="str">
        <f>TRIM(Table1[[#This Row],[Product]])</f>
        <v>Media Armoire</v>
      </c>
      <c r="C589" s="1" t="s">
        <v>18</v>
      </c>
      <c r="D589" s="1" t="str">
        <f>UPPER(Table1[[#This Row],[Customer]])</f>
        <v>B&amp;B SPACES</v>
      </c>
      <c r="E589" s="30">
        <v>42105</v>
      </c>
      <c r="F589" s="30">
        <f t="shared" ca="1" si="27"/>
        <v>45333</v>
      </c>
      <c r="G589" s="60">
        <f ca="1">YEARFRAC(Table1[[#This Row],[order DateDate]],Table1[[#This Row],[Shipday]])</f>
        <v>8.8333333333333339</v>
      </c>
      <c r="H589" s="64">
        <f>DAY(Table1[[#This Row],[order DateDate]])</f>
        <v>11</v>
      </c>
      <c r="I589" s="64">
        <f>YEAR(Table1[[#This Row],[order DateDate]])</f>
        <v>2015</v>
      </c>
      <c r="J589" s="64" t="str">
        <f>TEXT(Table1[[#This Row],[order DateDate]],"DDDD")</f>
        <v>Saturday</v>
      </c>
      <c r="K589" s="5">
        <v>329.95</v>
      </c>
      <c r="L589" s="2">
        <v>15</v>
      </c>
      <c r="M589" s="5">
        <f t="shared" si="28"/>
        <v>4949.25</v>
      </c>
      <c r="N589" s="5"/>
      <c r="O589" s="49">
        <f t="shared" si="29"/>
        <v>4949.25</v>
      </c>
      <c r="P589" s="22" t="str" cm="1">
        <f t="array" ref="P589">_xlfn.IFS(Table1[[#This Row],[Total]]&gt;=2000,"HLC",Table1[[#This Row],[Total]]&lt;2000,"LLC")</f>
        <v>HLC</v>
      </c>
    </row>
    <row r="590" spans="1:16">
      <c r="A590" s="47" t="s">
        <v>19</v>
      </c>
      <c r="B590" s="47" t="str">
        <f>TRIM(Table1[[#This Row],[Product]])</f>
        <v>Media Armoire</v>
      </c>
      <c r="C590" s="1" t="s">
        <v>28</v>
      </c>
      <c r="D590" s="1" t="str">
        <f>UPPER(Table1[[#This Row],[Customer]])</f>
        <v>HOME EMPORIUM</v>
      </c>
      <c r="E590" s="30">
        <v>42108</v>
      </c>
      <c r="F590" s="30">
        <f t="shared" ca="1" si="27"/>
        <v>45333</v>
      </c>
      <c r="G590" s="60">
        <f ca="1">YEARFRAC(Table1[[#This Row],[order DateDate]],Table1[[#This Row],[Shipday]])</f>
        <v>8.8249999999999993</v>
      </c>
      <c r="H590" s="64">
        <f>DAY(Table1[[#This Row],[order DateDate]])</f>
        <v>14</v>
      </c>
      <c r="I590" s="64">
        <f>YEAR(Table1[[#This Row],[order DateDate]])</f>
        <v>2015</v>
      </c>
      <c r="J590" s="64" t="str">
        <f>TEXT(Table1[[#This Row],[order DateDate]],"DDDD")</f>
        <v>Tuesday</v>
      </c>
      <c r="K590" s="5">
        <v>329.95</v>
      </c>
      <c r="L590" s="2">
        <v>12</v>
      </c>
      <c r="M590" s="5">
        <f t="shared" si="28"/>
        <v>3959.3999999999996</v>
      </c>
      <c r="N590" s="5"/>
      <c r="O590" s="49">
        <f t="shared" si="29"/>
        <v>3959.3999999999996</v>
      </c>
      <c r="P590" s="22" t="str" cm="1">
        <f t="array" ref="P590">_xlfn.IFS(Table1[[#This Row],[Total]]&gt;=2000,"HLC",Table1[[#This Row],[Total]]&lt;2000,"LLC")</f>
        <v>HLC</v>
      </c>
    </row>
    <row r="591" spans="1:16">
      <c r="A591" s="47" t="s">
        <v>24</v>
      </c>
      <c r="B591" s="47" t="str">
        <f>TRIM(Table1[[#This Row],[Product]])</f>
        <v>Chameleon Couch</v>
      </c>
      <c r="C591" s="1" t="s">
        <v>29</v>
      </c>
      <c r="D591" s="1" t="str">
        <f>UPPER(Table1[[#This Row],[Customer]])</f>
        <v>FABULOUS HOMES</v>
      </c>
      <c r="E591" s="30">
        <v>42109</v>
      </c>
      <c r="F591" s="30">
        <f t="shared" ca="1" si="27"/>
        <v>45333</v>
      </c>
      <c r="G591" s="60">
        <f ca="1">YEARFRAC(Table1[[#This Row],[order DateDate]],Table1[[#This Row],[Shipday]])</f>
        <v>8.8222222222222229</v>
      </c>
      <c r="H591" s="64">
        <f>DAY(Table1[[#This Row],[order DateDate]])</f>
        <v>15</v>
      </c>
      <c r="I591" s="64">
        <f>YEAR(Table1[[#This Row],[order DateDate]])</f>
        <v>2015</v>
      </c>
      <c r="J591" s="64" t="str">
        <f>TEXT(Table1[[#This Row],[order DateDate]],"DDDD")</f>
        <v>Wednesday</v>
      </c>
      <c r="K591" s="5">
        <v>649.99</v>
      </c>
      <c r="L591" s="2">
        <v>9</v>
      </c>
      <c r="M591" s="5">
        <f t="shared" si="28"/>
        <v>5849.91</v>
      </c>
      <c r="N591" s="5"/>
      <c r="O591" s="49">
        <f t="shared" si="29"/>
        <v>5849.91</v>
      </c>
      <c r="P591" s="22" t="str" cm="1">
        <f t="array" ref="P591">_xlfn.IFS(Table1[[#This Row],[Total]]&gt;=2000,"HLC",Table1[[#This Row],[Total]]&lt;2000,"LLC")</f>
        <v>HLC</v>
      </c>
    </row>
    <row r="592" spans="1:16">
      <c r="A592" s="47" t="s">
        <v>21</v>
      </c>
      <c r="B592" s="47" t="str">
        <f>TRIM(Table1[[#This Row],[Product]])</f>
        <v>Bamboo End Table</v>
      </c>
      <c r="C592" s="1" t="s">
        <v>20</v>
      </c>
      <c r="D592" s="1" t="str">
        <f>UPPER(Table1[[#This Row],[Customer]])</f>
        <v>HOME USA</v>
      </c>
      <c r="E592" s="30">
        <v>42111</v>
      </c>
      <c r="F592" s="30">
        <f t="shared" ca="1" si="27"/>
        <v>45333</v>
      </c>
      <c r="G592" s="60">
        <f ca="1">YEARFRAC(Table1[[#This Row],[order DateDate]],Table1[[#This Row],[Shipday]])</f>
        <v>8.8166666666666664</v>
      </c>
      <c r="H592" s="64">
        <f>DAY(Table1[[#This Row],[order DateDate]])</f>
        <v>17</v>
      </c>
      <c r="I592" s="64">
        <f>YEAR(Table1[[#This Row],[order DateDate]])</f>
        <v>2015</v>
      </c>
      <c r="J592" s="64" t="str">
        <f>TEXT(Table1[[#This Row],[order DateDate]],"DDDD")</f>
        <v>Friday</v>
      </c>
      <c r="K592" s="5">
        <v>64.95</v>
      </c>
      <c r="L592" s="2">
        <v>7</v>
      </c>
      <c r="M592" s="5">
        <f t="shared" si="28"/>
        <v>454.65000000000003</v>
      </c>
      <c r="N592" s="5"/>
      <c r="O592" s="49">
        <f t="shared" si="29"/>
        <v>454.65000000000003</v>
      </c>
      <c r="P592" s="22" t="str" cm="1">
        <f t="array" ref="P592">_xlfn.IFS(Table1[[#This Row],[Total]]&gt;=2000,"HLC",Table1[[#This Row],[Total]]&lt;2000,"LLC")</f>
        <v>LLC</v>
      </c>
    </row>
    <row r="593" spans="1:16">
      <c r="A593" s="47" t="s">
        <v>17</v>
      </c>
      <c r="B593" s="47" t="str">
        <f>TRIM(Table1[[#This Row],[Product]])</f>
        <v>Captain Recliner</v>
      </c>
      <c r="C593" s="1" t="s">
        <v>20</v>
      </c>
      <c r="D593" s="1" t="str">
        <f>UPPER(Table1[[#This Row],[Customer]])</f>
        <v>HOME USA</v>
      </c>
      <c r="E593" s="30">
        <v>42111</v>
      </c>
      <c r="F593" s="30">
        <f t="shared" ca="1" si="27"/>
        <v>45333</v>
      </c>
      <c r="G593" s="60">
        <f ca="1">YEARFRAC(Table1[[#This Row],[order DateDate]],Table1[[#This Row],[Shipday]])</f>
        <v>8.8166666666666664</v>
      </c>
      <c r="H593" s="64">
        <f>DAY(Table1[[#This Row],[order DateDate]])</f>
        <v>17</v>
      </c>
      <c r="I593" s="64">
        <f>YEAR(Table1[[#This Row],[order DateDate]])</f>
        <v>2015</v>
      </c>
      <c r="J593" s="64" t="str">
        <f>TEXT(Table1[[#This Row],[order DateDate]],"DDDD")</f>
        <v>Friday</v>
      </c>
      <c r="K593" s="5">
        <v>299.95</v>
      </c>
      <c r="L593" s="2">
        <v>12</v>
      </c>
      <c r="M593" s="5">
        <f t="shared" si="28"/>
        <v>3599.3999999999996</v>
      </c>
      <c r="N593" s="5"/>
      <c r="O593" s="49">
        <f t="shared" si="29"/>
        <v>3599.3999999999996</v>
      </c>
      <c r="P593" s="22" t="str" cm="1">
        <f t="array" ref="P593">_xlfn.IFS(Table1[[#This Row],[Total]]&gt;=2000,"HLC",Table1[[#This Row],[Total]]&lt;2000,"LLC")</f>
        <v>HLC</v>
      </c>
    </row>
    <row r="594" spans="1:16">
      <c r="A594" s="47" t="s">
        <v>24</v>
      </c>
      <c r="B594" s="47" t="str">
        <f>TRIM(Table1[[#This Row],[Product]])</f>
        <v>Chameleon Couch</v>
      </c>
      <c r="C594" s="1" t="s">
        <v>20</v>
      </c>
      <c r="D594" s="1" t="str">
        <f>UPPER(Table1[[#This Row],[Customer]])</f>
        <v>HOME USA</v>
      </c>
      <c r="E594" s="30">
        <v>42111</v>
      </c>
      <c r="F594" s="30">
        <f t="shared" ca="1" si="27"/>
        <v>45333</v>
      </c>
      <c r="G594" s="60">
        <f ca="1">YEARFRAC(Table1[[#This Row],[order DateDate]],Table1[[#This Row],[Shipday]])</f>
        <v>8.8166666666666664</v>
      </c>
      <c r="H594" s="64">
        <f>DAY(Table1[[#This Row],[order DateDate]])</f>
        <v>17</v>
      </c>
      <c r="I594" s="64">
        <f>YEAR(Table1[[#This Row],[order DateDate]])</f>
        <v>2015</v>
      </c>
      <c r="J594" s="64" t="str">
        <f>TEXT(Table1[[#This Row],[order DateDate]],"DDDD")</f>
        <v>Friday</v>
      </c>
      <c r="K594" s="5">
        <v>649.99</v>
      </c>
      <c r="L594" s="2">
        <v>13</v>
      </c>
      <c r="M594" s="5">
        <f t="shared" si="28"/>
        <v>8449.8700000000008</v>
      </c>
      <c r="N594" s="5"/>
      <c r="O594" s="49">
        <f t="shared" si="29"/>
        <v>8449.8700000000008</v>
      </c>
      <c r="P594" s="22" t="str" cm="1">
        <f t="array" ref="P594">_xlfn.IFS(Table1[[#This Row],[Total]]&gt;=2000,"HLC",Table1[[#This Row],[Total]]&lt;2000,"LLC")</f>
        <v>HLC</v>
      </c>
    </row>
    <row r="595" spans="1:16">
      <c r="A595" s="47" t="s">
        <v>26</v>
      </c>
      <c r="B595" s="47" t="str">
        <f>TRIM(Table1[[#This Row],[Product]])</f>
        <v>Bamboo Coffee Table</v>
      </c>
      <c r="C595" s="1" t="s">
        <v>22</v>
      </c>
      <c r="D595" s="1" t="str">
        <f>UPPER(Table1[[#This Row],[Customer]])</f>
        <v>ELLINGTON DESIGNS</v>
      </c>
      <c r="E595" s="30">
        <v>42115</v>
      </c>
      <c r="F595" s="30">
        <f t="shared" ca="1" si="27"/>
        <v>45333</v>
      </c>
      <c r="G595" s="60">
        <f ca="1">YEARFRAC(Table1[[#This Row],[order DateDate]],Table1[[#This Row],[Shipday]])</f>
        <v>8.8055555555555554</v>
      </c>
      <c r="H595" s="64">
        <f>DAY(Table1[[#This Row],[order DateDate]])</f>
        <v>21</v>
      </c>
      <c r="I595" s="64">
        <f>YEAR(Table1[[#This Row],[order DateDate]])</f>
        <v>2015</v>
      </c>
      <c r="J595" s="64" t="str">
        <f>TEXT(Table1[[#This Row],[order DateDate]],"DDDD")</f>
        <v>Tuesday</v>
      </c>
      <c r="K595" s="5">
        <v>139.94999999999999</v>
      </c>
      <c r="L595" s="2">
        <v>1</v>
      </c>
      <c r="M595" s="5">
        <f t="shared" si="28"/>
        <v>139.94999999999999</v>
      </c>
      <c r="N595" s="5"/>
      <c r="O595" s="49">
        <f t="shared" si="29"/>
        <v>139.94999999999999</v>
      </c>
      <c r="P595" s="22" t="str" cm="1">
        <f t="array" ref="P595">_xlfn.IFS(Table1[[#This Row],[Total]]&gt;=2000,"HLC",Table1[[#This Row],[Total]]&lt;2000,"LLC")</f>
        <v>LLC</v>
      </c>
    </row>
    <row r="596" spans="1:16">
      <c r="A596" s="47" t="s">
        <v>21</v>
      </c>
      <c r="B596" s="47" t="str">
        <f>TRIM(Table1[[#This Row],[Product]])</f>
        <v>Bamboo End Table</v>
      </c>
      <c r="C596" s="1" t="s">
        <v>18</v>
      </c>
      <c r="D596" s="1" t="str">
        <f>UPPER(Table1[[#This Row],[Customer]])</f>
        <v>B&amp;B SPACES</v>
      </c>
      <c r="E596" s="30">
        <v>42115</v>
      </c>
      <c r="F596" s="30">
        <f t="shared" ca="1" si="27"/>
        <v>45333</v>
      </c>
      <c r="G596" s="60">
        <f ca="1">YEARFRAC(Table1[[#This Row],[order DateDate]],Table1[[#This Row],[Shipday]])</f>
        <v>8.8055555555555554</v>
      </c>
      <c r="H596" s="64">
        <f>DAY(Table1[[#This Row],[order DateDate]])</f>
        <v>21</v>
      </c>
      <c r="I596" s="64">
        <f>YEAR(Table1[[#This Row],[order DateDate]])</f>
        <v>2015</v>
      </c>
      <c r="J596" s="64" t="str">
        <f>TEXT(Table1[[#This Row],[order DateDate]],"DDDD")</f>
        <v>Tuesday</v>
      </c>
      <c r="K596" s="5">
        <v>64.95</v>
      </c>
      <c r="L596" s="2">
        <v>7</v>
      </c>
      <c r="M596" s="5">
        <f t="shared" si="28"/>
        <v>454.65000000000003</v>
      </c>
      <c r="N596" s="5"/>
      <c r="O596" s="49">
        <f t="shared" si="29"/>
        <v>454.65000000000003</v>
      </c>
      <c r="P596" s="22" t="str" cm="1">
        <f t="array" ref="P596">_xlfn.IFS(Table1[[#This Row],[Total]]&gt;=2000,"HLC",Table1[[#This Row],[Total]]&lt;2000,"LLC")</f>
        <v>LLC</v>
      </c>
    </row>
    <row r="597" spans="1:16">
      <c r="A597" s="47" t="s">
        <v>26</v>
      </c>
      <c r="B597" s="47" t="str">
        <f>TRIM(Table1[[#This Row],[Product]])</f>
        <v>Bamboo Coffee Table</v>
      </c>
      <c r="C597" s="1" t="s">
        <v>28</v>
      </c>
      <c r="D597" s="1" t="str">
        <f>UPPER(Table1[[#This Row],[Customer]])</f>
        <v>HOME EMPORIUM</v>
      </c>
      <c r="E597" s="30">
        <v>42116</v>
      </c>
      <c r="F597" s="30">
        <f t="shared" ca="1" si="27"/>
        <v>45333</v>
      </c>
      <c r="G597" s="60">
        <f ca="1">YEARFRAC(Table1[[#This Row],[order DateDate]],Table1[[#This Row],[Shipday]])</f>
        <v>8.8027777777777771</v>
      </c>
      <c r="H597" s="64">
        <f>DAY(Table1[[#This Row],[order DateDate]])</f>
        <v>22</v>
      </c>
      <c r="I597" s="64">
        <f>YEAR(Table1[[#This Row],[order DateDate]])</f>
        <v>2015</v>
      </c>
      <c r="J597" s="64" t="str">
        <f>TEXT(Table1[[#This Row],[order DateDate]],"DDDD")</f>
        <v>Wednesday</v>
      </c>
      <c r="K597" s="5">
        <v>139.94999999999999</v>
      </c>
      <c r="L597" s="2">
        <v>12</v>
      </c>
      <c r="M597" s="5">
        <f t="shared" si="28"/>
        <v>1679.3999999999999</v>
      </c>
      <c r="N597" s="5"/>
      <c r="O597" s="49">
        <f t="shared" si="29"/>
        <v>1679.3999999999999</v>
      </c>
      <c r="P597" s="22" t="str" cm="1">
        <f t="array" ref="P597">_xlfn.IFS(Table1[[#This Row],[Total]]&gt;=2000,"HLC",Table1[[#This Row],[Total]]&lt;2000,"LLC")</f>
        <v>LLC</v>
      </c>
    </row>
    <row r="598" spans="1:16">
      <c r="A598" s="47" t="s">
        <v>24</v>
      </c>
      <c r="B598" s="47" t="str">
        <f>TRIM(Table1[[#This Row],[Product]])</f>
        <v>Chameleon Couch</v>
      </c>
      <c r="C598" s="1" t="s">
        <v>29</v>
      </c>
      <c r="D598" s="1" t="str">
        <f>UPPER(Table1[[#This Row],[Customer]])</f>
        <v>FABULOUS HOMES</v>
      </c>
      <c r="E598" s="30">
        <v>42116</v>
      </c>
      <c r="F598" s="30">
        <f t="shared" ca="1" si="27"/>
        <v>45333</v>
      </c>
      <c r="G598" s="60">
        <f ca="1">YEARFRAC(Table1[[#This Row],[order DateDate]],Table1[[#This Row],[Shipday]])</f>
        <v>8.8027777777777771</v>
      </c>
      <c r="H598" s="64">
        <f>DAY(Table1[[#This Row],[order DateDate]])</f>
        <v>22</v>
      </c>
      <c r="I598" s="64">
        <f>YEAR(Table1[[#This Row],[order DateDate]])</f>
        <v>2015</v>
      </c>
      <c r="J598" s="64" t="str">
        <f>TEXT(Table1[[#This Row],[order DateDate]],"DDDD")</f>
        <v>Wednesday</v>
      </c>
      <c r="K598" s="5">
        <v>649.99</v>
      </c>
      <c r="L598" s="2">
        <v>5</v>
      </c>
      <c r="M598" s="5">
        <f t="shared" si="28"/>
        <v>3249.95</v>
      </c>
      <c r="N598" s="5"/>
      <c r="O598" s="49">
        <f t="shared" si="29"/>
        <v>3249.95</v>
      </c>
      <c r="P598" s="22" t="str" cm="1">
        <f t="array" ref="P598">_xlfn.IFS(Table1[[#This Row],[Total]]&gt;=2000,"HLC",Table1[[#This Row],[Total]]&lt;2000,"LLC")</f>
        <v>HLC</v>
      </c>
    </row>
    <row r="599" spans="1:16">
      <c r="A599" s="47" t="s">
        <v>19</v>
      </c>
      <c r="B599" s="47" t="str">
        <f>TRIM(Table1[[#This Row],[Product]])</f>
        <v>Media Armoire</v>
      </c>
      <c r="C599" s="1" t="s">
        <v>28</v>
      </c>
      <c r="D599" s="1" t="str">
        <f>UPPER(Table1[[#This Row],[Customer]])</f>
        <v>HOME EMPORIUM</v>
      </c>
      <c r="E599" s="30">
        <v>42117</v>
      </c>
      <c r="F599" s="30">
        <f t="shared" ca="1" si="27"/>
        <v>45333</v>
      </c>
      <c r="G599" s="60">
        <f ca="1">YEARFRAC(Table1[[#This Row],[order DateDate]],Table1[[#This Row],[Shipday]])</f>
        <v>8.8000000000000007</v>
      </c>
      <c r="H599" s="64">
        <f>DAY(Table1[[#This Row],[order DateDate]])</f>
        <v>23</v>
      </c>
      <c r="I599" s="64">
        <f>YEAR(Table1[[#This Row],[order DateDate]])</f>
        <v>2015</v>
      </c>
      <c r="J599" s="64" t="str">
        <f>TEXT(Table1[[#This Row],[order DateDate]],"DDDD")</f>
        <v>Thursday</v>
      </c>
      <c r="K599" s="5">
        <v>329.95</v>
      </c>
      <c r="L599" s="2">
        <v>2</v>
      </c>
      <c r="M599" s="5">
        <f t="shared" si="28"/>
        <v>659.9</v>
      </c>
      <c r="N599" s="5"/>
      <c r="O599" s="49">
        <f t="shared" si="29"/>
        <v>659.9</v>
      </c>
      <c r="P599" s="22" t="str" cm="1">
        <f t="array" ref="P599">_xlfn.IFS(Table1[[#This Row],[Total]]&gt;=2000,"HLC",Table1[[#This Row],[Total]]&lt;2000,"LLC")</f>
        <v>LLC</v>
      </c>
    </row>
    <row r="600" spans="1:16">
      <c r="A600" s="47" t="s">
        <v>24</v>
      </c>
      <c r="B600" s="47" t="str">
        <f>TRIM(Table1[[#This Row],[Product]])</f>
        <v>Chameleon Couch</v>
      </c>
      <c r="C600" s="1" t="s">
        <v>20</v>
      </c>
      <c r="D600" s="1" t="str">
        <f>UPPER(Table1[[#This Row],[Customer]])</f>
        <v>HOME USA</v>
      </c>
      <c r="E600" s="30">
        <v>42118</v>
      </c>
      <c r="F600" s="30">
        <f t="shared" ca="1" si="27"/>
        <v>45333</v>
      </c>
      <c r="G600" s="60">
        <f ca="1">YEARFRAC(Table1[[#This Row],[order DateDate]],Table1[[#This Row],[Shipday]])</f>
        <v>8.7972222222222225</v>
      </c>
      <c r="H600" s="64">
        <f>DAY(Table1[[#This Row],[order DateDate]])</f>
        <v>24</v>
      </c>
      <c r="I600" s="64">
        <f>YEAR(Table1[[#This Row],[order DateDate]])</f>
        <v>2015</v>
      </c>
      <c r="J600" s="64" t="str">
        <f>TEXT(Table1[[#This Row],[order DateDate]],"DDDD")</f>
        <v>Friday</v>
      </c>
      <c r="K600" s="5">
        <v>649.99</v>
      </c>
      <c r="L600" s="2">
        <v>14</v>
      </c>
      <c r="M600" s="5">
        <f t="shared" si="28"/>
        <v>9099.86</v>
      </c>
      <c r="N600" s="5"/>
      <c r="O600" s="49">
        <f t="shared" si="29"/>
        <v>9099.86</v>
      </c>
      <c r="P600" s="22" t="str" cm="1">
        <f t="array" ref="P600">_xlfn.IFS(Table1[[#This Row],[Total]]&gt;=2000,"HLC",Table1[[#This Row],[Total]]&lt;2000,"LLC")</f>
        <v>HLC</v>
      </c>
    </row>
    <row r="601" spans="1:16">
      <c r="A601" s="47" t="s">
        <v>21</v>
      </c>
      <c r="B601" s="47" t="str">
        <f>TRIM(Table1[[#This Row],[Product]])</f>
        <v>Bamboo End Table</v>
      </c>
      <c r="C601" s="1" t="s">
        <v>20</v>
      </c>
      <c r="D601" s="1" t="str">
        <f>UPPER(Table1[[#This Row],[Customer]])</f>
        <v>HOME USA</v>
      </c>
      <c r="E601" s="30">
        <v>42119</v>
      </c>
      <c r="F601" s="30">
        <f t="shared" ca="1" si="27"/>
        <v>45333</v>
      </c>
      <c r="G601" s="60">
        <f ca="1">YEARFRAC(Table1[[#This Row],[order DateDate]],Table1[[#This Row],[Shipday]])</f>
        <v>8.7944444444444443</v>
      </c>
      <c r="H601" s="64">
        <f>DAY(Table1[[#This Row],[order DateDate]])</f>
        <v>25</v>
      </c>
      <c r="I601" s="64">
        <f>YEAR(Table1[[#This Row],[order DateDate]])</f>
        <v>2015</v>
      </c>
      <c r="J601" s="64" t="str">
        <f>TEXT(Table1[[#This Row],[order DateDate]],"DDDD")</f>
        <v>Saturday</v>
      </c>
      <c r="K601" s="5">
        <v>64.95</v>
      </c>
      <c r="L601" s="2">
        <v>9</v>
      </c>
      <c r="M601" s="5">
        <f t="shared" si="28"/>
        <v>584.55000000000007</v>
      </c>
      <c r="N601" s="5"/>
      <c r="O601" s="49">
        <f t="shared" si="29"/>
        <v>584.55000000000007</v>
      </c>
      <c r="P601" s="22" t="str" cm="1">
        <f t="array" ref="P601">_xlfn.IFS(Table1[[#This Row],[Total]]&gt;=2000,"HLC",Table1[[#This Row],[Total]]&lt;2000,"LLC")</f>
        <v>LLC</v>
      </c>
    </row>
    <row r="602" spans="1:16">
      <c r="A602" s="47" t="s">
        <v>24</v>
      </c>
      <c r="B602" s="47" t="str">
        <f>TRIM(Table1[[#This Row],[Product]])</f>
        <v>Chameleon Couch</v>
      </c>
      <c r="C602" s="1" t="s">
        <v>28</v>
      </c>
      <c r="D602" s="1" t="str">
        <f>UPPER(Table1[[#This Row],[Customer]])</f>
        <v>HOME EMPORIUM</v>
      </c>
      <c r="E602" s="30">
        <v>42121</v>
      </c>
      <c r="F602" s="30">
        <f t="shared" ca="1" si="27"/>
        <v>45333</v>
      </c>
      <c r="G602" s="60">
        <f ca="1">YEARFRAC(Table1[[#This Row],[order DateDate]],Table1[[#This Row],[Shipday]])</f>
        <v>8.7888888888888896</v>
      </c>
      <c r="H602" s="64">
        <f>DAY(Table1[[#This Row],[order DateDate]])</f>
        <v>27</v>
      </c>
      <c r="I602" s="64">
        <f>YEAR(Table1[[#This Row],[order DateDate]])</f>
        <v>2015</v>
      </c>
      <c r="J602" s="64" t="str">
        <f>TEXT(Table1[[#This Row],[order DateDate]],"DDDD")</f>
        <v>Monday</v>
      </c>
      <c r="K602" s="5">
        <v>649.99</v>
      </c>
      <c r="L602" s="2">
        <v>10</v>
      </c>
      <c r="M602" s="5">
        <f t="shared" si="28"/>
        <v>6499.9</v>
      </c>
      <c r="N602" s="5"/>
      <c r="O602" s="49">
        <f t="shared" si="29"/>
        <v>6499.9</v>
      </c>
      <c r="P602" s="22" t="str" cm="1">
        <f t="array" ref="P602">_xlfn.IFS(Table1[[#This Row],[Total]]&gt;=2000,"HLC",Table1[[#This Row],[Total]]&lt;2000,"LLC")</f>
        <v>HLC</v>
      </c>
    </row>
    <row r="603" spans="1:16">
      <c r="A603" s="47" t="s">
        <v>24</v>
      </c>
      <c r="B603" s="47" t="str">
        <f>TRIM(Table1[[#This Row],[Product]])</f>
        <v>Chameleon Couch</v>
      </c>
      <c r="C603" s="1" t="s">
        <v>22</v>
      </c>
      <c r="D603" s="1" t="str">
        <f>UPPER(Table1[[#This Row],[Customer]])</f>
        <v>ELLINGTON DESIGNS</v>
      </c>
      <c r="E603" s="30">
        <v>42122</v>
      </c>
      <c r="F603" s="30">
        <f t="shared" ca="1" si="27"/>
        <v>45333</v>
      </c>
      <c r="G603" s="60">
        <f ca="1">YEARFRAC(Table1[[#This Row],[order DateDate]],Table1[[#This Row],[Shipday]])</f>
        <v>8.7861111111111114</v>
      </c>
      <c r="H603" s="64">
        <f>DAY(Table1[[#This Row],[order DateDate]])</f>
        <v>28</v>
      </c>
      <c r="I603" s="64">
        <f>YEAR(Table1[[#This Row],[order DateDate]])</f>
        <v>2015</v>
      </c>
      <c r="J603" s="64" t="str">
        <f>TEXT(Table1[[#This Row],[order DateDate]],"DDDD")</f>
        <v>Tuesday</v>
      </c>
      <c r="K603" s="5">
        <v>649.99</v>
      </c>
      <c r="L603" s="2">
        <v>8</v>
      </c>
      <c r="M603" s="5">
        <f t="shared" si="28"/>
        <v>5199.92</v>
      </c>
      <c r="N603" s="5"/>
      <c r="O603" s="49">
        <f t="shared" si="29"/>
        <v>5199.92</v>
      </c>
      <c r="P603" s="22" t="str" cm="1">
        <f t="array" ref="P603">_xlfn.IFS(Table1[[#This Row],[Total]]&gt;=2000,"HLC",Table1[[#This Row],[Total]]&lt;2000,"LLC")</f>
        <v>HLC</v>
      </c>
    </row>
    <row r="604" spans="1:16">
      <c r="A604" s="47" t="s">
        <v>21</v>
      </c>
      <c r="B604" s="47" t="str">
        <f>TRIM(Table1[[#This Row],[Product]])</f>
        <v>Bamboo End Table</v>
      </c>
      <c r="C604" s="1" t="s">
        <v>20</v>
      </c>
      <c r="D604" s="1" t="str">
        <f>UPPER(Table1[[#This Row],[Customer]])</f>
        <v>HOME USA</v>
      </c>
      <c r="E604" s="30">
        <v>42123</v>
      </c>
      <c r="F604" s="30">
        <f t="shared" ca="1" si="27"/>
        <v>45333</v>
      </c>
      <c r="G604" s="60">
        <f ca="1">YEARFRAC(Table1[[#This Row],[order DateDate]],Table1[[#This Row],[Shipday]])</f>
        <v>8.7833333333333332</v>
      </c>
      <c r="H604" s="64">
        <f>DAY(Table1[[#This Row],[order DateDate]])</f>
        <v>29</v>
      </c>
      <c r="I604" s="64">
        <f>YEAR(Table1[[#This Row],[order DateDate]])</f>
        <v>2015</v>
      </c>
      <c r="J604" s="64" t="str">
        <f>TEXT(Table1[[#This Row],[order DateDate]],"DDDD")</f>
        <v>Wednesday</v>
      </c>
      <c r="K604" s="5">
        <v>64.95</v>
      </c>
      <c r="L604" s="2">
        <v>6</v>
      </c>
      <c r="M604" s="5">
        <f t="shared" si="28"/>
        <v>389.70000000000005</v>
      </c>
      <c r="N604" s="5"/>
      <c r="O604" s="49">
        <f t="shared" si="29"/>
        <v>389.70000000000005</v>
      </c>
      <c r="P604" s="22" t="str" cm="1">
        <f t="array" ref="P604">_xlfn.IFS(Table1[[#This Row],[Total]]&gt;=2000,"HLC",Table1[[#This Row],[Total]]&lt;2000,"LLC")</f>
        <v>LLC</v>
      </c>
    </row>
    <row r="605" spans="1:16">
      <c r="A605" s="47" t="s">
        <v>24</v>
      </c>
      <c r="B605" s="47" t="str">
        <f>TRIM(Table1[[#This Row],[Product]])</f>
        <v>Chameleon Couch</v>
      </c>
      <c r="C605" s="1" t="s">
        <v>18</v>
      </c>
      <c r="D605" s="1" t="str">
        <f>UPPER(Table1[[#This Row],[Customer]])</f>
        <v>B&amp;B SPACES</v>
      </c>
      <c r="E605" s="30">
        <v>42123</v>
      </c>
      <c r="F605" s="30">
        <f t="shared" ca="1" si="27"/>
        <v>45333</v>
      </c>
      <c r="G605" s="60">
        <f ca="1">YEARFRAC(Table1[[#This Row],[order DateDate]],Table1[[#This Row],[Shipday]])</f>
        <v>8.7833333333333332</v>
      </c>
      <c r="H605" s="64">
        <f>DAY(Table1[[#This Row],[order DateDate]])</f>
        <v>29</v>
      </c>
      <c r="I605" s="64">
        <f>YEAR(Table1[[#This Row],[order DateDate]])</f>
        <v>2015</v>
      </c>
      <c r="J605" s="64" t="str">
        <f>TEXT(Table1[[#This Row],[order DateDate]],"DDDD")</f>
        <v>Wednesday</v>
      </c>
      <c r="K605" s="5">
        <v>649.99</v>
      </c>
      <c r="L605" s="2">
        <v>11</v>
      </c>
      <c r="M605" s="5">
        <f t="shared" si="28"/>
        <v>7149.89</v>
      </c>
      <c r="N605" s="5"/>
      <c r="O605" s="49">
        <f t="shared" si="29"/>
        <v>7149.89</v>
      </c>
      <c r="P605" s="22" t="str" cm="1">
        <f t="array" ref="P605">_xlfn.IFS(Table1[[#This Row],[Total]]&gt;=2000,"HLC",Table1[[#This Row],[Total]]&lt;2000,"LLC")</f>
        <v>HLC</v>
      </c>
    </row>
    <row r="606" spans="1:16">
      <c r="A606" s="47" t="s">
        <v>24</v>
      </c>
      <c r="B606" s="47" t="str">
        <f>TRIM(Table1[[#This Row],[Product]])</f>
        <v>Chameleon Couch</v>
      </c>
      <c r="C606" s="1" t="s">
        <v>29</v>
      </c>
      <c r="D606" s="1" t="str">
        <f>UPPER(Table1[[#This Row],[Customer]])</f>
        <v>FABULOUS HOMES</v>
      </c>
      <c r="E606" s="30">
        <v>42124</v>
      </c>
      <c r="F606" s="30">
        <f t="shared" ca="1" si="27"/>
        <v>45333</v>
      </c>
      <c r="G606" s="60">
        <f ca="1">YEARFRAC(Table1[[#This Row],[order DateDate]],Table1[[#This Row],[Shipday]])</f>
        <v>8.780555555555555</v>
      </c>
      <c r="H606" s="64">
        <f>DAY(Table1[[#This Row],[order DateDate]])</f>
        <v>30</v>
      </c>
      <c r="I606" s="64">
        <f>YEAR(Table1[[#This Row],[order DateDate]])</f>
        <v>2015</v>
      </c>
      <c r="J606" s="64" t="str">
        <f>TEXT(Table1[[#This Row],[order DateDate]],"DDDD")</f>
        <v>Thursday</v>
      </c>
      <c r="K606" s="5">
        <v>649.99</v>
      </c>
      <c r="L606" s="2">
        <v>9</v>
      </c>
      <c r="M606" s="5">
        <f t="shared" si="28"/>
        <v>5849.91</v>
      </c>
      <c r="N606" s="5"/>
      <c r="O606" s="49">
        <f t="shared" si="29"/>
        <v>5849.91</v>
      </c>
      <c r="P606" s="22" t="str" cm="1">
        <f t="array" ref="P606">_xlfn.IFS(Table1[[#This Row],[Total]]&gt;=2000,"HLC",Table1[[#This Row],[Total]]&lt;2000,"LLC")</f>
        <v>HLC</v>
      </c>
    </row>
    <row r="607" spans="1:16">
      <c r="A607" s="47" t="s">
        <v>19</v>
      </c>
      <c r="B607" s="47" t="str">
        <f>TRIM(Table1[[#This Row],[Product]])</f>
        <v>Media Armoire</v>
      </c>
      <c r="C607" s="1" t="s">
        <v>20</v>
      </c>
      <c r="D607" s="1" t="str">
        <f>UPPER(Table1[[#This Row],[Customer]])</f>
        <v>HOME USA</v>
      </c>
      <c r="E607" s="30">
        <v>42125</v>
      </c>
      <c r="F607" s="30">
        <f t="shared" ca="1" si="27"/>
        <v>45333</v>
      </c>
      <c r="G607" s="60">
        <f ca="1">YEARFRAC(Table1[[#This Row],[order DateDate]],Table1[[#This Row],[Shipday]])</f>
        <v>8.7777777777777786</v>
      </c>
      <c r="H607" s="64">
        <f>DAY(Table1[[#This Row],[order DateDate]])</f>
        <v>1</v>
      </c>
      <c r="I607" s="64">
        <f>YEAR(Table1[[#This Row],[order DateDate]])</f>
        <v>2015</v>
      </c>
      <c r="J607" s="64" t="str">
        <f>TEXT(Table1[[#This Row],[order DateDate]],"DDDD")</f>
        <v>Friday</v>
      </c>
      <c r="K607" s="5">
        <v>329.95</v>
      </c>
      <c r="L607" s="2">
        <v>4</v>
      </c>
      <c r="M607" s="5">
        <f t="shared" si="28"/>
        <v>1319.8</v>
      </c>
      <c r="N607" s="5"/>
      <c r="O607" s="49">
        <f t="shared" si="29"/>
        <v>1319.8</v>
      </c>
      <c r="P607" s="22" t="str" cm="1">
        <f t="array" ref="P607">_xlfn.IFS(Table1[[#This Row],[Total]]&gt;=2000,"HLC",Table1[[#This Row],[Total]]&lt;2000,"LLC")</f>
        <v>LLC</v>
      </c>
    </row>
    <row r="608" spans="1:16">
      <c r="A608" s="47" t="s">
        <v>26</v>
      </c>
      <c r="B608" s="47" t="str">
        <f>TRIM(Table1[[#This Row],[Product]])</f>
        <v>Bamboo Coffee Table</v>
      </c>
      <c r="C608" s="1" t="s">
        <v>29</v>
      </c>
      <c r="D608" s="1" t="str">
        <f>UPPER(Table1[[#This Row],[Customer]])</f>
        <v>FABULOUS HOMES</v>
      </c>
      <c r="E608" s="30">
        <v>42126</v>
      </c>
      <c r="F608" s="30">
        <f t="shared" ca="1" si="27"/>
        <v>45333</v>
      </c>
      <c r="G608" s="60">
        <f ca="1">YEARFRAC(Table1[[#This Row],[order DateDate]],Table1[[#This Row],[Shipday]])</f>
        <v>8.7750000000000004</v>
      </c>
      <c r="H608" s="64">
        <f>DAY(Table1[[#This Row],[order DateDate]])</f>
        <v>2</v>
      </c>
      <c r="I608" s="64">
        <f>YEAR(Table1[[#This Row],[order DateDate]])</f>
        <v>2015</v>
      </c>
      <c r="J608" s="64" t="str">
        <f>TEXT(Table1[[#This Row],[order DateDate]],"DDDD")</f>
        <v>Saturday</v>
      </c>
      <c r="K608" s="5">
        <v>139.94999999999999</v>
      </c>
      <c r="L608" s="2">
        <v>1</v>
      </c>
      <c r="M608" s="5">
        <f t="shared" si="28"/>
        <v>139.94999999999999</v>
      </c>
      <c r="N608" s="5"/>
      <c r="O608" s="49">
        <f t="shared" si="29"/>
        <v>139.94999999999999</v>
      </c>
      <c r="P608" s="22" t="str" cm="1">
        <f t="array" ref="P608">_xlfn.IFS(Table1[[#This Row],[Total]]&gt;=2000,"HLC",Table1[[#This Row],[Total]]&lt;2000,"LLC")</f>
        <v>LLC</v>
      </c>
    </row>
    <row r="609" spans="1:16">
      <c r="A609" s="47" t="s">
        <v>24</v>
      </c>
      <c r="B609" s="47" t="str">
        <f>TRIM(Table1[[#This Row],[Product]])</f>
        <v>Chameleon Couch</v>
      </c>
      <c r="C609" s="1" t="s">
        <v>18</v>
      </c>
      <c r="D609" s="1" t="str">
        <f>UPPER(Table1[[#This Row],[Customer]])</f>
        <v>B&amp;B SPACES</v>
      </c>
      <c r="E609" s="30">
        <v>42126</v>
      </c>
      <c r="F609" s="30">
        <f t="shared" ca="1" si="27"/>
        <v>45333</v>
      </c>
      <c r="G609" s="60">
        <f ca="1">YEARFRAC(Table1[[#This Row],[order DateDate]],Table1[[#This Row],[Shipday]])</f>
        <v>8.7750000000000004</v>
      </c>
      <c r="H609" s="64">
        <f>DAY(Table1[[#This Row],[order DateDate]])</f>
        <v>2</v>
      </c>
      <c r="I609" s="64">
        <f>YEAR(Table1[[#This Row],[order DateDate]])</f>
        <v>2015</v>
      </c>
      <c r="J609" s="64" t="str">
        <f>TEXT(Table1[[#This Row],[order DateDate]],"DDDD")</f>
        <v>Saturday</v>
      </c>
      <c r="K609" s="5">
        <v>649.99</v>
      </c>
      <c r="L609" s="2">
        <v>20</v>
      </c>
      <c r="M609" s="5">
        <f t="shared" si="28"/>
        <v>12999.8</v>
      </c>
      <c r="N609" s="5"/>
      <c r="O609" s="49">
        <f t="shared" si="29"/>
        <v>12999.8</v>
      </c>
      <c r="P609" s="22" t="str" cm="1">
        <f t="array" ref="P609">_xlfn.IFS(Table1[[#This Row],[Total]]&gt;=2000,"HLC",Table1[[#This Row],[Total]]&lt;2000,"LLC")</f>
        <v>HLC</v>
      </c>
    </row>
    <row r="610" spans="1:16">
      <c r="A610" s="47" t="s">
        <v>17</v>
      </c>
      <c r="B610" s="47" t="str">
        <f>TRIM(Table1[[#This Row],[Product]])</f>
        <v>Captain Recliner</v>
      </c>
      <c r="C610" s="1" t="s">
        <v>22</v>
      </c>
      <c r="D610" s="1" t="str">
        <f>UPPER(Table1[[#This Row],[Customer]])</f>
        <v>ELLINGTON DESIGNS</v>
      </c>
      <c r="E610" s="30">
        <v>42128</v>
      </c>
      <c r="F610" s="30">
        <f t="shared" ca="1" si="27"/>
        <v>45333</v>
      </c>
      <c r="G610" s="60">
        <f ca="1">YEARFRAC(Table1[[#This Row],[order DateDate]],Table1[[#This Row],[Shipday]])</f>
        <v>8.7694444444444439</v>
      </c>
      <c r="H610" s="64">
        <f>DAY(Table1[[#This Row],[order DateDate]])</f>
        <v>4</v>
      </c>
      <c r="I610" s="64">
        <f>YEAR(Table1[[#This Row],[order DateDate]])</f>
        <v>2015</v>
      </c>
      <c r="J610" s="64" t="str">
        <f>TEXT(Table1[[#This Row],[order DateDate]],"DDDD")</f>
        <v>Monday</v>
      </c>
      <c r="K610" s="5">
        <v>299.95</v>
      </c>
      <c r="L610" s="2">
        <v>10</v>
      </c>
      <c r="M610" s="5">
        <f t="shared" si="28"/>
        <v>2999.5</v>
      </c>
      <c r="N610" s="5"/>
      <c r="O610" s="49">
        <f t="shared" si="29"/>
        <v>2999.5</v>
      </c>
      <c r="P610" s="22" t="str" cm="1">
        <f t="array" ref="P610">_xlfn.IFS(Table1[[#This Row],[Total]]&gt;=2000,"HLC",Table1[[#This Row],[Total]]&lt;2000,"LLC")</f>
        <v>HLC</v>
      </c>
    </row>
    <row r="611" spans="1:16">
      <c r="A611" s="47" t="s">
        <v>17</v>
      </c>
      <c r="B611" s="47" t="str">
        <f>TRIM(Table1[[#This Row],[Product]])</f>
        <v>Captain Recliner</v>
      </c>
      <c r="C611" s="1" t="s">
        <v>20</v>
      </c>
      <c r="D611" s="1" t="str">
        <f>UPPER(Table1[[#This Row],[Customer]])</f>
        <v>HOME USA</v>
      </c>
      <c r="E611" s="30">
        <v>42128</v>
      </c>
      <c r="F611" s="30">
        <f t="shared" ca="1" si="27"/>
        <v>45333</v>
      </c>
      <c r="G611" s="60">
        <f ca="1">YEARFRAC(Table1[[#This Row],[order DateDate]],Table1[[#This Row],[Shipday]])</f>
        <v>8.7694444444444439</v>
      </c>
      <c r="H611" s="64">
        <f>DAY(Table1[[#This Row],[order DateDate]])</f>
        <v>4</v>
      </c>
      <c r="I611" s="64">
        <f>YEAR(Table1[[#This Row],[order DateDate]])</f>
        <v>2015</v>
      </c>
      <c r="J611" s="64" t="str">
        <f>TEXT(Table1[[#This Row],[order DateDate]],"DDDD")</f>
        <v>Monday</v>
      </c>
      <c r="K611" s="5">
        <v>299.95</v>
      </c>
      <c r="L611" s="2">
        <v>1</v>
      </c>
      <c r="M611" s="5">
        <f t="shared" si="28"/>
        <v>299.95</v>
      </c>
      <c r="N611" s="5"/>
      <c r="O611" s="49">
        <f t="shared" si="29"/>
        <v>299.95</v>
      </c>
      <c r="P611" s="22" t="str" cm="1">
        <f t="array" ref="P611">_xlfn.IFS(Table1[[#This Row],[Total]]&gt;=2000,"HLC",Table1[[#This Row],[Total]]&lt;2000,"LLC")</f>
        <v>LLC</v>
      </c>
    </row>
    <row r="612" spans="1:16">
      <c r="A612" s="47" t="s">
        <v>26</v>
      </c>
      <c r="B612" s="47" t="str">
        <f>TRIM(Table1[[#This Row],[Product]])</f>
        <v>Bamboo Coffee Table</v>
      </c>
      <c r="C612" s="1" t="s">
        <v>22</v>
      </c>
      <c r="D612" s="1" t="str">
        <f>UPPER(Table1[[#This Row],[Customer]])</f>
        <v>ELLINGTON DESIGNS</v>
      </c>
      <c r="E612" s="30">
        <v>42129</v>
      </c>
      <c r="F612" s="30">
        <f t="shared" ca="1" si="27"/>
        <v>45333</v>
      </c>
      <c r="G612" s="60">
        <f ca="1">YEARFRAC(Table1[[#This Row],[order DateDate]],Table1[[#This Row],[Shipday]])</f>
        <v>8.7666666666666675</v>
      </c>
      <c r="H612" s="64">
        <f>DAY(Table1[[#This Row],[order DateDate]])</f>
        <v>5</v>
      </c>
      <c r="I612" s="64">
        <f>YEAR(Table1[[#This Row],[order DateDate]])</f>
        <v>2015</v>
      </c>
      <c r="J612" s="64" t="str">
        <f>TEXT(Table1[[#This Row],[order DateDate]],"DDDD")</f>
        <v>Tuesday</v>
      </c>
      <c r="K612" s="5">
        <v>139.94999999999999</v>
      </c>
      <c r="L612" s="2">
        <v>7</v>
      </c>
      <c r="M612" s="5">
        <f t="shared" si="28"/>
        <v>979.64999999999986</v>
      </c>
      <c r="N612" s="5"/>
      <c r="O612" s="49">
        <f t="shared" si="29"/>
        <v>979.64999999999986</v>
      </c>
      <c r="P612" s="22" t="str" cm="1">
        <f t="array" ref="P612">_xlfn.IFS(Table1[[#This Row],[Total]]&gt;=2000,"HLC",Table1[[#This Row],[Total]]&lt;2000,"LLC")</f>
        <v>LLC</v>
      </c>
    </row>
    <row r="613" spans="1:16">
      <c r="A613" s="47" t="s">
        <v>21</v>
      </c>
      <c r="B613" s="47" t="str">
        <f>TRIM(Table1[[#This Row],[Product]])</f>
        <v>Bamboo End Table</v>
      </c>
      <c r="C613" s="1" t="s">
        <v>28</v>
      </c>
      <c r="D613" s="1" t="str">
        <f>UPPER(Table1[[#This Row],[Customer]])</f>
        <v>HOME EMPORIUM</v>
      </c>
      <c r="E613" s="30">
        <v>42129</v>
      </c>
      <c r="F613" s="30">
        <f t="shared" ca="1" si="27"/>
        <v>45333</v>
      </c>
      <c r="G613" s="60">
        <f ca="1">YEARFRAC(Table1[[#This Row],[order DateDate]],Table1[[#This Row],[Shipday]])</f>
        <v>8.7666666666666675</v>
      </c>
      <c r="H613" s="64">
        <f>DAY(Table1[[#This Row],[order DateDate]])</f>
        <v>5</v>
      </c>
      <c r="I613" s="64">
        <f>YEAR(Table1[[#This Row],[order DateDate]])</f>
        <v>2015</v>
      </c>
      <c r="J613" s="64" t="str">
        <f>TEXT(Table1[[#This Row],[order DateDate]],"DDDD")</f>
        <v>Tuesday</v>
      </c>
      <c r="K613" s="5">
        <v>64.95</v>
      </c>
      <c r="L613" s="2">
        <v>11</v>
      </c>
      <c r="M613" s="5">
        <f t="shared" si="28"/>
        <v>714.45</v>
      </c>
      <c r="N613" s="5"/>
      <c r="O613" s="49">
        <f t="shared" si="29"/>
        <v>714.45</v>
      </c>
      <c r="P613" s="22" t="str" cm="1">
        <f t="array" ref="P613">_xlfn.IFS(Table1[[#This Row],[Total]]&gt;=2000,"HLC",Table1[[#This Row],[Total]]&lt;2000,"LLC")</f>
        <v>LLC</v>
      </c>
    </row>
    <row r="614" spans="1:16">
      <c r="A614" s="47" t="s">
        <v>21</v>
      </c>
      <c r="B614" s="47" t="str">
        <f>TRIM(Table1[[#This Row],[Product]])</f>
        <v>Bamboo End Table</v>
      </c>
      <c r="C614" s="1" t="s">
        <v>29</v>
      </c>
      <c r="D614" s="1" t="str">
        <f>UPPER(Table1[[#This Row],[Customer]])</f>
        <v>FABULOUS HOMES</v>
      </c>
      <c r="E614" s="30">
        <v>42129</v>
      </c>
      <c r="F614" s="30">
        <f t="shared" ca="1" si="27"/>
        <v>45333</v>
      </c>
      <c r="G614" s="60">
        <f ca="1">YEARFRAC(Table1[[#This Row],[order DateDate]],Table1[[#This Row],[Shipday]])</f>
        <v>8.7666666666666675</v>
      </c>
      <c r="H614" s="64">
        <f>DAY(Table1[[#This Row],[order DateDate]])</f>
        <v>5</v>
      </c>
      <c r="I614" s="64">
        <f>YEAR(Table1[[#This Row],[order DateDate]])</f>
        <v>2015</v>
      </c>
      <c r="J614" s="64" t="str">
        <f>TEXT(Table1[[#This Row],[order DateDate]],"DDDD")</f>
        <v>Tuesday</v>
      </c>
      <c r="K614" s="5">
        <v>64.95</v>
      </c>
      <c r="L614" s="2">
        <v>7</v>
      </c>
      <c r="M614" s="5">
        <f t="shared" si="28"/>
        <v>454.65000000000003</v>
      </c>
      <c r="N614" s="5"/>
      <c r="O614" s="49">
        <f t="shared" si="29"/>
        <v>454.65000000000003</v>
      </c>
      <c r="P614" s="22" t="str" cm="1">
        <f t="array" ref="P614">_xlfn.IFS(Table1[[#This Row],[Total]]&gt;=2000,"HLC",Table1[[#This Row],[Total]]&lt;2000,"LLC")</f>
        <v>LLC</v>
      </c>
    </row>
    <row r="615" spans="1:16">
      <c r="A615" s="47" t="s">
        <v>17</v>
      </c>
      <c r="B615" s="47" t="str">
        <f>TRIM(Table1[[#This Row],[Product]])</f>
        <v>Captain Recliner</v>
      </c>
      <c r="C615" s="1" t="s">
        <v>29</v>
      </c>
      <c r="D615" s="1" t="str">
        <f>UPPER(Table1[[#This Row],[Customer]])</f>
        <v>FABULOUS HOMES</v>
      </c>
      <c r="E615" s="30">
        <v>42129</v>
      </c>
      <c r="F615" s="30">
        <f t="shared" ca="1" si="27"/>
        <v>45333</v>
      </c>
      <c r="G615" s="60">
        <f ca="1">YEARFRAC(Table1[[#This Row],[order DateDate]],Table1[[#This Row],[Shipday]])</f>
        <v>8.7666666666666675</v>
      </c>
      <c r="H615" s="64">
        <f>DAY(Table1[[#This Row],[order DateDate]])</f>
        <v>5</v>
      </c>
      <c r="I615" s="64">
        <f>YEAR(Table1[[#This Row],[order DateDate]])</f>
        <v>2015</v>
      </c>
      <c r="J615" s="64" t="str">
        <f>TEXT(Table1[[#This Row],[order DateDate]],"DDDD")</f>
        <v>Tuesday</v>
      </c>
      <c r="K615" s="5">
        <v>299.95</v>
      </c>
      <c r="L615" s="2">
        <v>9</v>
      </c>
      <c r="M615" s="5">
        <f t="shared" si="28"/>
        <v>2699.5499999999997</v>
      </c>
      <c r="N615" s="5"/>
      <c r="O615" s="49">
        <f t="shared" si="29"/>
        <v>2699.5499999999997</v>
      </c>
      <c r="P615" s="22" t="str" cm="1">
        <f t="array" ref="P615">_xlfn.IFS(Table1[[#This Row],[Total]]&gt;=2000,"HLC",Table1[[#This Row],[Total]]&lt;2000,"LLC")</f>
        <v>HLC</v>
      </c>
    </row>
    <row r="616" spans="1:16">
      <c r="A616" s="47" t="s">
        <v>26</v>
      </c>
      <c r="B616" s="47" t="str">
        <f>TRIM(Table1[[#This Row],[Product]])</f>
        <v>Bamboo Coffee Table</v>
      </c>
      <c r="C616" s="1" t="s">
        <v>28</v>
      </c>
      <c r="D616" s="1" t="str">
        <f>UPPER(Table1[[#This Row],[Customer]])</f>
        <v>HOME EMPORIUM</v>
      </c>
      <c r="E616" s="30">
        <v>42130</v>
      </c>
      <c r="F616" s="30">
        <f t="shared" ca="1" si="27"/>
        <v>45333</v>
      </c>
      <c r="G616" s="60">
        <f ca="1">YEARFRAC(Table1[[#This Row],[order DateDate]],Table1[[#This Row],[Shipday]])</f>
        <v>8.7638888888888893</v>
      </c>
      <c r="H616" s="64">
        <f>DAY(Table1[[#This Row],[order DateDate]])</f>
        <v>6</v>
      </c>
      <c r="I616" s="64">
        <f>YEAR(Table1[[#This Row],[order DateDate]])</f>
        <v>2015</v>
      </c>
      <c r="J616" s="64" t="str">
        <f>TEXT(Table1[[#This Row],[order DateDate]],"DDDD")</f>
        <v>Wednesday</v>
      </c>
      <c r="K616" s="5">
        <v>139.94999999999999</v>
      </c>
      <c r="L616" s="2">
        <v>3</v>
      </c>
      <c r="M616" s="5">
        <f t="shared" si="28"/>
        <v>419.84999999999997</v>
      </c>
      <c r="N616" s="5"/>
      <c r="O616" s="49">
        <f t="shared" si="29"/>
        <v>419.84999999999997</v>
      </c>
      <c r="P616" s="22" t="str" cm="1">
        <f t="array" ref="P616">_xlfn.IFS(Table1[[#This Row],[Total]]&gt;=2000,"HLC",Table1[[#This Row],[Total]]&lt;2000,"LLC")</f>
        <v>LLC</v>
      </c>
    </row>
    <row r="617" spans="1:16">
      <c r="A617" s="47" t="s">
        <v>21</v>
      </c>
      <c r="B617" s="47" t="str">
        <f>TRIM(Table1[[#This Row],[Product]])</f>
        <v>Bamboo End Table</v>
      </c>
      <c r="C617" s="1" t="s">
        <v>18</v>
      </c>
      <c r="D617" s="1" t="str">
        <f>UPPER(Table1[[#This Row],[Customer]])</f>
        <v>B&amp;B SPACES</v>
      </c>
      <c r="E617" s="30">
        <v>42133</v>
      </c>
      <c r="F617" s="30">
        <f t="shared" ca="1" si="27"/>
        <v>45333</v>
      </c>
      <c r="G617" s="60">
        <f ca="1">YEARFRAC(Table1[[#This Row],[order DateDate]],Table1[[#This Row],[Shipday]])</f>
        <v>8.7555555555555564</v>
      </c>
      <c r="H617" s="64">
        <f>DAY(Table1[[#This Row],[order DateDate]])</f>
        <v>9</v>
      </c>
      <c r="I617" s="64">
        <f>YEAR(Table1[[#This Row],[order DateDate]])</f>
        <v>2015</v>
      </c>
      <c r="J617" s="64" t="str">
        <f>TEXT(Table1[[#This Row],[order DateDate]],"DDDD")</f>
        <v>Saturday</v>
      </c>
      <c r="K617" s="5">
        <v>64.95</v>
      </c>
      <c r="L617" s="2">
        <v>8</v>
      </c>
      <c r="M617" s="5">
        <f t="shared" si="28"/>
        <v>519.6</v>
      </c>
      <c r="N617" s="5"/>
      <c r="O617" s="49">
        <f t="shared" si="29"/>
        <v>519.6</v>
      </c>
      <c r="P617" s="22" t="str" cm="1">
        <f t="array" ref="P617">_xlfn.IFS(Table1[[#This Row],[Total]]&gt;=2000,"HLC",Table1[[#This Row],[Total]]&lt;2000,"LLC")</f>
        <v>LLC</v>
      </c>
    </row>
    <row r="618" spans="1:16">
      <c r="A618" s="47" t="s">
        <v>17</v>
      </c>
      <c r="B618" s="47" t="str">
        <f>TRIM(Table1[[#This Row],[Product]])</f>
        <v>Captain Recliner</v>
      </c>
      <c r="C618" s="1" t="s">
        <v>22</v>
      </c>
      <c r="D618" s="1" t="str">
        <f>UPPER(Table1[[#This Row],[Customer]])</f>
        <v>ELLINGTON DESIGNS</v>
      </c>
      <c r="E618" s="30">
        <v>42133</v>
      </c>
      <c r="F618" s="30">
        <f t="shared" ca="1" si="27"/>
        <v>45333</v>
      </c>
      <c r="G618" s="60">
        <f ca="1">YEARFRAC(Table1[[#This Row],[order DateDate]],Table1[[#This Row],[Shipday]])</f>
        <v>8.7555555555555564</v>
      </c>
      <c r="H618" s="64">
        <f>DAY(Table1[[#This Row],[order DateDate]])</f>
        <v>9</v>
      </c>
      <c r="I618" s="64">
        <f>YEAR(Table1[[#This Row],[order DateDate]])</f>
        <v>2015</v>
      </c>
      <c r="J618" s="64" t="str">
        <f>TEXT(Table1[[#This Row],[order DateDate]],"DDDD")</f>
        <v>Saturday</v>
      </c>
      <c r="K618" s="5">
        <v>299.95</v>
      </c>
      <c r="L618" s="2">
        <v>10</v>
      </c>
      <c r="M618" s="5">
        <f t="shared" si="28"/>
        <v>2999.5</v>
      </c>
      <c r="N618" s="5"/>
      <c r="O618" s="49">
        <f t="shared" si="29"/>
        <v>2999.5</v>
      </c>
      <c r="P618" s="22" t="str" cm="1">
        <f t="array" ref="P618">_xlfn.IFS(Table1[[#This Row],[Total]]&gt;=2000,"HLC",Table1[[#This Row],[Total]]&lt;2000,"LLC")</f>
        <v>HLC</v>
      </c>
    </row>
    <row r="619" spans="1:16">
      <c r="A619" s="47" t="s">
        <v>17</v>
      </c>
      <c r="B619" s="47" t="str">
        <f>TRIM(Table1[[#This Row],[Product]])</f>
        <v>Captain Recliner</v>
      </c>
      <c r="C619" s="1" t="s">
        <v>28</v>
      </c>
      <c r="D619" s="1" t="str">
        <f>UPPER(Table1[[#This Row],[Customer]])</f>
        <v>HOME EMPORIUM</v>
      </c>
      <c r="E619" s="30">
        <v>42133</v>
      </c>
      <c r="F619" s="30">
        <f t="shared" ca="1" si="27"/>
        <v>45333</v>
      </c>
      <c r="G619" s="60">
        <f ca="1">YEARFRAC(Table1[[#This Row],[order DateDate]],Table1[[#This Row],[Shipday]])</f>
        <v>8.7555555555555564</v>
      </c>
      <c r="H619" s="64">
        <f>DAY(Table1[[#This Row],[order DateDate]])</f>
        <v>9</v>
      </c>
      <c r="I619" s="64">
        <f>YEAR(Table1[[#This Row],[order DateDate]])</f>
        <v>2015</v>
      </c>
      <c r="J619" s="64" t="str">
        <f>TEXT(Table1[[#This Row],[order DateDate]],"DDDD")</f>
        <v>Saturday</v>
      </c>
      <c r="K619" s="5">
        <v>299.95</v>
      </c>
      <c r="L619" s="2">
        <v>2</v>
      </c>
      <c r="M619" s="5">
        <f t="shared" si="28"/>
        <v>599.9</v>
      </c>
      <c r="N619" s="5"/>
      <c r="O619" s="49">
        <f t="shared" si="29"/>
        <v>599.9</v>
      </c>
      <c r="P619" s="22" t="str" cm="1">
        <f t="array" ref="P619">_xlfn.IFS(Table1[[#This Row],[Total]]&gt;=2000,"HLC",Table1[[#This Row],[Total]]&lt;2000,"LLC")</f>
        <v>LLC</v>
      </c>
    </row>
    <row r="620" spans="1:16">
      <c r="A620" s="47" t="s">
        <v>19</v>
      </c>
      <c r="B620" s="47" t="str">
        <f>TRIM(Table1[[#This Row],[Product]])</f>
        <v>Media Armoire</v>
      </c>
      <c r="C620" s="1" t="s">
        <v>28</v>
      </c>
      <c r="D620" s="1" t="str">
        <f>UPPER(Table1[[#This Row],[Customer]])</f>
        <v>HOME EMPORIUM</v>
      </c>
      <c r="E620" s="30">
        <v>42133</v>
      </c>
      <c r="F620" s="30">
        <f t="shared" ca="1" si="27"/>
        <v>45333</v>
      </c>
      <c r="G620" s="60">
        <f ca="1">YEARFRAC(Table1[[#This Row],[order DateDate]],Table1[[#This Row],[Shipday]])</f>
        <v>8.7555555555555564</v>
      </c>
      <c r="H620" s="64">
        <f>DAY(Table1[[#This Row],[order DateDate]])</f>
        <v>9</v>
      </c>
      <c r="I620" s="64">
        <f>YEAR(Table1[[#This Row],[order DateDate]])</f>
        <v>2015</v>
      </c>
      <c r="J620" s="64" t="str">
        <f>TEXT(Table1[[#This Row],[order DateDate]],"DDDD")</f>
        <v>Saturday</v>
      </c>
      <c r="K620" s="5">
        <v>329.95</v>
      </c>
      <c r="L620" s="2">
        <v>8</v>
      </c>
      <c r="M620" s="5">
        <f t="shared" si="28"/>
        <v>2639.6</v>
      </c>
      <c r="N620" s="5"/>
      <c r="O620" s="49">
        <f t="shared" si="29"/>
        <v>2639.6</v>
      </c>
      <c r="P620" s="22" t="str" cm="1">
        <f t="array" ref="P620">_xlfn.IFS(Table1[[#This Row],[Total]]&gt;=2000,"HLC",Table1[[#This Row],[Total]]&lt;2000,"LLC")</f>
        <v>HLC</v>
      </c>
    </row>
    <row r="621" spans="1:16">
      <c r="A621" s="47" t="s">
        <v>26</v>
      </c>
      <c r="B621" s="47" t="str">
        <f>TRIM(Table1[[#This Row],[Product]])</f>
        <v>Bamboo Coffee Table</v>
      </c>
      <c r="C621" s="1" t="s">
        <v>28</v>
      </c>
      <c r="D621" s="1" t="str">
        <f>UPPER(Table1[[#This Row],[Customer]])</f>
        <v>HOME EMPORIUM</v>
      </c>
      <c r="E621" s="30">
        <v>42135</v>
      </c>
      <c r="F621" s="30">
        <f t="shared" ca="1" si="27"/>
        <v>45333</v>
      </c>
      <c r="G621" s="60">
        <f ca="1">YEARFRAC(Table1[[#This Row],[order DateDate]],Table1[[#This Row],[Shipday]])</f>
        <v>8.75</v>
      </c>
      <c r="H621" s="64">
        <f>DAY(Table1[[#This Row],[order DateDate]])</f>
        <v>11</v>
      </c>
      <c r="I621" s="64">
        <f>YEAR(Table1[[#This Row],[order DateDate]])</f>
        <v>2015</v>
      </c>
      <c r="J621" s="64" t="str">
        <f>TEXT(Table1[[#This Row],[order DateDate]],"DDDD")</f>
        <v>Monday</v>
      </c>
      <c r="K621" s="5">
        <v>139.94999999999999</v>
      </c>
      <c r="L621" s="2">
        <v>14</v>
      </c>
      <c r="M621" s="5">
        <f t="shared" si="28"/>
        <v>1959.2999999999997</v>
      </c>
      <c r="N621" s="5"/>
      <c r="O621" s="49">
        <f t="shared" si="29"/>
        <v>1959.2999999999997</v>
      </c>
      <c r="P621" s="22" t="str" cm="1">
        <f t="array" ref="P621">_xlfn.IFS(Table1[[#This Row],[Total]]&gt;=2000,"HLC",Table1[[#This Row],[Total]]&lt;2000,"LLC")</f>
        <v>LLC</v>
      </c>
    </row>
    <row r="622" spans="1:16">
      <c r="A622" s="47" t="s">
        <v>21</v>
      </c>
      <c r="B622" s="47" t="str">
        <f>TRIM(Table1[[#This Row],[Product]])</f>
        <v>Bamboo End Table</v>
      </c>
      <c r="C622" s="1" t="s">
        <v>28</v>
      </c>
      <c r="D622" s="1" t="str">
        <f>UPPER(Table1[[#This Row],[Customer]])</f>
        <v>HOME EMPORIUM</v>
      </c>
      <c r="E622" s="30">
        <v>42135</v>
      </c>
      <c r="F622" s="30">
        <f t="shared" ca="1" si="27"/>
        <v>45333</v>
      </c>
      <c r="G622" s="60">
        <f ca="1">YEARFRAC(Table1[[#This Row],[order DateDate]],Table1[[#This Row],[Shipday]])</f>
        <v>8.75</v>
      </c>
      <c r="H622" s="64">
        <f>DAY(Table1[[#This Row],[order DateDate]])</f>
        <v>11</v>
      </c>
      <c r="I622" s="64">
        <f>YEAR(Table1[[#This Row],[order DateDate]])</f>
        <v>2015</v>
      </c>
      <c r="J622" s="64" t="str">
        <f>TEXT(Table1[[#This Row],[order DateDate]],"DDDD")</f>
        <v>Monday</v>
      </c>
      <c r="K622" s="5">
        <v>64.95</v>
      </c>
      <c r="L622" s="2">
        <v>10</v>
      </c>
      <c r="M622" s="5">
        <f t="shared" si="28"/>
        <v>649.5</v>
      </c>
      <c r="N622" s="5"/>
      <c r="O622" s="49">
        <f t="shared" si="29"/>
        <v>649.5</v>
      </c>
      <c r="P622" s="22" t="str" cm="1">
        <f t="array" ref="P622">_xlfn.IFS(Table1[[#This Row],[Total]]&gt;=2000,"HLC",Table1[[#This Row],[Total]]&lt;2000,"LLC")</f>
        <v>LLC</v>
      </c>
    </row>
    <row r="623" spans="1:16">
      <c r="A623" s="47" t="s">
        <v>19</v>
      </c>
      <c r="B623" s="47" t="str">
        <f>TRIM(Table1[[#This Row],[Product]])</f>
        <v>Media Armoire</v>
      </c>
      <c r="C623" s="1" t="s">
        <v>20</v>
      </c>
      <c r="D623" s="1" t="str">
        <f>UPPER(Table1[[#This Row],[Customer]])</f>
        <v>HOME USA</v>
      </c>
      <c r="E623" s="30">
        <v>42135</v>
      </c>
      <c r="F623" s="30">
        <f t="shared" ca="1" si="27"/>
        <v>45333</v>
      </c>
      <c r="G623" s="60">
        <f ca="1">YEARFRAC(Table1[[#This Row],[order DateDate]],Table1[[#This Row],[Shipday]])</f>
        <v>8.75</v>
      </c>
      <c r="H623" s="64">
        <f>DAY(Table1[[#This Row],[order DateDate]])</f>
        <v>11</v>
      </c>
      <c r="I623" s="64">
        <f>YEAR(Table1[[#This Row],[order DateDate]])</f>
        <v>2015</v>
      </c>
      <c r="J623" s="64" t="str">
        <f>TEXT(Table1[[#This Row],[order DateDate]],"DDDD")</f>
        <v>Monday</v>
      </c>
      <c r="K623" s="5">
        <v>329.95</v>
      </c>
      <c r="L623" s="2">
        <v>5</v>
      </c>
      <c r="M623" s="5">
        <f t="shared" si="28"/>
        <v>1649.75</v>
      </c>
      <c r="N623" s="5"/>
      <c r="O623" s="49">
        <f t="shared" si="29"/>
        <v>1649.75</v>
      </c>
      <c r="P623" s="22" t="str" cm="1">
        <f t="array" ref="P623">_xlfn.IFS(Table1[[#This Row],[Total]]&gt;=2000,"HLC",Table1[[#This Row],[Total]]&lt;2000,"LLC")</f>
        <v>LLC</v>
      </c>
    </row>
    <row r="624" spans="1:16">
      <c r="A624" s="47" t="s">
        <v>21</v>
      </c>
      <c r="B624" s="47" t="str">
        <f>TRIM(Table1[[#This Row],[Product]])</f>
        <v>Bamboo End Table</v>
      </c>
      <c r="C624" s="1" t="s">
        <v>28</v>
      </c>
      <c r="D624" s="1" t="str">
        <f>UPPER(Table1[[#This Row],[Customer]])</f>
        <v>HOME EMPORIUM</v>
      </c>
      <c r="E624" s="30">
        <v>42136</v>
      </c>
      <c r="F624" s="30">
        <f t="shared" ca="1" si="27"/>
        <v>45333</v>
      </c>
      <c r="G624" s="60">
        <f ca="1">YEARFRAC(Table1[[#This Row],[order DateDate]],Table1[[#This Row],[Shipday]])</f>
        <v>8.7472222222222218</v>
      </c>
      <c r="H624" s="64">
        <f>DAY(Table1[[#This Row],[order DateDate]])</f>
        <v>12</v>
      </c>
      <c r="I624" s="64">
        <f>YEAR(Table1[[#This Row],[order DateDate]])</f>
        <v>2015</v>
      </c>
      <c r="J624" s="64" t="str">
        <f>TEXT(Table1[[#This Row],[order DateDate]],"DDDD")</f>
        <v>Tuesday</v>
      </c>
      <c r="K624" s="5">
        <v>64.95</v>
      </c>
      <c r="L624" s="2">
        <v>15</v>
      </c>
      <c r="M624" s="5">
        <f t="shared" si="28"/>
        <v>974.25</v>
      </c>
      <c r="N624" s="5"/>
      <c r="O624" s="49">
        <f t="shared" si="29"/>
        <v>974.25</v>
      </c>
      <c r="P624" s="22" t="str" cm="1">
        <f t="array" ref="P624">_xlfn.IFS(Table1[[#This Row],[Total]]&gt;=2000,"HLC",Table1[[#This Row],[Total]]&lt;2000,"LLC")</f>
        <v>LLC</v>
      </c>
    </row>
    <row r="625" spans="1:16">
      <c r="A625" s="47" t="s">
        <v>17</v>
      </c>
      <c r="B625" s="47" t="str">
        <f>TRIM(Table1[[#This Row],[Product]])</f>
        <v>Captain Recliner</v>
      </c>
      <c r="C625" s="1" t="s">
        <v>28</v>
      </c>
      <c r="D625" s="1" t="str">
        <f>UPPER(Table1[[#This Row],[Customer]])</f>
        <v>HOME EMPORIUM</v>
      </c>
      <c r="E625" s="30">
        <v>42136</v>
      </c>
      <c r="F625" s="30">
        <f t="shared" ca="1" si="27"/>
        <v>45333</v>
      </c>
      <c r="G625" s="60">
        <f ca="1">YEARFRAC(Table1[[#This Row],[order DateDate]],Table1[[#This Row],[Shipday]])</f>
        <v>8.7472222222222218</v>
      </c>
      <c r="H625" s="64">
        <f>DAY(Table1[[#This Row],[order DateDate]])</f>
        <v>12</v>
      </c>
      <c r="I625" s="64">
        <f>YEAR(Table1[[#This Row],[order DateDate]])</f>
        <v>2015</v>
      </c>
      <c r="J625" s="64" t="str">
        <f>TEXT(Table1[[#This Row],[order DateDate]],"DDDD")</f>
        <v>Tuesday</v>
      </c>
      <c r="K625" s="5">
        <v>299.95</v>
      </c>
      <c r="L625" s="2">
        <v>12</v>
      </c>
      <c r="M625" s="5">
        <f t="shared" si="28"/>
        <v>3599.3999999999996</v>
      </c>
      <c r="N625" s="5"/>
      <c r="O625" s="49">
        <f t="shared" si="29"/>
        <v>3599.3999999999996</v>
      </c>
      <c r="P625" s="22" t="str" cm="1">
        <f t="array" ref="P625">_xlfn.IFS(Table1[[#This Row],[Total]]&gt;=2000,"HLC",Table1[[#This Row],[Total]]&lt;2000,"LLC")</f>
        <v>HLC</v>
      </c>
    </row>
    <row r="626" spans="1:16">
      <c r="A626" s="47" t="s">
        <v>26</v>
      </c>
      <c r="B626" s="47" t="str">
        <f>TRIM(Table1[[#This Row],[Product]])</f>
        <v>Bamboo Coffee Table</v>
      </c>
      <c r="C626" s="1" t="s">
        <v>29</v>
      </c>
      <c r="D626" s="1" t="str">
        <f>UPPER(Table1[[#This Row],[Customer]])</f>
        <v>FABULOUS HOMES</v>
      </c>
      <c r="E626" s="30">
        <v>42138</v>
      </c>
      <c r="F626" s="30">
        <f t="shared" ca="1" si="27"/>
        <v>45333</v>
      </c>
      <c r="G626" s="60">
        <f ca="1">YEARFRAC(Table1[[#This Row],[order DateDate]],Table1[[#This Row],[Shipday]])</f>
        <v>8.7416666666666671</v>
      </c>
      <c r="H626" s="64">
        <f>DAY(Table1[[#This Row],[order DateDate]])</f>
        <v>14</v>
      </c>
      <c r="I626" s="64">
        <f>YEAR(Table1[[#This Row],[order DateDate]])</f>
        <v>2015</v>
      </c>
      <c r="J626" s="64" t="str">
        <f>TEXT(Table1[[#This Row],[order DateDate]],"DDDD")</f>
        <v>Thursday</v>
      </c>
      <c r="K626" s="5">
        <v>139.94999999999999</v>
      </c>
      <c r="L626" s="2">
        <v>2</v>
      </c>
      <c r="M626" s="5">
        <f t="shared" si="28"/>
        <v>279.89999999999998</v>
      </c>
      <c r="N626" s="5"/>
      <c r="O626" s="49">
        <f t="shared" si="29"/>
        <v>279.89999999999998</v>
      </c>
      <c r="P626" s="22" t="str" cm="1">
        <f t="array" ref="P626">_xlfn.IFS(Table1[[#This Row],[Total]]&gt;=2000,"HLC",Table1[[#This Row],[Total]]&lt;2000,"LLC")</f>
        <v>LLC</v>
      </c>
    </row>
    <row r="627" spans="1:16">
      <c r="A627" s="47" t="s">
        <v>17</v>
      </c>
      <c r="B627" s="47" t="str">
        <f>TRIM(Table1[[#This Row],[Product]])</f>
        <v>Captain Recliner</v>
      </c>
      <c r="C627" s="1" t="s">
        <v>18</v>
      </c>
      <c r="D627" s="1" t="str">
        <f>UPPER(Table1[[#This Row],[Customer]])</f>
        <v>B&amp;B SPACES</v>
      </c>
      <c r="E627" s="30">
        <v>42140</v>
      </c>
      <c r="F627" s="30">
        <f t="shared" ca="1" si="27"/>
        <v>45333</v>
      </c>
      <c r="G627" s="60">
        <f ca="1">YEARFRAC(Table1[[#This Row],[order DateDate]],Table1[[#This Row],[Shipday]])</f>
        <v>8.7361111111111107</v>
      </c>
      <c r="H627" s="64">
        <f>DAY(Table1[[#This Row],[order DateDate]])</f>
        <v>16</v>
      </c>
      <c r="I627" s="64">
        <f>YEAR(Table1[[#This Row],[order DateDate]])</f>
        <v>2015</v>
      </c>
      <c r="J627" s="64" t="str">
        <f>TEXT(Table1[[#This Row],[order DateDate]],"DDDD")</f>
        <v>Saturday</v>
      </c>
      <c r="K627" s="5">
        <v>299.95</v>
      </c>
      <c r="L627" s="2">
        <v>11</v>
      </c>
      <c r="M627" s="5">
        <f t="shared" si="28"/>
        <v>3299.45</v>
      </c>
      <c r="N627" s="5"/>
      <c r="O627" s="49">
        <f t="shared" si="29"/>
        <v>3299.45</v>
      </c>
      <c r="P627" s="22" t="str" cm="1">
        <f t="array" ref="P627">_xlfn.IFS(Table1[[#This Row],[Total]]&gt;=2000,"HLC",Table1[[#This Row],[Total]]&lt;2000,"LLC")</f>
        <v>HLC</v>
      </c>
    </row>
    <row r="628" spans="1:16">
      <c r="A628" s="47" t="s">
        <v>24</v>
      </c>
      <c r="B628" s="47" t="str">
        <f>TRIM(Table1[[#This Row],[Product]])</f>
        <v>Chameleon Couch</v>
      </c>
      <c r="C628" s="1" t="s">
        <v>18</v>
      </c>
      <c r="D628" s="1" t="str">
        <f>UPPER(Table1[[#This Row],[Customer]])</f>
        <v>B&amp;B SPACES</v>
      </c>
      <c r="E628" s="30">
        <v>42140</v>
      </c>
      <c r="F628" s="30">
        <f t="shared" ca="1" si="27"/>
        <v>45333</v>
      </c>
      <c r="G628" s="60">
        <f ca="1">YEARFRAC(Table1[[#This Row],[order DateDate]],Table1[[#This Row],[Shipday]])</f>
        <v>8.7361111111111107</v>
      </c>
      <c r="H628" s="64">
        <f>DAY(Table1[[#This Row],[order DateDate]])</f>
        <v>16</v>
      </c>
      <c r="I628" s="64">
        <f>YEAR(Table1[[#This Row],[order DateDate]])</f>
        <v>2015</v>
      </c>
      <c r="J628" s="64" t="str">
        <f>TEXT(Table1[[#This Row],[order DateDate]],"DDDD")</f>
        <v>Saturday</v>
      </c>
      <c r="K628" s="5">
        <v>649.99</v>
      </c>
      <c r="L628" s="2">
        <v>14</v>
      </c>
      <c r="M628" s="5">
        <f t="shared" si="28"/>
        <v>9099.86</v>
      </c>
      <c r="N628" s="5"/>
      <c r="O628" s="49">
        <f t="shared" si="29"/>
        <v>9099.86</v>
      </c>
      <c r="P628" s="22" t="str" cm="1">
        <f t="array" ref="P628">_xlfn.IFS(Table1[[#This Row],[Total]]&gt;=2000,"HLC",Table1[[#This Row],[Total]]&lt;2000,"LLC")</f>
        <v>HLC</v>
      </c>
    </row>
    <row r="629" spans="1:16">
      <c r="A629" s="47" t="s">
        <v>21</v>
      </c>
      <c r="B629" s="47" t="str">
        <f>TRIM(Table1[[#This Row],[Product]])</f>
        <v>Bamboo End Table</v>
      </c>
      <c r="C629" s="1" t="s">
        <v>18</v>
      </c>
      <c r="D629" s="1" t="str">
        <f>UPPER(Table1[[#This Row],[Customer]])</f>
        <v>B&amp;B SPACES</v>
      </c>
      <c r="E629" s="30">
        <v>42142</v>
      </c>
      <c r="F629" s="30">
        <f t="shared" ca="1" si="27"/>
        <v>45333</v>
      </c>
      <c r="G629" s="60">
        <f ca="1">YEARFRAC(Table1[[#This Row],[order DateDate]],Table1[[#This Row],[Shipday]])</f>
        <v>8.7305555555555561</v>
      </c>
      <c r="H629" s="64">
        <f>DAY(Table1[[#This Row],[order DateDate]])</f>
        <v>18</v>
      </c>
      <c r="I629" s="64">
        <f>YEAR(Table1[[#This Row],[order DateDate]])</f>
        <v>2015</v>
      </c>
      <c r="J629" s="64" t="str">
        <f>TEXT(Table1[[#This Row],[order DateDate]],"DDDD")</f>
        <v>Monday</v>
      </c>
      <c r="K629" s="5">
        <v>64.95</v>
      </c>
      <c r="L629" s="2">
        <v>17</v>
      </c>
      <c r="M629" s="5">
        <f t="shared" si="28"/>
        <v>1104.1500000000001</v>
      </c>
      <c r="N629" s="5"/>
      <c r="O629" s="49">
        <f t="shared" si="29"/>
        <v>1104.1500000000001</v>
      </c>
      <c r="P629" s="22" t="str" cm="1">
        <f t="array" ref="P629">_xlfn.IFS(Table1[[#This Row],[Total]]&gt;=2000,"HLC",Table1[[#This Row],[Total]]&lt;2000,"LLC")</f>
        <v>LLC</v>
      </c>
    </row>
    <row r="630" spans="1:16">
      <c r="A630" s="47" t="s">
        <v>17</v>
      </c>
      <c r="B630" s="47" t="str">
        <f>TRIM(Table1[[#This Row],[Product]])</f>
        <v>Captain Recliner</v>
      </c>
      <c r="C630" s="1" t="s">
        <v>28</v>
      </c>
      <c r="D630" s="1" t="str">
        <f>UPPER(Table1[[#This Row],[Customer]])</f>
        <v>HOME EMPORIUM</v>
      </c>
      <c r="E630" s="30">
        <v>42142</v>
      </c>
      <c r="F630" s="30">
        <f t="shared" ca="1" si="27"/>
        <v>45333</v>
      </c>
      <c r="G630" s="60">
        <f ca="1">YEARFRAC(Table1[[#This Row],[order DateDate]],Table1[[#This Row],[Shipday]])</f>
        <v>8.7305555555555561</v>
      </c>
      <c r="H630" s="64">
        <f>DAY(Table1[[#This Row],[order DateDate]])</f>
        <v>18</v>
      </c>
      <c r="I630" s="64">
        <f>YEAR(Table1[[#This Row],[order DateDate]])</f>
        <v>2015</v>
      </c>
      <c r="J630" s="64" t="str">
        <f>TEXT(Table1[[#This Row],[order DateDate]],"DDDD")</f>
        <v>Monday</v>
      </c>
      <c r="K630" s="5">
        <v>299.95</v>
      </c>
      <c r="L630" s="2">
        <v>8</v>
      </c>
      <c r="M630" s="5">
        <f t="shared" si="28"/>
        <v>2399.6</v>
      </c>
      <c r="N630" s="5"/>
      <c r="O630" s="49">
        <f t="shared" si="29"/>
        <v>2399.6</v>
      </c>
      <c r="P630" s="22" t="str" cm="1">
        <f t="array" ref="P630">_xlfn.IFS(Table1[[#This Row],[Total]]&gt;=2000,"HLC",Table1[[#This Row],[Total]]&lt;2000,"LLC")</f>
        <v>HLC</v>
      </c>
    </row>
    <row r="631" spans="1:16">
      <c r="A631" s="47" t="s">
        <v>26</v>
      </c>
      <c r="B631" s="47" t="str">
        <f>TRIM(Table1[[#This Row],[Product]])</f>
        <v>Bamboo Coffee Table</v>
      </c>
      <c r="C631" s="1" t="s">
        <v>29</v>
      </c>
      <c r="D631" s="1" t="str">
        <f>UPPER(Table1[[#This Row],[Customer]])</f>
        <v>FABULOUS HOMES</v>
      </c>
      <c r="E631" s="30">
        <v>42143</v>
      </c>
      <c r="F631" s="30">
        <f t="shared" ca="1" si="27"/>
        <v>45333</v>
      </c>
      <c r="G631" s="60">
        <f ca="1">YEARFRAC(Table1[[#This Row],[order DateDate]],Table1[[#This Row],[Shipday]])</f>
        <v>8.7277777777777779</v>
      </c>
      <c r="H631" s="64">
        <f>DAY(Table1[[#This Row],[order DateDate]])</f>
        <v>19</v>
      </c>
      <c r="I631" s="64">
        <f>YEAR(Table1[[#This Row],[order DateDate]])</f>
        <v>2015</v>
      </c>
      <c r="J631" s="64" t="str">
        <f>TEXT(Table1[[#This Row],[order DateDate]],"DDDD")</f>
        <v>Tuesday</v>
      </c>
      <c r="K631" s="5">
        <v>139.94999999999999</v>
      </c>
      <c r="L631" s="2">
        <v>13</v>
      </c>
      <c r="M631" s="5">
        <f t="shared" si="28"/>
        <v>1819.35</v>
      </c>
      <c r="N631" s="5"/>
      <c r="O631" s="49">
        <f t="shared" si="29"/>
        <v>1819.35</v>
      </c>
      <c r="P631" s="22" t="str" cm="1">
        <f t="array" ref="P631">_xlfn.IFS(Table1[[#This Row],[Total]]&gt;=2000,"HLC",Table1[[#This Row],[Total]]&lt;2000,"LLC")</f>
        <v>LLC</v>
      </c>
    </row>
    <row r="632" spans="1:16">
      <c r="A632" s="47" t="s">
        <v>17</v>
      </c>
      <c r="B632" s="47" t="str">
        <f>TRIM(Table1[[#This Row],[Product]])</f>
        <v>Captain Recliner</v>
      </c>
      <c r="C632" s="1" t="s">
        <v>20</v>
      </c>
      <c r="D632" s="1" t="str">
        <f>UPPER(Table1[[#This Row],[Customer]])</f>
        <v>HOME USA</v>
      </c>
      <c r="E632" s="30">
        <v>42143</v>
      </c>
      <c r="F632" s="30">
        <f t="shared" ca="1" si="27"/>
        <v>45333</v>
      </c>
      <c r="G632" s="60">
        <f ca="1">YEARFRAC(Table1[[#This Row],[order DateDate]],Table1[[#This Row],[Shipday]])</f>
        <v>8.7277777777777779</v>
      </c>
      <c r="H632" s="64">
        <f>DAY(Table1[[#This Row],[order DateDate]])</f>
        <v>19</v>
      </c>
      <c r="I632" s="64">
        <f>YEAR(Table1[[#This Row],[order DateDate]])</f>
        <v>2015</v>
      </c>
      <c r="J632" s="64" t="str">
        <f>TEXT(Table1[[#This Row],[order DateDate]],"DDDD")</f>
        <v>Tuesday</v>
      </c>
      <c r="K632" s="5">
        <v>299.95</v>
      </c>
      <c r="L632" s="2">
        <v>8</v>
      </c>
      <c r="M632" s="5">
        <f t="shared" si="28"/>
        <v>2399.6</v>
      </c>
      <c r="N632" s="5"/>
      <c r="O632" s="49">
        <f t="shared" si="29"/>
        <v>2399.6</v>
      </c>
      <c r="P632" s="22" t="str" cm="1">
        <f t="array" ref="P632">_xlfn.IFS(Table1[[#This Row],[Total]]&gt;=2000,"HLC",Table1[[#This Row],[Total]]&lt;2000,"LLC")</f>
        <v>HLC</v>
      </c>
    </row>
    <row r="633" spans="1:16">
      <c r="A633" s="47" t="s">
        <v>24</v>
      </c>
      <c r="B633" s="47" t="str">
        <f>TRIM(Table1[[#This Row],[Product]])</f>
        <v>Chameleon Couch</v>
      </c>
      <c r="C633" s="1" t="s">
        <v>28</v>
      </c>
      <c r="D633" s="1" t="str">
        <f>UPPER(Table1[[#This Row],[Customer]])</f>
        <v>HOME EMPORIUM</v>
      </c>
      <c r="E633" s="30">
        <v>42143</v>
      </c>
      <c r="F633" s="30">
        <f t="shared" ca="1" si="27"/>
        <v>45333</v>
      </c>
      <c r="G633" s="60">
        <f ca="1">YEARFRAC(Table1[[#This Row],[order DateDate]],Table1[[#This Row],[Shipday]])</f>
        <v>8.7277777777777779</v>
      </c>
      <c r="H633" s="64">
        <f>DAY(Table1[[#This Row],[order DateDate]])</f>
        <v>19</v>
      </c>
      <c r="I633" s="64">
        <f>YEAR(Table1[[#This Row],[order DateDate]])</f>
        <v>2015</v>
      </c>
      <c r="J633" s="64" t="str">
        <f>TEXT(Table1[[#This Row],[order DateDate]],"DDDD")</f>
        <v>Tuesday</v>
      </c>
      <c r="K633" s="5">
        <v>649.99</v>
      </c>
      <c r="L633" s="2">
        <v>13</v>
      </c>
      <c r="M633" s="5">
        <f t="shared" si="28"/>
        <v>8449.8700000000008</v>
      </c>
      <c r="N633" s="5"/>
      <c r="O633" s="49">
        <f t="shared" si="29"/>
        <v>8449.8700000000008</v>
      </c>
      <c r="P633" s="22" t="str" cm="1">
        <f t="array" ref="P633">_xlfn.IFS(Table1[[#This Row],[Total]]&gt;=2000,"HLC",Table1[[#This Row],[Total]]&lt;2000,"LLC")</f>
        <v>HLC</v>
      </c>
    </row>
    <row r="634" spans="1:16">
      <c r="A634" s="47" t="s">
        <v>26</v>
      </c>
      <c r="B634" s="47" t="str">
        <f>TRIM(Table1[[#This Row],[Product]])</f>
        <v>Bamboo Coffee Table</v>
      </c>
      <c r="C634" s="1" t="s">
        <v>28</v>
      </c>
      <c r="D634" s="1" t="str">
        <f>UPPER(Table1[[#This Row],[Customer]])</f>
        <v>HOME EMPORIUM</v>
      </c>
      <c r="E634" s="30">
        <v>42144</v>
      </c>
      <c r="F634" s="30">
        <f t="shared" ca="1" si="27"/>
        <v>45333</v>
      </c>
      <c r="G634" s="60">
        <f ca="1">YEARFRAC(Table1[[#This Row],[order DateDate]],Table1[[#This Row],[Shipday]])</f>
        <v>8.7249999999999996</v>
      </c>
      <c r="H634" s="64">
        <f>DAY(Table1[[#This Row],[order DateDate]])</f>
        <v>20</v>
      </c>
      <c r="I634" s="64">
        <f>YEAR(Table1[[#This Row],[order DateDate]])</f>
        <v>2015</v>
      </c>
      <c r="J634" s="64" t="str">
        <f>TEXT(Table1[[#This Row],[order DateDate]],"DDDD")</f>
        <v>Wednesday</v>
      </c>
      <c r="K634" s="5">
        <v>139.94999999999999</v>
      </c>
      <c r="L634" s="2">
        <v>6</v>
      </c>
      <c r="M634" s="5">
        <f t="shared" si="28"/>
        <v>839.69999999999993</v>
      </c>
      <c r="N634" s="5"/>
      <c r="O634" s="49">
        <f t="shared" si="29"/>
        <v>839.69999999999993</v>
      </c>
      <c r="P634" s="22" t="str" cm="1">
        <f t="array" ref="P634">_xlfn.IFS(Table1[[#This Row],[Total]]&gt;=2000,"HLC",Table1[[#This Row],[Total]]&lt;2000,"LLC")</f>
        <v>LLC</v>
      </c>
    </row>
    <row r="635" spans="1:16">
      <c r="A635" s="47" t="s">
        <v>21</v>
      </c>
      <c r="B635" s="47" t="str">
        <f>TRIM(Table1[[#This Row],[Product]])</f>
        <v>Bamboo End Table</v>
      </c>
      <c r="C635" s="1" t="s">
        <v>28</v>
      </c>
      <c r="D635" s="1" t="str">
        <f>UPPER(Table1[[#This Row],[Customer]])</f>
        <v>HOME EMPORIUM</v>
      </c>
      <c r="E635" s="30">
        <v>42146</v>
      </c>
      <c r="F635" s="30">
        <f t="shared" ca="1" si="27"/>
        <v>45333</v>
      </c>
      <c r="G635" s="60">
        <f ca="1">YEARFRAC(Table1[[#This Row],[order DateDate]],Table1[[#This Row],[Shipday]])</f>
        <v>8.719444444444445</v>
      </c>
      <c r="H635" s="64">
        <f>DAY(Table1[[#This Row],[order DateDate]])</f>
        <v>22</v>
      </c>
      <c r="I635" s="64">
        <f>YEAR(Table1[[#This Row],[order DateDate]])</f>
        <v>2015</v>
      </c>
      <c r="J635" s="64" t="str">
        <f>TEXT(Table1[[#This Row],[order DateDate]],"DDDD")</f>
        <v>Friday</v>
      </c>
      <c r="K635" s="5">
        <v>64.95</v>
      </c>
      <c r="L635" s="2">
        <v>2</v>
      </c>
      <c r="M635" s="5">
        <f t="shared" si="28"/>
        <v>129.9</v>
      </c>
      <c r="N635" s="5"/>
      <c r="O635" s="49">
        <f t="shared" si="29"/>
        <v>129.9</v>
      </c>
      <c r="P635" s="22" t="str" cm="1">
        <f t="array" ref="P635">_xlfn.IFS(Table1[[#This Row],[Total]]&gt;=2000,"HLC",Table1[[#This Row],[Total]]&lt;2000,"LLC")</f>
        <v>LLC</v>
      </c>
    </row>
    <row r="636" spans="1:16">
      <c r="A636" s="47" t="s">
        <v>19</v>
      </c>
      <c r="B636" s="47" t="str">
        <f>TRIM(Table1[[#This Row],[Product]])</f>
        <v>Media Armoire</v>
      </c>
      <c r="C636" s="1" t="s">
        <v>18</v>
      </c>
      <c r="D636" s="1" t="str">
        <f>UPPER(Table1[[#This Row],[Customer]])</f>
        <v>B&amp;B SPACES</v>
      </c>
      <c r="E636" s="30">
        <v>42146</v>
      </c>
      <c r="F636" s="30">
        <f t="shared" ca="1" si="27"/>
        <v>45333</v>
      </c>
      <c r="G636" s="60">
        <f ca="1">YEARFRAC(Table1[[#This Row],[order DateDate]],Table1[[#This Row],[Shipday]])</f>
        <v>8.719444444444445</v>
      </c>
      <c r="H636" s="64">
        <f>DAY(Table1[[#This Row],[order DateDate]])</f>
        <v>22</v>
      </c>
      <c r="I636" s="64">
        <f>YEAR(Table1[[#This Row],[order DateDate]])</f>
        <v>2015</v>
      </c>
      <c r="J636" s="64" t="str">
        <f>TEXT(Table1[[#This Row],[order DateDate]],"DDDD")</f>
        <v>Friday</v>
      </c>
      <c r="K636" s="5">
        <v>329.95</v>
      </c>
      <c r="L636" s="2">
        <v>7</v>
      </c>
      <c r="M636" s="5">
        <f t="shared" si="28"/>
        <v>2309.65</v>
      </c>
      <c r="N636" s="5"/>
      <c r="O636" s="49">
        <f t="shared" si="29"/>
        <v>2309.65</v>
      </c>
      <c r="P636" s="22" t="str" cm="1">
        <f t="array" ref="P636">_xlfn.IFS(Table1[[#This Row],[Total]]&gt;=2000,"HLC",Table1[[#This Row],[Total]]&lt;2000,"LLC")</f>
        <v>HLC</v>
      </c>
    </row>
    <row r="637" spans="1:16">
      <c r="A637" s="47" t="s">
        <v>24</v>
      </c>
      <c r="B637" s="47" t="str">
        <f>TRIM(Table1[[#This Row],[Product]])</f>
        <v>Chameleon Couch</v>
      </c>
      <c r="C637" s="1" t="s">
        <v>18</v>
      </c>
      <c r="D637" s="1" t="str">
        <f>UPPER(Table1[[#This Row],[Customer]])</f>
        <v>B&amp;B SPACES</v>
      </c>
      <c r="E637" s="30">
        <v>42147</v>
      </c>
      <c r="F637" s="30">
        <f t="shared" ca="1" si="27"/>
        <v>45333</v>
      </c>
      <c r="G637" s="60">
        <f ca="1">YEARFRAC(Table1[[#This Row],[order DateDate]],Table1[[#This Row],[Shipday]])</f>
        <v>8.7166666666666668</v>
      </c>
      <c r="H637" s="64">
        <f>DAY(Table1[[#This Row],[order DateDate]])</f>
        <v>23</v>
      </c>
      <c r="I637" s="64">
        <f>YEAR(Table1[[#This Row],[order DateDate]])</f>
        <v>2015</v>
      </c>
      <c r="J637" s="64" t="str">
        <f>TEXT(Table1[[#This Row],[order DateDate]],"DDDD")</f>
        <v>Saturday</v>
      </c>
      <c r="K637" s="5">
        <v>649.99</v>
      </c>
      <c r="L637" s="2">
        <v>7</v>
      </c>
      <c r="M637" s="5">
        <f t="shared" si="28"/>
        <v>4549.93</v>
      </c>
      <c r="N637" s="5"/>
      <c r="O637" s="49">
        <f t="shared" si="29"/>
        <v>4549.93</v>
      </c>
      <c r="P637" s="22" t="str" cm="1">
        <f t="array" ref="P637">_xlfn.IFS(Table1[[#This Row],[Total]]&gt;=2000,"HLC",Table1[[#This Row],[Total]]&lt;2000,"LLC")</f>
        <v>HLC</v>
      </c>
    </row>
    <row r="638" spans="1:16">
      <c r="A638" s="47" t="s">
        <v>26</v>
      </c>
      <c r="B638" s="47" t="str">
        <f>TRIM(Table1[[#This Row],[Product]])</f>
        <v>Bamboo Coffee Table</v>
      </c>
      <c r="C638" s="1" t="s">
        <v>22</v>
      </c>
      <c r="D638" s="1" t="str">
        <f>UPPER(Table1[[#This Row],[Customer]])</f>
        <v>ELLINGTON DESIGNS</v>
      </c>
      <c r="E638" s="30">
        <v>42149</v>
      </c>
      <c r="F638" s="30">
        <f t="shared" ca="1" si="27"/>
        <v>45333</v>
      </c>
      <c r="G638" s="60">
        <f ca="1">YEARFRAC(Table1[[#This Row],[order DateDate]],Table1[[#This Row],[Shipday]])</f>
        <v>8.7111111111111104</v>
      </c>
      <c r="H638" s="64">
        <f>DAY(Table1[[#This Row],[order DateDate]])</f>
        <v>25</v>
      </c>
      <c r="I638" s="64">
        <f>YEAR(Table1[[#This Row],[order DateDate]])</f>
        <v>2015</v>
      </c>
      <c r="J638" s="64" t="str">
        <f>TEXT(Table1[[#This Row],[order DateDate]],"DDDD")</f>
        <v>Monday</v>
      </c>
      <c r="K638" s="5">
        <v>139.94999999999999</v>
      </c>
      <c r="L638" s="2">
        <v>14</v>
      </c>
      <c r="M638" s="5">
        <f t="shared" si="28"/>
        <v>1959.2999999999997</v>
      </c>
      <c r="N638" s="5"/>
      <c r="O638" s="49">
        <f t="shared" si="29"/>
        <v>1959.2999999999997</v>
      </c>
      <c r="P638" s="22" t="str" cm="1">
        <f t="array" ref="P638">_xlfn.IFS(Table1[[#This Row],[Total]]&gt;=2000,"HLC",Table1[[#This Row],[Total]]&lt;2000,"LLC")</f>
        <v>LLC</v>
      </c>
    </row>
    <row r="639" spans="1:16">
      <c r="A639" s="47" t="s">
        <v>26</v>
      </c>
      <c r="B639" s="47" t="str">
        <f>TRIM(Table1[[#This Row],[Product]])</f>
        <v>Bamboo Coffee Table</v>
      </c>
      <c r="C639" s="1" t="s">
        <v>22</v>
      </c>
      <c r="D639" s="1" t="str">
        <f>UPPER(Table1[[#This Row],[Customer]])</f>
        <v>ELLINGTON DESIGNS</v>
      </c>
      <c r="E639" s="30">
        <v>42149</v>
      </c>
      <c r="F639" s="30">
        <f t="shared" ca="1" si="27"/>
        <v>45333</v>
      </c>
      <c r="G639" s="60">
        <f ca="1">YEARFRAC(Table1[[#This Row],[order DateDate]],Table1[[#This Row],[Shipday]])</f>
        <v>8.7111111111111104</v>
      </c>
      <c r="H639" s="64">
        <f>DAY(Table1[[#This Row],[order DateDate]])</f>
        <v>25</v>
      </c>
      <c r="I639" s="64">
        <f>YEAR(Table1[[#This Row],[order DateDate]])</f>
        <v>2015</v>
      </c>
      <c r="J639" s="64" t="str">
        <f>TEXT(Table1[[#This Row],[order DateDate]],"DDDD")</f>
        <v>Monday</v>
      </c>
      <c r="K639" s="5">
        <v>139.94999999999999</v>
      </c>
      <c r="L639" s="2">
        <v>12</v>
      </c>
      <c r="M639" s="5">
        <f t="shared" si="28"/>
        <v>1679.3999999999999</v>
      </c>
      <c r="N639" s="5"/>
      <c r="O639" s="49">
        <f t="shared" si="29"/>
        <v>1679.3999999999999</v>
      </c>
      <c r="P639" s="22" t="str" cm="1">
        <f t="array" ref="P639">_xlfn.IFS(Table1[[#This Row],[Total]]&gt;=2000,"HLC",Table1[[#This Row],[Total]]&lt;2000,"LLC")</f>
        <v>LLC</v>
      </c>
    </row>
    <row r="640" spans="1:16">
      <c r="A640" s="47" t="s">
        <v>26</v>
      </c>
      <c r="B640" s="47" t="str">
        <f>TRIM(Table1[[#This Row],[Product]])</f>
        <v>Bamboo Coffee Table</v>
      </c>
      <c r="C640" s="1" t="s">
        <v>20</v>
      </c>
      <c r="D640" s="1" t="str">
        <f>UPPER(Table1[[#This Row],[Customer]])</f>
        <v>HOME USA</v>
      </c>
      <c r="E640" s="30">
        <v>42149</v>
      </c>
      <c r="F640" s="30">
        <f t="shared" ca="1" si="27"/>
        <v>45333</v>
      </c>
      <c r="G640" s="60">
        <f ca="1">YEARFRAC(Table1[[#This Row],[order DateDate]],Table1[[#This Row],[Shipday]])</f>
        <v>8.7111111111111104</v>
      </c>
      <c r="H640" s="64">
        <f>DAY(Table1[[#This Row],[order DateDate]])</f>
        <v>25</v>
      </c>
      <c r="I640" s="64">
        <f>YEAR(Table1[[#This Row],[order DateDate]])</f>
        <v>2015</v>
      </c>
      <c r="J640" s="64" t="str">
        <f>TEXT(Table1[[#This Row],[order DateDate]],"DDDD")</f>
        <v>Monday</v>
      </c>
      <c r="K640" s="5">
        <v>139.94999999999999</v>
      </c>
      <c r="L640" s="2">
        <v>13</v>
      </c>
      <c r="M640" s="5">
        <f t="shared" si="28"/>
        <v>1819.35</v>
      </c>
      <c r="N640" s="5"/>
      <c r="O640" s="49">
        <f t="shared" si="29"/>
        <v>1819.35</v>
      </c>
      <c r="P640" s="22" t="str" cm="1">
        <f t="array" ref="P640">_xlfn.IFS(Table1[[#This Row],[Total]]&gt;=2000,"HLC",Table1[[#This Row],[Total]]&lt;2000,"LLC")</f>
        <v>LLC</v>
      </c>
    </row>
    <row r="641" spans="1:16">
      <c r="A641" s="47" t="s">
        <v>17</v>
      </c>
      <c r="B641" s="47" t="str">
        <f>TRIM(Table1[[#This Row],[Product]])</f>
        <v>Captain Recliner</v>
      </c>
      <c r="C641" s="1" t="s">
        <v>29</v>
      </c>
      <c r="D641" s="1" t="str">
        <f>UPPER(Table1[[#This Row],[Customer]])</f>
        <v>FABULOUS HOMES</v>
      </c>
      <c r="E641" s="30">
        <v>42149</v>
      </c>
      <c r="F641" s="30">
        <f t="shared" ca="1" si="27"/>
        <v>45333</v>
      </c>
      <c r="G641" s="60">
        <f ca="1">YEARFRAC(Table1[[#This Row],[order DateDate]],Table1[[#This Row],[Shipday]])</f>
        <v>8.7111111111111104</v>
      </c>
      <c r="H641" s="64">
        <f>DAY(Table1[[#This Row],[order DateDate]])</f>
        <v>25</v>
      </c>
      <c r="I641" s="64">
        <f>YEAR(Table1[[#This Row],[order DateDate]])</f>
        <v>2015</v>
      </c>
      <c r="J641" s="64" t="str">
        <f>TEXT(Table1[[#This Row],[order DateDate]],"DDDD")</f>
        <v>Monday</v>
      </c>
      <c r="K641" s="5">
        <v>299.95</v>
      </c>
      <c r="L641" s="2">
        <v>10</v>
      </c>
      <c r="M641" s="5">
        <f t="shared" si="28"/>
        <v>2999.5</v>
      </c>
      <c r="N641" s="5"/>
      <c r="O641" s="49">
        <f t="shared" si="29"/>
        <v>2999.5</v>
      </c>
      <c r="P641" s="22" t="str" cm="1">
        <f t="array" ref="P641">_xlfn.IFS(Table1[[#This Row],[Total]]&gt;=2000,"HLC",Table1[[#This Row],[Total]]&lt;2000,"LLC")</f>
        <v>HLC</v>
      </c>
    </row>
    <row r="642" spans="1:16">
      <c r="A642" s="47" t="s">
        <v>21</v>
      </c>
      <c r="B642" s="47" t="str">
        <f>TRIM(Table1[[#This Row],[Product]])</f>
        <v>Bamboo End Table</v>
      </c>
      <c r="C642" s="1" t="s">
        <v>29</v>
      </c>
      <c r="D642" s="1" t="str">
        <f>UPPER(Table1[[#This Row],[Customer]])</f>
        <v>FABULOUS HOMES</v>
      </c>
      <c r="E642" s="30">
        <v>42150</v>
      </c>
      <c r="F642" s="30">
        <f t="shared" ca="1" si="27"/>
        <v>45333</v>
      </c>
      <c r="G642" s="60">
        <f ca="1">YEARFRAC(Table1[[#This Row],[order DateDate]],Table1[[#This Row],[Shipday]])</f>
        <v>8.7083333333333339</v>
      </c>
      <c r="H642" s="64">
        <f>DAY(Table1[[#This Row],[order DateDate]])</f>
        <v>26</v>
      </c>
      <c r="I642" s="64">
        <f>YEAR(Table1[[#This Row],[order DateDate]])</f>
        <v>2015</v>
      </c>
      <c r="J642" s="64" t="str">
        <f>TEXT(Table1[[#This Row],[order DateDate]],"DDDD")</f>
        <v>Tuesday</v>
      </c>
      <c r="K642" s="5">
        <v>64.95</v>
      </c>
      <c r="L642" s="2">
        <v>2</v>
      </c>
      <c r="M642" s="5">
        <f t="shared" si="28"/>
        <v>129.9</v>
      </c>
      <c r="N642" s="5"/>
      <c r="O642" s="49">
        <f t="shared" si="29"/>
        <v>129.9</v>
      </c>
      <c r="P642" s="22" t="str" cm="1">
        <f t="array" ref="P642">_xlfn.IFS(Table1[[#This Row],[Total]]&gt;=2000,"HLC",Table1[[#This Row],[Total]]&lt;2000,"LLC")</f>
        <v>LLC</v>
      </c>
    </row>
    <row r="643" spans="1:16">
      <c r="A643" s="47" t="s">
        <v>17</v>
      </c>
      <c r="B643" s="47" t="str">
        <f>TRIM(Table1[[#This Row],[Product]])</f>
        <v>Captain Recliner</v>
      </c>
      <c r="C643" s="1" t="s">
        <v>28</v>
      </c>
      <c r="D643" s="1" t="str">
        <f>UPPER(Table1[[#This Row],[Customer]])</f>
        <v>HOME EMPORIUM</v>
      </c>
      <c r="E643" s="30">
        <v>42150</v>
      </c>
      <c r="F643" s="30">
        <f t="shared" ca="1" si="27"/>
        <v>45333</v>
      </c>
      <c r="G643" s="60">
        <f ca="1">YEARFRAC(Table1[[#This Row],[order DateDate]],Table1[[#This Row],[Shipday]])</f>
        <v>8.7083333333333339</v>
      </c>
      <c r="H643" s="64">
        <f>DAY(Table1[[#This Row],[order DateDate]])</f>
        <v>26</v>
      </c>
      <c r="I643" s="64">
        <f>YEAR(Table1[[#This Row],[order DateDate]])</f>
        <v>2015</v>
      </c>
      <c r="J643" s="64" t="str">
        <f>TEXT(Table1[[#This Row],[order DateDate]],"DDDD")</f>
        <v>Tuesday</v>
      </c>
      <c r="K643" s="5">
        <v>299.95</v>
      </c>
      <c r="L643" s="2">
        <v>5</v>
      </c>
      <c r="M643" s="5">
        <f t="shared" si="28"/>
        <v>1499.75</v>
      </c>
      <c r="N643" s="5"/>
      <c r="O643" s="49">
        <f t="shared" si="29"/>
        <v>1499.75</v>
      </c>
      <c r="P643" s="22" t="str" cm="1">
        <f t="array" ref="P643">_xlfn.IFS(Table1[[#This Row],[Total]]&gt;=2000,"HLC",Table1[[#This Row],[Total]]&lt;2000,"LLC")</f>
        <v>LLC</v>
      </c>
    </row>
    <row r="644" spans="1:16">
      <c r="A644" s="47" t="s">
        <v>24</v>
      </c>
      <c r="B644" s="47" t="str">
        <f>TRIM(Table1[[#This Row],[Product]])</f>
        <v>Chameleon Couch</v>
      </c>
      <c r="C644" s="1" t="s">
        <v>18</v>
      </c>
      <c r="D644" s="1" t="str">
        <f>UPPER(Table1[[#This Row],[Customer]])</f>
        <v>B&amp;B SPACES</v>
      </c>
      <c r="E644" s="30">
        <v>42150</v>
      </c>
      <c r="F644" s="30">
        <f t="shared" ref="F644:F707" ca="1" si="30">TODAY()</f>
        <v>45333</v>
      </c>
      <c r="G644" s="60">
        <f ca="1">YEARFRAC(Table1[[#This Row],[order DateDate]],Table1[[#This Row],[Shipday]])</f>
        <v>8.7083333333333339</v>
      </c>
      <c r="H644" s="64">
        <f>DAY(Table1[[#This Row],[order DateDate]])</f>
        <v>26</v>
      </c>
      <c r="I644" s="64">
        <f>YEAR(Table1[[#This Row],[order DateDate]])</f>
        <v>2015</v>
      </c>
      <c r="J644" s="64" t="str">
        <f>TEXT(Table1[[#This Row],[order DateDate]],"DDDD")</f>
        <v>Tuesday</v>
      </c>
      <c r="K644" s="5">
        <v>649.99</v>
      </c>
      <c r="L644" s="2">
        <v>20</v>
      </c>
      <c r="M644" s="5">
        <f t="shared" ref="M644:M707" si="31">K644*L644</f>
        <v>12999.8</v>
      </c>
      <c r="N644" s="5"/>
      <c r="O644" s="49">
        <f t="shared" ref="O644:O707" si="32">M644+N644</f>
        <v>12999.8</v>
      </c>
      <c r="P644" s="22" t="str" cm="1">
        <f t="array" ref="P644">_xlfn.IFS(Table1[[#This Row],[Total]]&gt;=2000,"HLC",Table1[[#This Row],[Total]]&lt;2000,"LLC")</f>
        <v>HLC</v>
      </c>
    </row>
    <row r="645" spans="1:16">
      <c r="A645" s="47" t="s">
        <v>24</v>
      </c>
      <c r="B645" s="47" t="str">
        <f>TRIM(Table1[[#This Row],[Product]])</f>
        <v>Chameleon Couch</v>
      </c>
      <c r="C645" s="1" t="s">
        <v>20</v>
      </c>
      <c r="D645" s="1" t="str">
        <f>UPPER(Table1[[#This Row],[Customer]])</f>
        <v>HOME USA</v>
      </c>
      <c r="E645" s="30">
        <v>42150</v>
      </c>
      <c r="F645" s="30">
        <f t="shared" ca="1" si="30"/>
        <v>45333</v>
      </c>
      <c r="G645" s="60">
        <f ca="1">YEARFRAC(Table1[[#This Row],[order DateDate]],Table1[[#This Row],[Shipday]])</f>
        <v>8.7083333333333339</v>
      </c>
      <c r="H645" s="64">
        <f>DAY(Table1[[#This Row],[order DateDate]])</f>
        <v>26</v>
      </c>
      <c r="I645" s="64">
        <f>YEAR(Table1[[#This Row],[order DateDate]])</f>
        <v>2015</v>
      </c>
      <c r="J645" s="64" t="str">
        <f>TEXT(Table1[[#This Row],[order DateDate]],"DDDD")</f>
        <v>Tuesday</v>
      </c>
      <c r="K645" s="5">
        <v>649.99</v>
      </c>
      <c r="L645" s="2">
        <v>4</v>
      </c>
      <c r="M645" s="5">
        <f t="shared" si="31"/>
        <v>2599.96</v>
      </c>
      <c r="N645" s="5"/>
      <c r="O645" s="49">
        <f t="shared" si="32"/>
        <v>2599.96</v>
      </c>
      <c r="P645" s="22" t="str" cm="1">
        <f t="array" ref="P645">_xlfn.IFS(Table1[[#This Row],[Total]]&gt;=2000,"HLC",Table1[[#This Row],[Total]]&lt;2000,"LLC")</f>
        <v>HLC</v>
      </c>
    </row>
    <row r="646" spans="1:16">
      <c r="A646" s="47" t="s">
        <v>24</v>
      </c>
      <c r="B646" s="47" t="str">
        <f>TRIM(Table1[[#This Row],[Product]])</f>
        <v>Chameleon Couch</v>
      </c>
      <c r="C646" s="1" t="s">
        <v>20</v>
      </c>
      <c r="D646" s="1" t="str">
        <f>UPPER(Table1[[#This Row],[Customer]])</f>
        <v>HOME USA</v>
      </c>
      <c r="E646" s="30">
        <v>42150</v>
      </c>
      <c r="F646" s="30">
        <f t="shared" ca="1" si="30"/>
        <v>45333</v>
      </c>
      <c r="G646" s="60">
        <f ca="1">YEARFRAC(Table1[[#This Row],[order DateDate]],Table1[[#This Row],[Shipday]])</f>
        <v>8.7083333333333339</v>
      </c>
      <c r="H646" s="64">
        <f>DAY(Table1[[#This Row],[order DateDate]])</f>
        <v>26</v>
      </c>
      <c r="I646" s="64">
        <f>YEAR(Table1[[#This Row],[order DateDate]])</f>
        <v>2015</v>
      </c>
      <c r="J646" s="64" t="str">
        <f>TEXT(Table1[[#This Row],[order DateDate]],"DDDD")</f>
        <v>Tuesday</v>
      </c>
      <c r="K646" s="5">
        <v>649.99</v>
      </c>
      <c r="L646" s="2">
        <v>2</v>
      </c>
      <c r="M646" s="5">
        <f t="shared" si="31"/>
        <v>1299.98</v>
      </c>
      <c r="N646" s="5"/>
      <c r="O646" s="49">
        <f t="shared" si="32"/>
        <v>1299.98</v>
      </c>
      <c r="P646" s="22" t="str" cm="1">
        <f t="array" ref="P646">_xlfn.IFS(Table1[[#This Row],[Total]]&gt;=2000,"HLC",Table1[[#This Row],[Total]]&lt;2000,"LLC")</f>
        <v>LLC</v>
      </c>
    </row>
    <row r="647" spans="1:16">
      <c r="A647" s="47" t="s">
        <v>26</v>
      </c>
      <c r="B647" s="47" t="str">
        <f>TRIM(Table1[[#This Row],[Product]])</f>
        <v>Bamboo Coffee Table</v>
      </c>
      <c r="C647" s="1" t="s">
        <v>18</v>
      </c>
      <c r="D647" s="1" t="str">
        <f>UPPER(Table1[[#This Row],[Customer]])</f>
        <v>B&amp;B SPACES</v>
      </c>
      <c r="E647" s="30">
        <v>42152</v>
      </c>
      <c r="F647" s="30">
        <f t="shared" ca="1" si="30"/>
        <v>45333</v>
      </c>
      <c r="G647" s="60">
        <f ca="1">YEARFRAC(Table1[[#This Row],[order DateDate]],Table1[[#This Row],[Shipday]])</f>
        <v>8.7027777777777775</v>
      </c>
      <c r="H647" s="64">
        <f>DAY(Table1[[#This Row],[order DateDate]])</f>
        <v>28</v>
      </c>
      <c r="I647" s="64">
        <f>YEAR(Table1[[#This Row],[order DateDate]])</f>
        <v>2015</v>
      </c>
      <c r="J647" s="64" t="str">
        <f>TEXT(Table1[[#This Row],[order DateDate]],"DDDD")</f>
        <v>Thursday</v>
      </c>
      <c r="K647" s="5">
        <v>139.94999999999999</v>
      </c>
      <c r="L647" s="2">
        <v>17</v>
      </c>
      <c r="M647" s="5">
        <f t="shared" si="31"/>
        <v>2379.1499999999996</v>
      </c>
      <c r="N647" s="5"/>
      <c r="O647" s="49">
        <f t="shared" si="32"/>
        <v>2379.1499999999996</v>
      </c>
      <c r="P647" s="22" t="str" cm="1">
        <f t="array" ref="P647">_xlfn.IFS(Table1[[#This Row],[Total]]&gt;=2000,"HLC",Table1[[#This Row],[Total]]&lt;2000,"LLC")</f>
        <v>HLC</v>
      </c>
    </row>
    <row r="648" spans="1:16">
      <c r="A648" s="47" t="s">
        <v>26</v>
      </c>
      <c r="B648" s="47" t="str">
        <f>TRIM(Table1[[#This Row],[Product]])</f>
        <v>Bamboo Coffee Table</v>
      </c>
      <c r="C648" s="1" t="s">
        <v>28</v>
      </c>
      <c r="D648" s="1" t="str">
        <f>UPPER(Table1[[#This Row],[Customer]])</f>
        <v>HOME EMPORIUM</v>
      </c>
      <c r="E648" s="30">
        <v>42152</v>
      </c>
      <c r="F648" s="30">
        <f t="shared" ca="1" si="30"/>
        <v>45333</v>
      </c>
      <c r="G648" s="60">
        <f ca="1">YEARFRAC(Table1[[#This Row],[order DateDate]],Table1[[#This Row],[Shipday]])</f>
        <v>8.7027777777777775</v>
      </c>
      <c r="H648" s="64">
        <f>DAY(Table1[[#This Row],[order DateDate]])</f>
        <v>28</v>
      </c>
      <c r="I648" s="64">
        <f>YEAR(Table1[[#This Row],[order DateDate]])</f>
        <v>2015</v>
      </c>
      <c r="J648" s="64" t="str">
        <f>TEXT(Table1[[#This Row],[order DateDate]],"DDDD")</f>
        <v>Thursday</v>
      </c>
      <c r="K648" s="5">
        <v>139.94999999999999</v>
      </c>
      <c r="L648" s="2">
        <v>13</v>
      </c>
      <c r="M648" s="5">
        <f t="shared" si="31"/>
        <v>1819.35</v>
      </c>
      <c r="N648" s="5"/>
      <c r="O648" s="49">
        <f t="shared" si="32"/>
        <v>1819.35</v>
      </c>
      <c r="P648" s="22" t="str" cm="1">
        <f t="array" ref="P648">_xlfn.IFS(Table1[[#This Row],[Total]]&gt;=2000,"HLC",Table1[[#This Row],[Total]]&lt;2000,"LLC")</f>
        <v>LLC</v>
      </c>
    </row>
    <row r="649" spans="1:16">
      <c r="A649" s="47" t="s">
        <v>19</v>
      </c>
      <c r="B649" s="47" t="str">
        <f>TRIM(Table1[[#This Row],[Product]])</f>
        <v>Media Armoire</v>
      </c>
      <c r="C649" s="1" t="s">
        <v>29</v>
      </c>
      <c r="D649" s="1" t="str">
        <f>UPPER(Table1[[#This Row],[Customer]])</f>
        <v>FABULOUS HOMES</v>
      </c>
      <c r="E649" s="30">
        <v>42153</v>
      </c>
      <c r="F649" s="30">
        <f t="shared" ca="1" si="30"/>
        <v>45333</v>
      </c>
      <c r="G649" s="60">
        <f ca="1">YEARFRAC(Table1[[#This Row],[order DateDate]],Table1[[#This Row],[Shipday]])</f>
        <v>8.6999999999999993</v>
      </c>
      <c r="H649" s="64">
        <f>DAY(Table1[[#This Row],[order DateDate]])</f>
        <v>29</v>
      </c>
      <c r="I649" s="64">
        <f>YEAR(Table1[[#This Row],[order DateDate]])</f>
        <v>2015</v>
      </c>
      <c r="J649" s="64" t="str">
        <f>TEXT(Table1[[#This Row],[order DateDate]],"DDDD")</f>
        <v>Friday</v>
      </c>
      <c r="K649" s="5">
        <v>329.95</v>
      </c>
      <c r="L649" s="2">
        <v>9</v>
      </c>
      <c r="M649" s="5">
        <f t="shared" si="31"/>
        <v>2969.5499999999997</v>
      </c>
      <c r="N649" s="5"/>
      <c r="O649" s="49">
        <f t="shared" si="32"/>
        <v>2969.5499999999997</v>
      </c>
      <c r="P649" s="22" t="str" cm="1">
        <f t="array" ref="P649">_xlfn.IFS(Table1[[#This Row],[Total]]&gt;=2000,"HLC",Table1[[#This Row],[Total]]&lt;2000,"LLC")</f>
        <v>HLC</v>
      </c>
    </row>
    <row r="650" spans="1:16">
      <c r="A650" s="47" t="s">
        <v>17</v>
      </c>
      <c r="B650" s="47" t="str">
        <f>TRIM(Table1[[#This Row],[Product]])</f>
        <v>Captain Recliner</v>
      </c>
      <c r="C650" s="1" t="s">
        <v>29</v>
      </c>
      <c r="D650" s="1" t="str">
        <f>UPPER(Table1[[#This Row],[Customer]])</f>
        <v>FABULOUS HOMES</v>
      </c>
      <c r="E650" s="30">
        <v>42154</v>
      </c>
      <c r="F650" s="30">
        <f t="shared" ca="1" si="30"/>
        <v>45333</v>
      </c>
      <c r="G650" s="60">
        <f ca="1">YEARFRAC(Table1[[#This Row],[order DateDate]],Table1[[#This Row],[Shipday]])</f>
        <v>8.6972222222222229</v>
      </c>
      <c r="H650" s="64">
        <f>DAY(Table1[[#This Row],[order DateDate]])</f>
        <v>30</v>
      </c>
      <c r="I650" s="64">
        <f>YEAR(Table1[[#This Row],[order DateDate]])</f>
        <v>2015</v>
      </c>
      <c r="J650" s="64" t="str">
        <f>TEXT(Table1[[#This Row],[order DateDate]],"DDDD")</f>
        <v>Saturday</v>
      </c>
      <c r="K650" s="5">
        <v>299.95</v>
      </c>
      <c r="L650" s="2">
        <v>9</v>
      </c>
      <c r="M650" s="5">
        <f t="shared" si="31"/>
        <v>2699.5499999999997</v>
      </c>
      <c r="N650" s="5"/>
      <c r="O650" s="49">
        <f t="shared" si="32"/>
        <v>2699.5499999999997</v>
      </c>
      <c r="P650" s="22" t="str" cm="1">
        <f t="array" ref="P650">_xlfn.IFS(Table1[[#This Row],[Total]]&gt;=2000,"HLC",Table1[[#This Row],[Total]]&lt;2000,"LLC")</f>
        <v>HLC</v>
      </c>
    </row>
    <row r="651" spans="1:16">
      <c r="A651" s="47" t="s">
        <v>24</v>
      </c>
      <c r="B651" s="47" t="str">
        <f>TRIM(Table1[[#This Row],[Product]])</f>
        <v>Chameleon Couch</v>
      </c>
      <c r="C651" s="1" t="s">
        <v>18</v>
      </c>
      <c r="D651" s="1" t="str">
        <f>UPPER(Table1[[#This Row],[Customer]])</f>
        <v>B&amp;B SPACES</v>
      </c>
      <c r="E651" s="30">
        <v>42154</v>
      </c>
      <c r="F651" s="30">
        <f t="shared" ca="1" si="30"/>
        <v>45333</v>
      </c>
      <c r="G651" s="60">
        <f ca="1">YEARFRAC(Table1[[#This Row],[order DateDate]],Table1[[#This Row],[Shipday]])</f>
        <v>8.6972222222222229</v>
      </c>
      <c r="H651" s="64">
        <f>DAY(Table1[[#This Row],[order DateDate]])</f>
        <v>30</v>
      </c>
      <c r="I651" s="64">
        <f>YEAR(Table1[[#This Row],[order DateDate]])</f>
        <v>2015</v>
      </c>
      <c r="J651" s="64" t="str">
        <f>TEXT(Table1[[#This Row],[order DateDate]],"DDDD")</f>
        <v>Saturday</v>
      </c>
      <c r="K651" s="5">
        <v>649.99</v>
      </c>
      <c r="L651" s="2">
        <v>8</v>
      </c>
      <c r="M651" s="5">
        <f t="shared" si="31"/>
        <v>5199.92</v>
      </c>
      <c r="N651" s="5"/>
      <c r="O651" s="49">
        <f t="shared" si="32"/>
        <v>5199.92</v>
      </c>
      <c r="P651" s="22" t="str" cm="1">
        <f t="array" ref="P651">_xlfn.IFS(Table1[[#This Row],[Total]]&gt;=2000,"HLC",Table1[[#This Row],[Total]]&lt;2000,"LLC")</f>
        <v>HLC</v>
      </c>
    </row>
    <row r="652" spans="1:16">
      <c r="A652" s="47" t="s">
        <v>24</v>
      </c>
      <c r="B652" s="47" t="str">
        <f>TRIM(Table1[[#This Row],[Product]])</f>
        <v>Chameleon Couch</v>
      </c>
      <c r="C652" s="1" t="s">
        <v>29</v>
      </c>
      <c r="D652" s="1" t="str">
        <f>UPPER(Table1[[#This Row],[Customer]])</f>
        <v>FABULOUS HOMES</v>
      </c>
      <c r="E652" s="30">
        <v>42154</v>
      </c>
      <c r="F652" s="30">
        <f t="shared" ca="1" si="30"/>
        <v>45333</v>
      </c>
      <c r="G652" s="60">
        <f ca="1">YEARFRAC(Table1[[#This Row],[order DateDate]],Table1[[#This Row],[Shipday]])</f>
        <v>8.6972222222222229</v>
      </c>
      <c r="H652" s="64">
        <f>DAY(Table1[[#This Row],[order DateDate]])</f>
        <v>30</v>
      </c>
      <c r="I652" s="64">
        <f>YEAR(Table1[[#This Row],[order DateDate]])</f>
        <v>2015</v>
      </c>
      <c r="J652" s="64" t="str">
        <f>TEXT(Table1[[#This Row],[order DateDate]],"DDDD")</f>
        <v>Saturday</v>
      </c>
      <c r="K652" s="5">
        <v>649.99</v>
      </c>
      <c r="L652" s="2">
        <v>12</v>
      </c>
      <c r="M652" s="5">
        <f t="shared" si="31"/>
        <v>7799.88</v>
      </c>
      <c r="N652" s="5"/>
      <c r="O652" s="49">
        <f t="shared" si="32"/>
        <v>7799.88</v>
      </c>
      <c r="P652" s="22" t="str" cm="1">
        <f t="array" ref="P652">_xlfn.IFS(Table1[[#This Row],[Total]]&gt;=2000,"HLC",Table1[[#This Row],[Total]]&lt;2000,"LLC")</f>
        <v>HLC</v>
      </c>
    </row>
    <row r="653" spans="1:16">
      <c r="A653" s="47" t="s">
        <v>19</v>
      </c>
      <c r="B653" s="47" t="str">
        <f>TRIM(Table1[[#This Row],[Product]])</f>
        <v>Media Armoire</v>
      </c>
      <c r="C653" s="1" t="s">
        <v>18</v>
      </c>
      <c r="D653" s="1" t="str">
        <f>UPPER(Table1[[#This Row],[Customer]])</f>
        <v>B&amp;B SPACES</v>
      </c>
      <c r="E653" s="30">
        <v>42154</v>
      </c>
      <c r="F653" s="30">
        <f t="shared" ca="1" si="30"/>
        <v>45333</v>
      </c>
      <c r="G653" s="60">
        <f ca="1">YEARFRAC(Table1[[#This Row],[order DateDate]],Table1[[#This Row],[Shipday]])</f>
        <v>8.6972222222222229</v>
      </c>
      <c r="H653" s="64">
        <f>DAY(Table1[[#This Row],[order DateDate]])</f>
        <v>30</v>
      </c>
      <c r="I653" s="64">
        <f>YEAR(Table1[[#This Row],[order DateDate]])</f>
        <v>2015</v>
      </c>
      <c r="J653" s="64" t="str">
        <f>TEXT(Table1[[#This Row],[order DateDate]],"DDDD")</f>
        <v>Saturday</v>
      </c>
      <c r="K653" s="5">
        <v>329.95</v>
      </c>
      <c r="L653" s="2">
        <v>20</v>
      </c>
      <c r="M653" s="5">
        <f t="shared" si="31"/>
        <v>6599</v>
      </c>
      <c r="N653" s="5"/>
      <c r="O653" s="49">
        <f t="shared" si="32"/>
        <v>6599</v>
      </c>
      <c r="P653" s="22" t="str" cm="1">
        <f t="array" ref="P653">_xlfn.IFS(Table1[[#This Row],[Total]]&gt;=2000,"HLC",Table1[[#This Row],[Total]]&lt;2000,"LLC")</f>
        <v>HLC</v>
      </c>
    </row>
    <row r="654" spans="1:16">
      <c r="A654" s="47" t="s">
        <v>21</v>
      </c>
      <c r="B654" s="47" t="str">
        <f>TRIM(Table1[[#This Row],[Product]])</f>
        <v>Bamboo End Table</v>
      </c>
      <c r="C654" s="1" t="s">
        <v>29</v>
      </c>
      <c r="D654" s="1" t="str">
        <f>UPPER(Table1[[#This Row],[Customer]])</f>
        <v>FABULOUS HOMES</v>
      </c>
      <c r="E654" s="30">
        <v>42156</v>
      </c>
      <c r="F654" s="30">
        <f t="shared" ca="1" si="30"/>
        <v>45333</v>
      </c>
      <c r="G654" s="60">
        <f ca="1">YEARFRAC(Table1[[#This Row],[order DateDate]],Table1[[#This Row],[Shipday]])</f>
        <v>8.6944444444444446</v>
      </c>
      <c r="H654" s="64">
        <f>DAY(Table1[[#This Row],[order DateDate]])</f>
        <v>1</v>
      </c>
      <c r="I654" s="64">
        <f>YEAR(Table1[[#This Row],[order DateDate]])</f>
        <v>2015</v>
      </c>
      <c r="J654" s="64" t="str">
        <f>TEXT(Table1[[#This Row],[order DateDate]],"DDDD")</f>
        <v>Monday</v>
      </c>
      <c r="K654" s="5">
        <v>64.95</v>
      </c>
      <c r="L654" s="2">
        <v>3</v>
      </c>
      <c r="M654" s="5">
        <f t="shared" si="31"/>
        <v>194.85000000000002</v>
      </c>
      <c r="N654" s="5"/>
      <c r="O654" s="49">
        <f t="shared" si="32"/>
        <v>194.85000000000002</v>
      </c>
      <c r="P654" s="22" t="str" cm="1">
        <f t="array" ref="P654">_xlfn.IFS(Table1[[#This Row],[Total]]&gt;=2000,"HLC",Table1[[#This Row],[Total]]&lt;2000,"LLC")</f>
        <v>LLC</v>
      </c>
    </row>
    <row r="655" spans="1:16">
      <c r="A655" s="47" t="s">
        <v>26</v>
      </c>
      <c r="B655" s="47" t="str">
        <f>TRIM(Table1[[#This Row],[Product]])</f>
        <v>Bamboo Coffee Table</v>
      </c>
      <c r="C655" s="1" t="s">
        <v>18</v>
      </c>
      <c r="D655" s="1" t="str">
        <f>UPPER(Table1[[#This Row],[Customer]])</f>
        <v>B&amp;B SPACES</v>
      </c>
      <c r="E655" s="30">
        <v>42157</v>
      </c>
      <c r="F655" s="30">
        <f t="shared" ca="1" si="30"/>
        <v>45333</v>
      </c>
      <c r="G655" s="60">
        <f ca="1">YEARFRAC(Table1[[#This Row],[order DateDate]],Table1[[#This Row],[Shipday]])</f>
        <v>8.6916666666666664</v>
      </c>
      <c r="H655" s="64">
        <f>DAY(Table1[[#This Row],[order DateDate]])</f>
        <v>2</v>
      </c>
      <c r="I655" s="64">
        <f>YEAR(Table1[[#This Row],[order DateDate]])</f>
        <v>2015</v>
      </c>
      <c r="J655" s="64" t="str">
        <f>TEXT(Table1[[#This Row],[order DateDate]],"DDDD")</f>
        <v>Tuesday</v>
      </c>
      <c r="K655" s="5">
        <v>139.94999999999999</v>
      </c>
      <c r="L655" s="2">
        <v>14</v>
      </c>
      <c r="M655" s="5">
        <f t="shared" si="31"/>
        <v>1959.2999999999997</v>
      </c>
      <c r="N655" s="5"/>
      <c r="O655" s="49">
        <f t="shared" si="32"/>
        <v>1959.2999999999997</v>
      </c>
      <c r="P655" s="22" t="str" cm="1">
        <f t="array" ref="P655">_xlfn.IFS(Table1[[#This Row],[Total]]&gt;=2000,"HLC",Table1[[#This Row],[Total]]&lt;2000,"LLC")</f>
        <v>LLC</v>
      </c>
    </row>
    <row r="656" spans="1:16">
      <c r="A656" s="47" t="s">
        <v>26</v>
      </c>
      <c r="B656" s="47" t="str">
        <f>TRIM(Table1[[#This Row],[Product]])</f>
        <v>Bamboo Coffee Table</v>
      </c>
      <c r="C656" s="1" t="s">
        <v>28</v>
      </c>
      <c r="D656" s="1" t="str">
        <f>UPPER(Table1[[#This Row],[Customer]])</f>
        <v>HOME EMPORIUM</v>
      </c>
      <c r="E656" s="30">
        <v>42157</v>
      </c>
      <c r="F656" s="30">
        <f t="shared" ca="1" si="30"/>
        <v>45333</v>
      </c>
      <c r="G656" s="60">
        <f ca="1">YEARFRAC(Table1[[#This Row],[order DateDate]],Table1[[#This Row],[Shipday]])</f>
        <v>8.6916666666666664</v>
      </c>
      <c r="H656" s="64">
        <f>DAY(Table1[[#This Row],[order DateDate]])</f>
        <v>2</v>
      </c>
      <c r="I656" s="64">
        <f>YEAR(Table1[[#This Row],[order DateDate]])</f>
        <v>2015</v>
      </c>
      <c r="J656" s="64" t="str">
        <f>TEXT(Table1[[#This Row],[order DateDate]],"DDDD")</f>
        <v>Tuesday</v>
      </c>
      <c r="K656" s="5">
        <v>139.94999999999999</v>
      </c>
      <c r="L656" s="2">
        <v>4</v>
      </c>
      <c r="M656" s="5">
        <f t="shared" si="31"/>
        <v>559.79999999999995</v>
      </c>
      <c r="N656" s="5"/>
      <c r="O656" s="49">
        <f t="shared" si="32"/>
        <v>559.79999999999995</v>
      </c>
      <c r="P656" s="22" t="str" cm="1">
        <f t="array" ref="P656">_xlfn.IFS(Table1[[#This Row],[Total]]&gt;=2000,"HLC",Table1[[#This Row],[Total]]&lt;2000,"LLC")</f>
        <v>LLC</v>
      </c>
    </row>
    <row r="657" spans="1:16">
      <c r="A657" s="47" t="s">
        <v>24</v>
      </c>
      <c r="B657" s="47" t="str">
        <f>TRIM(Table1[[#This Row],[Product]])</f>
        <v>Chameleon Couch</v>
      </c>
      <c r="C657" s="1" t="s">
        <v>28</v>
      </c>
      <c r="D657" s="1" t="str">
        <f>UPPER(Table1[[#This Row],[Customer]])</f>
        <v>HOME EMPORIUM</v>
      </c>
      <c r="E657" s="30">
        <v>42157</v>
      </c>
      <c r="F657" s="30">
        <f t="shared" ca="1" si="30"/>
        <v>45333</v>
      </c>
      <c r="G657" s="60">
        <f ca="1">YEARFRAC(Table1[[#This Row],[order DateDate]],Table1[[#This Row],[Shipday]])</f>
        <v>8.6916666666666664</v>
      </c>
      <c r="H657" s="64">
        <f>DAY(Table1[[#This Row],[order DateDate]])</f>
        <v>2</v>
      </c>
      <c r="I657" s="64">
        <f>YEAR(Table1[[#This Row],[order DateDate]])</f>
        <v>2015</v>
      </c>
      <c r="J657" s="64" t="str">
        <f>TEXT(Table1[[#This Row],[order DateDate]],"DDDD")</f>
        <v>Tuesday</v>
      </c>
      <c r="K657" s="5">
        <v>649.99</v>
      </c>
      <c r="L657" s="2">
        <v>10</v>
      </c>
      <c r="M657" s="5">
        <f t="shared" si="31"/>
        <v>6499.9</v>
      </c>
      <c r="N657" s="5"/>
      <c r="O657" s="49">
        <f t="shared" si="32"/>
        <v>6499.9</v>
      </c>
      <c r="P657" s="22" t="str" cm="1">
        <f t="array" ref="P657">_xlfn.IFS(Table1[[#This Row],[Total]]&gt;=2000,"HLC",Table1[[#This Row],[Total]]&lt;2000,"LLC")</f>
        <v>HLC</v>
      </c>
    </row>
    <row r="658" spans="1:16">
      <c r="A658" s="47" t="s">
        <v>26</v>
      </c>
      <c r="B658" s="47" t="str">
        <f>TRIM(Table1[[#This Row],[Product]])</f>
        <v>Bamboo Coffee Table</v>
      </c>
      <c r="C658" s="1" t="s">
        <v>18</v>
      </c>
      <c r="D658" s="1" t="str">
        <f>UPPER(Table1[[#This Row],[Customer]])</f>
        <v>B&amp;B SPACES</v>
      </c>
      <c r="E658" s="30">
        <v>42160</v>
      </c>
      <c r="F658" s="30">
        <f t="shared" ca="1" si="30"/>
        <v>45333</v>
      </c>
      <c r="G658" s="60">
        <f ca="1">YEARFRAC(Table1[[#This Row],[order DateDate]],Table1[[#This Row],[Shipday]])</f>
        <v>8.6833333333333336</v>
      </c>
      <c r="H658" s="64">
        <f>DAY(Table1[[#This Row],[order DateDate]])</f>
        <v>5</v>
      </c>
      <c r="I658" s="64">
        <f>YEAR(Table1[[#This Row],[order DateDate]])</f>
        <v>2015</v>
      </c>
      <c r="J658" s="64" t="str">
        <f>TEXT(Table1[[#This Row],[order DateDate]],"DDDD")</f>
        <v>Friday</v>
      </c>
      <c r="K658" s="5">
        <v>139.94999999999999</v>
      </c>
      <c r="L658" s="2">
        <v>6</v>
      </c>
      <c r="M658" s="5">
        <f t="shared" si="31"/>
        <v>839.69999999999993</v>
      </c>
      <c r="N658" s="5"/>
      <c r="O658" s="49">
        <f t="shared" si="32"/>
        <v>839.69999999999993</v>
      </c>
      <c r="P658" s="22" t="str" cm="1">
        <f t="array" ref="P658">_xlfn.IFS(Table1[[#This Row],[Total]]&gt;=2000,"HLC",Table1[[#This Row],[Total]]&lt;2000,"LLC")</f>
        <v>LLC</v>
      </c>
    </row>
    <row r="659" spans="1:16">
      <c r="A659" s="47" t="s">
        <v>17</v>
      </c>
      <c r="B659" s="47" t="str">
        <f>TRIM(Table1[[#This Row],[Product]])</f>
        <v>Captain Recliner</v>
      </c>
      <c r="C659" s="1" t="s">
        <v>22</v>
      </c>
      <c r="D659" s="1" t="str">
        <f>UPPER(Table1[[#This Row],[Customer]])</f>
        <v>ELLINGTON DESIGNS</v>
      </c>
      <c r="E659" s="30">
        <v>42160</v>
      </c>
      <c r="F659" s="30">
        <f t="shared" ca="1" si="30"/>
        <v>45333</v>
      </c>
      <c r="G659" s="60">
        <f ca="1">YEARFRAC(Table1[[#This Row],[order DateDate]],Table1[[#This Row],[Shipday]])</f>
        <v>8.6833333333333336</v>
      </c>
      <c r="H659" s="64">
        <f>DAY(Table1[[#This Row],[order DateDate]])</f>
        <v>5</v>
      </c>
      <c r="I659" s="64">
        <f>YEAR(Table1[[#This Row],[order DateDate]])</f>
        <v>2015</v>
      </c>
      <c r="J659" s="64" t="str">
        <f>TEXT(Table1[[#This Row],[order DateDate]],"DDDD")</f>
        <v>Friday</v>
      </c>
      <c r="K659" s="5">
        <v>299.95</v>
      </c>
      <c r="L659" s="2">
        <v>2</v>
      </c>
      <c r="M659" s="5">
        <f t="shared" si="31"/>
        <v>599.9</v>
      </c>
      <c r="N659" s="5"/>
      <c r="O659" s="49">
        <f t="shared" si="32"/>
        <v>599.9</v>
      </c>
      <c r="P659" s="22" t="str" cm="1">
        <f t="array" ref="P659">_xlfn.IFS(Table1[[#This Row],[Total]]&gt;=2000,"HLC",Table1[[#This Row],[Total]]&lt;2000,"LLC")</f>
        <v>LLC</v>
      </c>
    </row>
    <row r="660" spans="1:16">
      <c r="A660" s="47" t="s">
        <v>19</v>
      </c>
      <c r="B660" s="47" t="str">
        <f>TRIM(Table1[[#This Row],[Product]])</f>
        <v>Media Armoire</v>
      </c>
      <c r="C660" s="1" t="s">
        <v>22</v>
      </c>
      <c r="D660" s="1" t="str">
        <f>UPPER(Table1[[#This Row],[Customer]])</f>
        <v>ELLINGTON DESIGNS</v>
      </c>
      <c r="E660" s="30">
        <v>42163</v>
      </c>
      <c r="F660" s="30">
        <f t="shared" ca="1" si="30"/>
        <v>45333</v>
      </c>
      <c r="G660" s="60">
        <f ca="1">YEARFRAC(Table1[[#This Row],[order DateDate]],Table1[[#This Row],[Shipday]])</f>
        <v>8.6750000000000007</v>
      </c>
      <c r="H660" s="64">
        <f>DAY(Table1[[#This Row],[order DateDate]])</f>
        <v>8</v>
      </c>
      <c r="I660" s="64">
        <f>YEAR(Table1[[#This Row],[order DateDate]])</f>
        <v>2015</v>
      </c>
      <c r="J660" s="64" t="str">
        <f>TEXT(Table1[[#This Row],[order DateDate]],"DDDD")</f>
        <v>Monday</v>
      </c>
      <c r="K660" s="5">
        <v>329.95</v>
      </c>
      <c r="L660" s="2">
        <v>7</v>
      </c>
      <c r="M660" s="5">
        <f t="shared" si="31"/>
        <v>2309.65</v>
      </c>
      <c r="N660" s="5"/>
      <c r="O660" s="49">
        <f t="shared" si="32"/>
        <v>2309.65</v>
      </c>
      <c r="P660" s="22" t="str" cm="1">
        <f t="array" ref="P660">_xlfn.IFS(Table1[[#This Row],[Total]]&gt;=2000,"HLC",Table1[[#This Row],[Total]]&lt;2000,"LLC")</f>
        <v>HLC</v>
      </c>
    </row>
    <row r="661" spans="1:16">
      <c r="A661" s="47" t="s">
        <v>24</v>
      </c>
      <c r="B661" s="47" t="str">
        <f>TRIM(Table1[[#This Row],[Product]])</f>
        <v>Chameleon Couch</v>
      </c>
      <c r="C661" s="1" t="s">
        <v>20</v>
      </c>
      <c r="D661" s="1" t="str">
        <f>UPPER(Table1[[#This Row],[Customer]])</f>
        <v>HOME USA</v>
      </c>
      <c r="E661" s="30">
        <v>42164</v>
      </c>
      <c r="F661" s="30">
        <f t="shared" ca="1" si="30"/>
        <v>45333</v>
      </c>
      <c r="G661" s="60">
        <f ca="1">YEARFRAC(Table1[[#This Row],[order DateDate]],Table1[[#This Row],[Shipday]])</f>
        <v>8.6722222222222225</v>
      </c>
      <c r="H661" s="64">
        <f>DAY(Table1[[#This Row],[order DateDate]])</f>
        <v>9</v>
      </c>
      <c r="I661" s="64">
        <f>YEAR(Table1[[#This Row],[order DateDate]])</f>
        <v>2015</v>
      </c>
      <c r="J661" s="64" t="str">
        <f>TEXT(Table1[[#This Row],[order DateDate]],"DDDD")</f>
        <v>Tuesday</v>
      </c>
      <c r="K661" s="5">
        <v>649.99</v>
      </c>
      <c r="L661" s="2">
        <v>3</v>
      </c>
      <c r="M661" s="5">
        <f t="shared" si="31"/>
        <v>1949.97</v>
      </c>
      <c r="N661" s="5"/>
      <c r="O661" s="49">
        <f t="shared" si="32"/>
        <v>1949.97</v>
      </c>
      <c r="P661" s="22" t="str" cm="1">
        <f t="array" ref="P661">_xlfn.IFS(Table1[[#This Row],[Total]]&gt;=2000,"HLC",Table1[[#This Row],[Total]]&lt;2000,"LLC")</f>
        <v>LLC</v>
      </c>
    </row>
    <row r="662" spans="1:16">
      <c r="A662" s="47" t="s">
        <v>17</v>
      </c>
      <c r="B662" s="47" t="str">
        <f>TRIM(Table1[[#This Row],[Product]])</f>
        <v>Captain Recliner</v>
      </c>
      <c r="C662" s="1" t="s">
        <v>18</v>
      </c>
      <c r="D662" s="1" t="str">
        <f>UPPER(Table1[[#This Row],[Customer]])</f>
        <v>B&amp;B SPACES</v>
      </c>
      <c r="E662" s="30">
        <v>42166</v>
      </c>
      <c r="F662" s="30">
        <f t="shared" ca="1" si="30"/>
        <v>45333</v>
      </c>
      <c r="G662" s="60">
        <f ca="1">YEARFRAC(Table1[[#This Row],[order DateDate]],Table1[[#This Row],[Shipday]])</f>
        <v>8.6666666666666661</v>
      </c>
      <c r="H662" s="64">
        <f>DAY(Table1[[#This Row],[order DateDate]])</f>
        <v>11</v>
      </c>
      <c r="I662" s="64">
        <f>YEAR(Table1[[#This Row],[order DateDate]])</f>
        <v>2015</v>
      </c>
      <c r="J662" s="64" t="str">
        <f>TEXT(Table1[[#This Row],[order DateDate]],"DDDD")</f>
        <v>Thursday</v>
      </c>
      <c r="K662" s="5">
        <v>299.95</v>
      </c>
      <c r="L662" s="2">
        <v>8</v>
      </c>
      <c r="M662" s="5">
        <f t="shared" si="31"/>
        <v>2399.6</v>
      </c>
      <c r="N662" s="5"/>
      <c r="O662" s="49">
        <f t="shared" si="32"/>
        <v>2399.6</v>
      </c>
      <c r="P662" s="22" t="str" cm="1">
        <f t="array" ref="P662">_xlfn.IFS(Table1[[#This Row],[Total]]&gt;=2000,"HLC",Table1[[#This Row],[Total]]&lt;2000,"LLC")</f>
        <v>HLC</v>
      </c>
    </row>
    <row r="663" spans="1:16">
      <c r="A663" s="47" t="s">
        <v>19</v>
      </c>
      <c r="B663" s="47" t="str">
        <f>TRIM(Table1[[#This Row],[Product]])</f>
        <v>Media Armoire</v>
      </c>
      <c r="C663" s="1" t="s">
        <v>29</v>
      </c>
      <c r="D663" s="1" t="str">
        <f>UPPER(Table1[[#This Row],[Customer]])</f>
        <v>FABULOUS HOMES</v>
      </c>
      <c r="E663" s="30">
        <v>42166</v>
      </c>
      <c r="F663" s="30">
        <f t="shared" ca="1" si="30"/>
        <v>45333</v>
      </c>
      <c r="G663" s="60">
        <f ca="1">YEARFRAC(Table1[[#This Row],[order DateDate]],Table1[[#This Row],[Shipday]])</f>
        <v>8.6666666666666661</v>
      </c>
      <c r="H663" s="64">
        <f>DAY(Table1[[#This Row],[order DateDate]])</f>
        <v>11</v>
      </c>
      <c r="I663" s="64">
        <f>YEAR(Table1[[#This Row],[order DateDate]])</f>
        <v>2015</v>
      </c>
      <c r="J663" s="64" t="str">
        <f>TEXT(Table1[[#This Row],[order DateDate]],"DDDD")</f>
        <v>Thursday</v>
      </c>
      <c r="K663" s="5">
        <v>329.95</v>
      </c>
      <c r="L663" s="2">
        <v>9</v>
      </c>
      <c r="M663" s="5">
        <f t="shared" si="31"/>
        <v>2969.5499999999997</v>
      </c>
      <c r="N663" s="5"/>
      <c r="O663" s="49">
        <f t="shared" si="32"/>
        <v>2969.5499999999997</v>
      </c>
      <c r="P663" s="22" t="str" cm="1">
        <f t="array" ref="P663">_xlfn.IFS(Table1[[#This Row],[Total]]&gt;=2000,"HLC",Table1[[#This Row],[Total]]&lt;2000,"LLC")</f>
        <v>HLC</v>
      </c>
    </row>
    <row r="664" spans="1:16">
      <c r="A664" s="47" t="s">
        <v>24</v>
      </c>
      <c r="B664" s="47" t="str">
        <f>TRIM(Table1[[#This Row],[Product]])</f>
        <v>Chameleon Couch</v>
      </c>
      <c r="C664" s="1" t="s">
        <v>18</v>
      </c>
      <c r="D664" s="1" t="str">
        <f>UPPER(Table1[[#This Row],[Customer]])</f>
        <v>B&amp;B SPACES</v>
      </c>
      <c r="E664" s="30">
        <v>42167</v>
      </c>
      <c r="F664" s="30">
        <f t="shared" ca="1" si="30"/>
        <v>45333</v>
      </c>
      <c r="G664" s="60">
        <f ca="1">YEARFRAC(Table1[[#This Row],[order DateDate]],Table1[[#This Row],[Shipday]])</f>
        <v>8.6638888888888896</v>
      </c>
      <c r="H664" s="64">
        <f>DAY(Table1[[#This Row],[order DateDate]])</f>
        <v>12</v>
      </c>
      <c r="I664" s="64">
        <f>YEAR(Table1[[#This Row],[order DateDate]])</f>
        <v>2015</v>
      </c>
      <c r="J664" s="64" t="str">
        <f>TEXT(Table1[[#This Row],[order DateDate]],"DDDD")</f>
        <v>Friday</v>
      </c>
      <c r="K664" s="5">
        <v>649.99</v>
      </c>
      <c r="L664" s="2">
        <v>11</v>
      </c>
      <c r="M664" s="5">
        <f t="shared" si="31"/>
        <v>7149.89</v>
      </c>
      <c r="N664" s="5"/>
      <c r="O664" s="49">
        <f t="shared" si="32"/>
        <v>7149.89</v>
      </c>
      <c r="P664" s="22" t="str" cm="1">
        <f t="array" ref="P664">_xlfn.IFS(Table1[[#This Row],[Total]]&gt;=2000,"HLC",Table1[[#This Row],[Total]]&lt;2000,"LLC")</f>
        <v>HLC</v>
      </c>
    </row>
    <row r="665" spans="1:16">
      <c r="A665" s="47" t="s">
        <v>19</v>
      </c>
      <c r="B665" s="47" t="str">
        <f>TRIM(Table1[[#This Row],[Product]])</f>
        <v>Media Armoire</v>
      </c>
      <c r="C665" s="1" t="s">
        <v>20</v>
      </c>
      <c r="D665" s="1" t="str">
        <f>UPPER(Table1[[#This Row],[Customer]])</f>
        <v>HOME USA</v>
      </c>
      <c r="E665" s="30">
        <v>42167</v>
      </c>
      <c r="F665" s="30">
        <f t="shared" ca="1" si="30"/>
        <v>45333</v>
      </c>
      <c r="G665" s="60">
        <f ca="1">YEARFRAC(Table1[[#This Row],[order DateDate]],Table1[[#This Row],[Shipday]])</f>
        <v>8.6638888888888896</v>
      </c>
      <c r="H665" s="64">
        <f>DAY(Table1[[#This Row],[order DateDate]])</f>
        <v>12</v>
      </c>
      <c r="I665" s="64">
        <f>YEAR(Table1[[#This Row],[order DateDate]])</f>
        <v>2015</v>
      </c>
      <c r="J665" s="64" t="str">
        <f>TEXT(Table1[[#This Row],[order DateDate]],"DDDD")</f>
        <v>Friday</v>
      </c>
      <c r="K665" s="5">
        <v>329.95</v>
      </c>
      <c r="L665" s="2">
        <v>11</v>
      </c>
      <c r="M665" s="5">
        <f t="shared" si="31"/>
        <v>3629.45</v>
      </c>
      <c r="N665" s="5"/>
      <c r="O665" s="49">
        <f t="shared" si="32"/>
        <v>3629.45</v>
      </c>
      <c r="P665" s="22" t="str" cm="1">
        <f t="array" ref="P665">_xlfn.IFS(Table1[[#This Row],[Total]]&gt;=2000,"HLC",Table1[[#This Row],[Total]]&lt;2000,"LLC")</f>
        <v>HLC</v>
      </c>
    </row>
    <row r="666" spans="1:16">
      <c r="A666" s="47" t="s">
        <v>21</v>
      </c>
      <c r="B666" s="47" t="str">
        <f>TRIM(Table1[[#This Row],[Product]])</f>
        <v>Bamboo End Table</v>
      </c>
      <c r="C666" s="1" t="s">
        <v>29</v>
      </c>
      <c r="D666" s="1" t="str">
        <f>UPPER(Table1[[#This Row],[Customer]])</f>
        <v>FABULOUS HOMES</v>
      </c>
      <c r="E666" s="30">
        <v>42171</v>
      </c>
      <c r="F666" s="30">
        <f t="shared" ca="1" si="30"/>
        <v>45333</v>
      </c>
      <c r="G666" s="60">
        <f ca="1">YEARFRAC(Table1[[#This Row],[order DateDate]],Table1[[#This Row],[Shipday]])</f>
        <v>8.6527777777777786</v>
      </c>
      <c r="H666" s="64">
        <f>DAY(Table1[[#This Row],[order DateDate]])</f>
        <v>16</v>
      </c>
      <c r="I666" s="64">
        <f>YEAR(Table1[[#This Row],[order DateDate]])</f>
        <v>2015</v>
      </c>
      <c r="J666" s="64" t="str">
        <f>TEXT(Table1[[#This Row],[order DateDate]],"DDDD")</f>
        <v>Tuesday</v>
      </c>
      <c r="K666" s="5">
        <v>64.95</v>
      </c>
      <c r="L666" s="2">
        <v>11</v>
      </c>
      <c r="M666" s="5">
        <f t="shared" si="31"/>
        <v>714.45</v>
      </c>
      <c r="N666" s="5"/>
      <c r="O666" s="49">
        <f t="shared" si="32"/>
        <v>714.45</v>
      </c>
      <c r="P666" s="22" t="str" cm="1">
        <f t="array" ref="P666">_xlfn.IFS(Table1[[#This Row],[Total]]&gt;=2000,"HLC",Table1[[#This Row],[Total]]&lt;2000,"LLC")</f>
        <v>LLC</v>
      </c>
    </row>
    <row r="667" spans="1:16">
      <c r="A667" s="47" t="s">
        <v>21</v>
      </c>
      <c r="B667" s="47" t="str">
        <f>TRIM(Table1[[#This Row],[Product]])</f>
        <v>Bamboo End Table</v>
      </c>
      <c r="C667" s="1" t="s">
        <v>29</v>
      </c>
      <c r="D667" s="1" t="str">
        <f>UPPER(Table1[[#This Row],[Customer]])</f>
        <v>FABULOUS HOMES</v>
      </c>
      <c r="E667" s="30">
        <v>42171</v>
      </c>
      <c r="F667" s="30">
        <f t="shared" ca="1" si="30"/>
        <v>45333</v>
      </c>
      <c r="G667" s="60">
        <f ca="1">YEARFRAC(Table1[[#This Row],[order DateDate]],Table1[[#This Row],[Shipday]])</f>
        <v>8.6527777777777786</v>
      </c>
      <c r="H667" s="64">
        <f>DAY(Table1[[#This Row],[order DateDate]])</f>
        <v>16</v>
      </c>
      <c r="I667" s="64">
        <f>YEAR(Table1[[#This Row],[order DateDate]])</f>
        <v>2015</v>
      </c>
      <c r="J667" s="64" t="str">
        <f>TEXT(Table1[[#This Row],[order DateDate]],"DDDD")</f>
        <v>Tuesday</v>
      </c>
      <c r="K667" s="5">
        <v>64.95</v>
      </c>
      <c r="L667" s="2">
        <v>11</v>
      </c>
      <c r="M667" s="5">
        <f t="shared" si="31"/>
        <v>714.45</v>
      </c>
      <c r="N667" s="5"/>
      <c r="O667" s="49">
        <f t="shared" si="32"/>
        <v>714.45</v>
      </c>
      <c r="P667" s="22" t="str" cm="1">
        <f t="array" ref="P667">_xlfn.IFS(Table1[[#This Row],[Total]]&gt;=2000,"HLC",Table1[[#This Row],[Total]]&lt;2000,"LLC")</f>
        <v>LLC</v>
      </c>
    </row>
    <row r="668" spans="1:16">
      <c r="A668" s="47" t="s">
        <v>24</v>
      </c>
      <c r="B668" s="47" t="str">
        <f>TRIM(Table1[[#This Row],[Product]])</f>
        <v>Chameleon Couch</v>
      </c>
      <c r="C668" s="1" t="s">
        <v>22</v>
      </c>
      <c r="D668" s="1" t="str">
        <f>UPPER(Table1[[#This Row],[Customer]])</f>
        <v>ELLINGTON DESIGNS</v>
      </c>
      <c r="E668" s="30">
        <v>42171</v>
      </c>
      <c r="F668" s="30">
        <f t="shared" ca="1" si="30"/>
        <v>45333</v>
      </c>
      <c r="G668" s="60">
        <f ca="1">YEARFRAC(Table1[[#This Row],[order DateDate]],Table1[[#This Row],[Shipday]])</f>
        <v>8.6527777777777786</v>
      </c>
      <c r="H668" s="64">
        <f>DAY(Table1[[#This Row],[order DateDate]])</f>
        <v>16</v>
      </c>
      <c r="I668" s="64">
        <f>YEAR(Table1[[#This Row],[order DateDate]])</f>
        <v>2015</v>
      </c>
      <c r="J668" s="64" t="str">
        <f>TEXT(Table1[[#This Row],[order DateDate]],"DDDD")</f>
        <v>Tuesday</v>
      </c>
      <c r="K668" s="5">
        <v>649.99</v>
      </c>
      <c r="L668" s="2">
        <v>1</v>
      </c>
      <c r="M668" s="5">
        <f t="shared" si="31"/>
        <v>649.99</v>
      </c>
      <c r="N668" s="5"/>
      <c r="O668" s="49">
        <f t="shared" si="32"/>
        <v>649.99</v>
      </c>
      <c r="P668" s="22" t="str" cm="1">
        <f t="array" ref="P668">_xlfn.IFS(Table1[[#This Row],[Total]]&gt;=2000,"HLC",Table1[[#This Row],[Total]]&lt;2000,"LLC")</f>
        <v>LLC</v>
      </c>
    </row>
    <row r="669" spans="1:16">
      <c r="A669" s="47" t="s">
        <v>17</v>
      </c>
      <c r="B669" s="47" t="str">
        <f>TRIM(Table1[[#This Row],[Product]])</f>
        <v>Captain Recliner</v>
      </c>
      <c r="C669" s="1" t="s">
        <v>28</v>
      </c>
      <c r="D669" s="1" t="str">
        <f>UPPER(Table1[[#This Row],[Customer]])</f>
        <v>HOME EMPORIUM</v>
      </c>
      <c r="E669" s="30">
        <v>42173</v>
      </c>
      <c r="F669" s="30">
        <f t="shared" ca="1" si="30"/>
        <v>45333</v>
      </c>
      <c r="G669" s="60">
        <f ca="1">YEARFRAC(Table1[[#This Row],[order DateDate]],Table1[[#This Row],[Shipday]])</f>
        <v>8.6472222222222221</v>
      </c>
      <c r="H669" s="64">
        <f>DAY(Table1[[#This Row],[order DateDate]])</f>
        <v>18</v>
      </c>
      <c r="I669" s="64">
        <f>YEAR(Table1[[#This Row],[order DateDate]])</f>
        <v>2015</v>
      </c>
      <c r="J669" s="64" t="str">
        <f>TEXT(Table1[[#This Row],[order DateDate]],"DDDD")</f>
        <v>Thursday</v>
      </c>
      <c r="K669" s="5">
        <v>299.95</v>
      </c>
      <c r="L669" s="2">
        <v>1</v>
      </c>
      <c r="M669" s="5">
        <f t="shared" si="31"/>
        <v>299.95</v>
      </c>
      <c r="N669" s="5"/>
      <c r="O669" s="49">
        <f t="shared" si="32"/>
        <v>299.95</v>
      </c>
      <c r="P669" s="22" t="str" cm="1">
        <f t="array" ref="P669">_xlfn.IFS(Table1[[#This Row],[Total]]&gt;=2000,"HLC",Table1[[#This Row],[Total]]&lt;2000,"LLC")</f>
        <v>LLC</v>
      </c>
    </row>
    <row r="670" spans="1:16">
      <c r="A670" s="47" t="s">
        <v>24</v>
      </c>
      <c r="B670" s="47" t="str">
        <f>TRIM(Table1[[#This Row],[Product]])</f>
        <v>Chameleon Couch</v>
      </c>
      <c r="C670" s="1" t="s">
        <v>22</v>
      </c>
      <c r="D670" s="1" t="str">
        <f>UPPER(Table1[[#This Row],[Customer]])</f>
        <v>ELLINGTON DESIGNS</v>
      </c>
      <c r="E670" s="30">
        <v>42173</v>
      </c>
      <c r="F670" s="30">
        <f t="shared" ca="1" si="30"/>
        <v>45333</v>
      </c>
      <c r="G670" s="60">
        <f ca="1">YEARFRAC(Table1[[#This Row],[order DateDate]],Table1[[#This Row],[Shipday]])</f>
        <v>8.6472222222222221</v>
      </c>
      <c r="H670" s="64">
        <f>DAY(Table1[[#This Row],[order DateDate]])</f>
        <v>18</v>
      </c>
      <c r="I670" s="64">
        <f>YEAR(Table1[[#This Row],[order DateDate]])</f>
        <v>2015</v>
      </c>
      <c r="J670" s="64" t="str">
        <f>TEXT(Table1[[#This Row],[order DateDate]],"DDDD")</f>
        <v>Thursday</v>
      </c>
      <c r="K670" s="5">
        <v>649.99</v>
      </c>
      <c r="L670" s="2">
        <v>1</v>
      </c>
      <c r="M670" s="5">
        <f t="shared" si="31"/>
        <v>649.99</v>
      </c>
      <c r="N670" s="5"/>
      <c r="O670" s="49">
        <f t="shared" si="32"/>
        <v>649.99</v>
      </c>
      <c r="P670" s="22" t="str" cm="1">
        <f t="array" ref="P670">_xlfn.IFS(Table1[[#This Row],[Total]]&gt;=2000,"HLC",Table1[[#This Row],[Total]]&lt;2000,"LLC")</f>
        <v>LLC</v>
      </c>
    </row>
    <row r="671" spans="1:16">
      <c r="A671" s="47" t="s">
        <v>19</v>
      </c>
      <c r="B671" s="47" t="str">
        <f>TRIM(Table1[[#This Row],[Product]])</f>
        <v>Media Armoire</v>
      </c>
      <c r="C671" s="1" t="s">
        <v>22</v>
      </c>
      <c r="D671" s="1" t="str">
        <f>UPPER(Table1[[#This Row],[Customer]])</f>
        <v>ELLINGTON DESIGNS</v>
      </c>
      <c r="E671" s="30">
        <v>42173</v>
      </c>
      <c r="F671" s="30">
        <f t="shared" ca="1" si="30"/>
        <v>45333</v>
      </c>
      <c r="G671" s="60">
        <f ca="1">YEARFRAC(Table1[[#This Row],[order DateDate]],Table1[[#This Row],[Shipday]])</f>
        <v>8.6472222222222221</v>
      </c>
      <c r="H671" s="64">
        <f>DAY(Table1[[#This Row],[order DateDate]])</f>
        <v>18</v>
      </c>
      <c r="I671" s="64">
        <f>YEAR(Table1[[#This Row],[order DateDate]])</f>
        <v>2015</v>
      </c>
      <c r="J671" s="64" t="str">
        <f>TEXT(Table1[[#This Row],[order DateDate]],"DDDD")</f>
        <v>Thursday</v>
      </c>
      <c r="K671" s="5">
        <v>329.95</v>
      </c>
      <c r="L671" s="2">
        <v>3</v>
      </c>
      <c r="M671" s="5">
        <f t="shared" si="31"/>
        <v>989.84999999999991</v>
      </c>
      <c r="N671" s="5"/>
      <c r="O671" s="49">
        <f t="shared" si="32"/>
        <v>989.84999999999991</v>
      </c>
      <c r="P671" s="22" t="str" cm="1">
        <f t="array" ref="P671">_xlfn.IFS(Table1[[#This Row],[Total]]&gt;=2000,"HLC",Table1[[#This Row],[Total]]&lt;2000,"LLC")</f>
        <v>LLC</v>
      </c>
    </row>
    <row r="672" spans="1:16">
      <c r="A672" s="47" t="s">
        <v>17</v>
      </c>
      <c r="B672" s="47" t="str">
        <f>TRIM(Table1[[#This Row],[Product]])</f>
        <v>Captain Recliner</v>
      </c>
      <c r="C672" s="1" t="s">
        <v>22</v>
      </c>
      <c r="D672" s="1" t="str">
        <f>UPPER(Table1[[#This Row],[Customer]])</f>
        <v>ELLINGTON DESIGNS</v>
      </c>
      <c r="E672" s="30">
        <v>42175</v>
      </c>
      <c r="F672" s="30">
        <f t="shared" ca="1" si="30"/>
        <v>45333</v>
      </c>
      <c r="G672" s="60">
        <f ca="1">YEARFRAC(Table1[[#This Row],[order DateDate]],Table1[[#This Row],[Shipday]])</f>
        <v>8.6416666666666675</v>
      </c>
      <c r="H672" s="64">
        <f>DAY(Table1[[#This Row],[order DateDate]])</f>
        <v>20</v>
      </c>
      <c r="I672" s="64">
        <f>YEAR(Table1[[#This Row],[order DateDate]])</f>
        <v>2015</v>
      </c>
      <c r="J672" s="64" t="str">
        <f>TEXT(Table1[[#This Row],[order DateDate]],"DDDD")</f>
        <v>Saturday</v>
      </c>
      <c r="K672" s="5">
        <v>299.95</v>
      </c>
      <c r="L672" s="2">
        <v>7</v>
      </c>
      <c r="M672" s="5">
        <f t="shared" si="31"/>
        <v>2099.65</v>
      </c>
      <c r="N672" s="5"/>
      <c r="O672" s="49">
        <f t="shared" si="32"/>
        <v>2099.65</v>
      </c>
      <c r="P672" s="22" t="str" cm="1">
        <f t="array" ref="P672">_xlfn.IFS(Table1[[#This Row],[Total]]&gt;=2000,"HLC",Table1[[#This Row],[Total]]&lt;2000,"LLC")</f>
        <v>HLC</v>
      </c>
    </row>
    <row r="673" spans="1:16">
      <c r="A673" s="47" t="s">
        <v>24</v>
      </c>
      <c r="B673" s="47" t="str">
        <f>TRIM(Table1[[#This Row],[Product]])</f>
        <v>Chameleon Couch</v>
      </c>
      <c r="C673" s="1" t="s">
        <v>22</v>
      </c>
      <c r="D673" s="1" t="str">
        <f>UPPER(Table1[[#This Row],[Customer]])</f>
        <v>ELLINGTON DESIGNS</v>
      </c>
      <c r="E673" s="30">
        <v>42175</v>
      </c>
      <c r="F673" s="30">
        <f t="shared" ca="1" si="30"/>
        <v>45333</v>
      </c>
      <c r="G673" s="60">
        <f ca="1">YEARFRAC(Table1[[#This Row],[order DateDate]],Table1[[#This Row],[Shipday]])</f>
        <v>8.6416666666666675</v>
      </c>
      <c r="H673" s="64">
        <f>DAY(Table1[[#This Row],[order DateDate]])</f>
        <v>20</v>
      </c>
      <c r="I673" s="64">
        <f>YEAR(Table1[[#This Row],[order DateDate]])</f>
        <v>2015</v>
      </c>
      <c r="J673" s="64" t="str">
        <f>TEXT(Table1[[#This Row],[order DateDate]],"DDDD")</f>
        <v>Saturday</v>
      </c>
      <c r="K673" s="5">
        <v>649.99</v>
      </c>
      <c r="L673" s="2">
        <v>12</v>
      </c>
      <c r="M673" s="5">
        <f t="shared" si="31"/>
        <v>7799.88</v>
      </c>
      <c r="N673" s="5"/>
      <c r="O673" s="49">
        <f t="shared" si="32"/>
        <v>7799.88</v>
      </c>
      <c r="P673" s="22" t="str" cm="1">
        <f t="array" ref="P673">_xlfn.IFS(Table1[[#This Row],[Total]]&gt;=2000,"HLC",Table1[[#This Row],[Total]]&lt;2000,"LLC")</f>
        <v>HLC</v>
      </c>
    </row>
    <row r="674" spans="1:16">
      <c r="A674" s="47" t="s">
        <v>24</v>
      </c>
      <c r="B674" s="47" t="str">
        <f>TRIM(Table1[[#This Row],[Product]])</f>
        <v>Chameleon Couch</v>
      </c>
      <c r="C674" s="1" t="s">
        <v>18</v>
      </c>
      <c r="D674" s="1" t="str">
        <f>UPPER(Table1[[#This Row],[Customer]])</f>
        <v>B&amp;B SPACES</v>
      </c>
      <c r="E674" s="30">
        <v>42178</v>
      </c>
      <c r="F674" s="30">
        <f t="shared" ca="1" si="30"/>
        <v>45333</v>
      </c>
      <c r="G674" s="60">
        <f ca="1">YEARFRAC(Table1[[#This Row],[order DateDate]],Table1[[#This Row],[Shipday]])</f>
        <v>8.6333333333333329</v>
      </c>
      <c r="H674" s="64">
        <f>DAY(Table1[[#This Row],[order DateDate]])</f>
        <v>23</v>
      </c>
      <c r="I674" s="64">
        <f>YEAR(Table1[[#This Row],[order DateDate]])</f>
        <v>2015</v>
      </c>
      <c r="J674" s="64" t="str">
        <f>TEXT(Table1[[#This Row],[order DateDate]],"DDDD")</f>
        <v>Tuesday</v>
      </c>
      <c r="K674" s="5">
        <v>649.99</v>
      </c>
      <c r="L674" s="2">
        <v>19</v>
      </c>
      <c r="M674" s="5">
        <f t="shared" si="31"/>
        <v>12349.81</v>
      </c>
      <c r="N674" s="5"/>
      <c r="O674" s="49">
        <f t="shared" si="32"/>
        <v>12349.81</v>
      </c>
      <c r="P674" s="22" t="str" cm="1">
        <f t="array" ref="P674">_xlfn.IFS(Table1[[#This Row],[Total]]&gt;=2000,"HLC",Table1[[#This Row],[Total]]&lt;2000,"LLC")</f>
        <v>HLC</v>
      </c>
    </row>
    <row r="675" spans="1:16">
      <c r="A675" s="47" t="s">
        <v>21</v>
      </c>
      <c r="B675" s="47" t="str">
        <f>TRIM(Table1[[#This Row],[Product]])</f>
        <v>Bamboo End Table</v>
      </c>
      <c r="C675" s="1" t="s">
        <v>29</v>
      </c>
      <c r="D675" s="1" t="str">
        <f>UPPER(Table1[[#This Row],[Customer]])</f>
        <v>FABULOUS HOMES</v>
      </c>
      <c r="E675" s="30">
        <v>42179</v>
      </c>
      <c r="F675" s="30">
        <f t="shared" ca="1" si="30"/>
        <v>45333</v>
      </c>
      <c r="G675" s="60">
        <f ca="1">YEARFRAC(Table1[[#This Row],[order DateDate]],Table1[[#This Row],[Shipday]])</f>
        <v>8.6305555555555564</v>
      </c>
      <c r="H675" s="64">
        <f>DAY(Table1[[#This Row],[order DateDate]])</f>
        <v>24</v>
      </c>
      <c r="I675" s="64">
        <f>YEAR(Table1[[#This Row],[order DateDate]])</f>
        <v>2015</v>
      </c>
      <c r="J675" s="64" t="str">
        <f>TEXT(Table1[[#This Row],[order DateDate]],"DDDD")</f>
        <v>Wednesday</v>
      </c>
      <c r="K675" s="5">
        <v>64.95</v>
      </c>
      <c r="L675" s="2">
        <v>3</v>
      </c>
      <c r="M675" s="5">
        <f t="shared" si="31"/>
        <v>194.85000000000002</v>
      </c>
      <c r="N675" s="5"/>
      <c r="O675" s="49">
        <f t="shared" si="32"/>
        <v>194.85000000000002</v>
      </c>
      <c r="P675" s="22" t="str" cm="1">
        <f t="array" ref="P675">_xlfn.IFS(Table1[[#This Row],[Total]]&gt;=2000,"HLC",Table1[[#This Row],[Total]]&lt;2000,"LLC")</f>
        <v>LLC</v>
      </c>
    </row>
    <row r="676" spans="1:16">
      <c r="A676" s="47" t="s">
        <v>24</v>
      </c>
      <c r="B676" s="47" t="str">
        <f>TRIM(Table1[[#This Row],[Product]])</f>
        <v>Chameleon Couch</v>
      </c>
      <c r="C676" s="1" t="s">
        <v>18</v>
      </c>
      <c r="D676" s="1" t="str">
        <f>UPPER(Table1[[#This Row],[Customer]])</f>
        <v>B&amp;B SPACES</v>
      </c>
      <c r="E676" s="30">
        <v>42179</v>
      </c>
      <c r="F676" s="30">
        <f t="shared" ca="1" si="30"/>
        <v>45333</v>
      </c>
      <c r="G676" s="60">
        <f ca="1">YEARFRAC(Table1[[#This Row],[order DateDate]],Table1[[#This Row],[Shipday]])</f>
        <v>8.6305555555555564</v>
      </c>
      <c r="H676" s="64">
        <f>DAY(Table1[[#This Row],[order DateDate]])</f>
        <v>24</v>
      </c>
      <c r="I676" s="64">
        <f>YEAR(Table1[[#This Row],[order DateDate]])</f>
        <v>2015</v>
      </c>
      <c r="J676" s="64" t="str">
        <f>TEXT(Table1[[#This Row],[order DateDate]],"DDDD")</f>
        <v>Wednesday</v>
      </c>
      <c r="K676" s="5">
        <v>649.99</v>
      </c>
      <c r="L676" s="2">
        <v>16</v>
      </c>
      <c r="M676" s="5">
        <f t="shared" si="31"/>
        <v>10399.84</v>
      </c>
      <c r="N676" s="5"/>
      <c r="O676" s="49">
        <f t="shared" si="32"/>
        <v>10399.84</v>
      </c>
      <c r="P676" s="22" t="str" cm="1">
        <f t="array" ref="P676">_xlfn.IFS(Table1[[#This Row],[Total]]&gt;=2000,"HLC",Table1[[#This Row],[Total]]&lt;2000,"LLC")</f>
        <v>HLC</v>
      </c>
    </row>
    <row r="677" spans="1:16">
      <c r="A677" s="47" t="s">
        <v>24</v>
      </c>
      <c r="B677" s="47" t="str">
        <f>TRIM(Table1[[#This Row],[Product]])</f>
        <v>Chameleon Couch</v>
      </c>
      <c r="C677" s="1" t="s">
        <v>18</v>
      </c>
      <c r="D677" s="1" t="str">
        <f>UPPER(Table1[[#This Row],[Customer]])</f>
        <v>B&amp;B SPACES</v>
      </c>
      <c r="E677" s="30">
        <v>42179</v>
      </c>
      <c r="F677" s="30">
        <f t="shared" ca="1" si="30"/>
        <v>45333</v>
      </c>
      <c r="G677" s="60">
        <f ca="1">YEARFRAC(Table1[[#This Row],[order DateDate]],Table1[[#This Row],[Shipday]])</f>
        <v>8.6305555555555564</v>
      </c>
      <c r="H677" s="64">
        <f>DAY(Table1[[#This Row],[order DateDate]])</f>
        <v>24</v>
      </c>
      <c r="I677" s="64">
        <f>YEAR(Table1[[#This Row],[order DateDate]])</f>
        <v>2015</v>
      </c>
      <c r="J677" s="64" t="str">
        <f>TEXT(Table1[[#This Row],[order DateDate]],"DDDD")</f>
        <v>Wednesday</v>
      </c>
      <c r="K677" s="5">
        <v>649.99</v>
      </c>
      <c r="L677" s="2">
        <v>17</v>
      </c>
      <c r="M677" s="5">
        <f t="shared" si="31"/>
        <v>11049.83</v>
      </c>
      <c r="N677" s="5"/>
      <c r="O677" s="49">
        <f t="shared" si="32"/>
        <v>11049.83</v>
      </c>
      <c r="P677" s="22" t="str" cm="1">
        <f t="array" ref="P677">_xlfn.IFS(Table1[[#This Row],[Total]]&gt;=2000,"HLC",Table1[[#This Row],[Total]]&lt;2000,"LLC")</f>
        <v>HLC</v>
      </c>
    </row>
    <row r="678" spans="1:16">
      <c r="A678" s="47" t="s">
        <v>24</v>
      </c>
      <c r="B678" s="47" t="str">
        <f>TRIM(Table1[[#This Row],[Product]])</f>
        <v>Chameleon Couch</v>
      </c>
      <c r="C678" s="1" t="s">
        <v>29</v>
      </c>
      <c r="D678" s="1" t="str">
        <f>UPPER(Table1[[#This Row],[Customer]])</f>
        <v>FABULOUS HOMES</v>
      </c>
      <c r="E678" s="30">
        <v>42179</v>
      </c>
      <c r="F678" s="30">
        <f t="shared" ca="1" si="30"/>
        <v>45333</v>
      </c>
      <c r="G678" s="60">
        <f ca="1">YEARFRAC(Table1[[#This Row],[order DateDate]],Table1[[#This Row],[Shipday]])</f>
        <v>8.6305555555555564</v>
      </c>
      <c r="H678" s="64">
        <f>DAY(Table1[[#This Row],[order DateDate]])</f>
        <v>24</v>
      </c>
      <c r="I678" s="64">
        <f>YEAR(Table1[[#This Row],[order DateDate]])</f>
        <v>2015</v>
      </c>
      <c r="J678" s="64" t="str">
        <f>TEXT(Table1[[#This Row],[order DateDate]],"DDDD")</f>
        <v>Wednesday</v>
      </c>
      <c r="K678" s="5">
        <v>649.99</v>
      </c>
      <c r="L678" s="2">
        <v>8</v>
      </c>
      <c r="M678" s="5">
        <f t="shared" si="31"/>
        <v>5199.92</v>
      </c>
      <c r="N678" s="5"/>
      <c r="O678" s="49">
        <f t="shared" si="32"/>
        <v>5199.92</v>
      </c>
      <c r="P678" s="22" t="str" cm="1">
        <f t="array" ref="P678">_xlfn.IFS(Table1[[#This Row],[Total]]&gt;=2000,"HLC",Table1[[#This Row],[Total]]&lt;2000,"LLC")</f>
        <v>HLC</v>
      </c>
    </row>
    <row r="679" spans="1:16">
      <c r="A679" s="47" t="s">
        <v>21</v>
      </c>
      <c r="B679" s="47" t="str">
        <f>TRIM(Table1[[#This Row],[Product]])</f>
        <v>Bamboo End Table</v>
      </c>
      <c r="C679" s="1" t="s">
        <v>28</v>
      </c>
      <c r="D679" s="1" t="str">
        <f>UPPER(Table1[[#This Row],[Customer]])</f>
        <v>HOME EMPORIUM</v>
      </c>
      <c r="E679" s="30">
        <v>42180</v>
      </c>
      <c r="F679" s="30">
        <f t="shared" ca="1" si="30"/>
        <v>45333</v>
      </c>
      <c r="G679" s="60">
        <f ca="1">YEARFRAC(Table1[[#This Row],[order DateDate]],Table1[[#This Row],[Shipday]])</f>
        <v>8.6277777777777782</v>
      </c>
      <c r="H679" s="64">
        <f>DAY(Table1[[#This Row],[order DateDate]])</f>
        <v>25</v>
      </c>
      <c r="I679" s="64">
        <f>YEAR(Table1[[#This Row],[order DateDate]])</f>
        <v>2015</v>
      </c>
      <c r="J679" s="64" t="str">
        <f>TEXT(Table1[[#This Row],[order DateDate]],"DDDD")</f>
        <v>Thursday</v>
      </c>
      <c r="K679" s="5">
        <v>64.95</v>
      </c>
      <c r="L679" s="2">
        <v>15</v>
      </c>
      <c r="M679" s="5">
        <f t="shared" si="31"/>
        <v>974.25</v>
      </c>
      <c r="N679" s="5"/>
      <c r="O679" s="49">
        <f t="shared" si="32"/>
        <v>974.25</v>
      </c>
      <c r="P679" s="22" t="str" cm="1">
        <f t="array" ref="P679">_xlfn.IFS(Table1[[#This Row],[Total]]&gt;=2000,"HLC",Table1[[#This Row],[Total]]&lt;2000,"LLC")</f>
        <v>LLC</v>
      </c>
    </row>
    <row r="680" spans="1:16">
      <c r="A680" s="47" t="s">
        <v>26</v>
      </c>
      <c r="B680" s="47" t="str">
        <f>TRIM(Table1[[#This Row],[Product]])</f>
        <v>Bamboo Coffee Table</v>
      </c>
      <c r="C680" s="1" t="s">
        <v>22</v>
      </c>
      <c r="D680" s="1" t="str">
        <f>UPPER(Table1[[#This Row],[Customer]])</f>
        <v>ELLINGTON DESIGNS</v>
      </c>
      <c r="E680" s="30">
        <v>42181</v>
      </c>
      <c r="F680" s="30">
        <f t="shared" ca="1" si="30"/>
        <v>45333</v>
      </c>
      <c r="G680" s="60">
        <f ca="1">YEARFRAC(Table1[[#This Row],[order DateDate]],Table1[[#This Row],[Shipday]])</f>
        <v>8.625</v>
      </c>
      <c r="H680" s="64">
        <f>DAY(Table1[[#This Row],[order DateDate]])</f>
        <v>26</v>
      </c>
      <c r="I680" s="64">
        <f>YEAR(Table1[[#This Row],[order DateDate]])</f>
        <v>2015</v>
      </c>
      <c r="J680" s="64" t="str">
        <f>TEXT(Table1[[#This Row],[order DateDate]],"DDDD")</f>
        <v>Friday</v>
      </c>
      <c r="K680" s="5">
        <v>139.94999999999999</v>
      </c>
      <c r="L680" s="2">
        <v>13</v>
      </c>
      <c r="M680" s="5">
        <f t="shared" si="31"/>
        <v>1819.35</v>
      </c>
      <c r="N680" s="5"/>
      <c r="O680" s="49">
        <f t="shared" si="32"/>
        <v>1819.35</v>
      </c>
      <c r="P680" s="22" t="str" cm="1">
        <f t="array" ref="P680">_xlfn.IFS(Table1[[#This Row],[Total]]&gt;=2000,"HLC",Table1[[#This Row],[Total]]&lt;2000,"LLC")</f>
        <v>LLC</v>
      </c>
    </row>
    <row r="681" spans="1:16">
      <c r="A681" s="47" t="s">
        <v>26</v>
      </c>
      <c r="B681" s="47" t="str">
        <f>TRIM(Table1[[#This Row],[Product]])</f>
        <v>Bamboo Coffee Table</v>
      </c>
      <c r="C681" s="1" t="s">
        <v>28</v>
      </c>
      <c r="D681" s="1" t="str">
        <f>UPPER(Table1[[#This Row],[Customer]])</f>
        <v>HOME EMPORIUM</v>
      </c>
      <c r="E681" s="30">
        <v>42181</v>
      </c>
      <c r="F681" s="30">
        <f t="shared" ca="1" si="30"/>
        <v>45333</v>
      </c>
      <c r="G681" s="60">
        <f ca="1">YEARFRAC(Table1[[#This Row],[order DateDate]],Table1[[#This Row],[Shipday]])</f>
        <v>8.625</v>
      </c>
      <c r="H681" s="64">
        <f>DAY(Table1[[#This Row],[order DateDate]])</f>
        <v>26</v>
      </c>
      <c r="I681" s="64">
        <f>YEAR(Table1[[#This Row],[order DateDate]])</f>
        <v>2015</v>
      </c>
      <c r="J681" s="64" t="str">
        <f>TEXT(Table1[[#This Row],[order DateDate]],"DDDD")</f>
        <v>Friday</v>
      </c>
      <c r="K681" s="5">
        <v>139.94999999999999</v>
      </c>
      <c r="L681" s="2">
        <v>3</v>
      </c>
      <c r="M681" s="5">
        <f t="shared" si="31"/>
        <v>419.84999999999997</v>
      </c>
      <c r="N681" s="5"/>
      <c r="O681" s="49">
        <f t="shared" si="32"/>
        <v>419.84999999999997</v>
      </c>
      <c r="P681" s="22" t="str" cm="1">
        <f t="array" ref="P681">_xlfn.IFS(Table1[[#This Row],[Total]]&gt;=2000,"HLC",Table1[[#This Row],[Total]]&lt;2000,"LLC")</f>
        <v>LLC</v>
      </c>
    </row>
    <row r="682" spans="1:16">
      <c r="A682" s="47" t="s">
        <v>21</v>
      </c>
      <c r="B682" s="47" t="str">
        <f>TRIM(Table1[[#This Row],[Product]])</f>
        <v>Bamboo End Table</v>
      </c>
      <c r="C682" s="1" t="s">
        <v>22</v>
      </c>
      <c r="D682" s="1" t="str">
        <f>UPPER(Table1[[#This Row],[Customer]])</f>
        <v>ELLINGTON DESIGNS</v>
      </c>
      <c r="E682" s="30">
        <v>42182</v>
      </c>
      <c r="F682" s="30">
        <f t="shared" ca="1" si="30"/>
        <v>45333</v>
      </c>
      <c r="G682" s="60">
        <f ca="1">YEARFRAC(Table1[[#This Row],[order DateDate]],Table1[[#This Row],[Shipday]])</f>
        <v>8.6222222222222218</v>
      </c>
      <c r="H682" s="64">
        <f>DAY(Table1[[#This Row],[order DateDate]])</f>
        <v>27</v>
      </c>
      <c r="I682" s="64">
        <f>YEAR(Table1[[#This Row],[order DateDate]])</f>
        <v>2015</v>
      </c>
      <c r="J682" s="64" t="str">
        <f>TEXT(Table1[[#This Row],[order DateDate]],"DDDD")</f>
        <v>Saturday</v>
      </c>
      <c r="K682" s="5">
        <v>64.95</v>
      </c>
      <c r="L682" s="2">
        <v>6</v>
      </c>
      <c r="M682" s="5">
        <f t="shared" si="31"/>
        <v>389.70000000000005</v>
      </c>
      <c r="N682" s="5"/>
      <c r="O682" s="49">
        <f t="shared" si="32"/>
        <v>389.70000000000005</v>
      </c>
      <c r="P682" s="22" t="str" cm="1">
        <f t="array" ref="P682">_xlfn.IFS(Table1[[#This Row],[Total]]&gt;=2000,"HLC",Table1[[#This Row],[Total]]&lt;2000,"LLC")</f>
        <v>LLC</v>
      </c>
    </row>
    <row r="683" spans="1:16">
      <c r="A683" s="47" t="s">
        <v>17</v>
      </c>
      <c r="B683" s="47" t="str">
        <f>TRIM(Table1[[#This Row],[Product]])</f>
        <v>Captain Recliner</v>
      </c>
      <c r="C683" s="1" t="s">
        <v>20</v>
      </c>
      <c r="D683" s="1" t="str">
        <f>UPPER(Table1[[#This Row],[Customer]])</f>
        <v>HOME USA</v>
      </c>
      <c r="E683" s="30">
        <v>42182</v>
      </c>
      <c r="F683" s="30">
        <f t="shared" ca="1" si="30"/>
        <v>45333</v>
      </c>
      <c r="G683" s="60">
        <f ca="1">YEARFRAC(Table1[[#This Row],[order DateDate]],Table1[[#This Row],[Shipday]])</f>
        <v>8.6222222222222218</v>
      </c>
      <c r="H683" s="64">
        <f>DAY(Table1[[#This Row],[order DateDate]])</f>
        <v>27</v>
      </c>
      <c r="I683" s="64">
        <f>YEAR(Table1[[#This Row],[order DateDate]])</f>
        <v>2015</v>
      </c>
      <c r="J683" s="64" t="str">
        <f>TEXT(Table1[[#This Row],[order DateDate]],"DDDD")</f>
        <v>Saturday</v>
      </c>
      <c r="K683" s="5">
        <v>299.95</v>
      </c>
      <c r="L683" s="2">
        <v>5</v>
      </c>
      <c r="M683" s="5">
        <f t="shared" si="31"/>
        <v>1499.75</v>
      </c>
      <c r="N683" s="5"/>
      <c r="O683" s="49">
        <f t="shared" si="32"/>
        <v>1499.75</v>
      </c>
      <c r="P683" s="22" t="str" cm="1">
        <f t="array" ref="P683">_xlfn.IFS(Table1[[#This Row],[Total]]&gt;=2000,"HLC",Table1[[#This Row],[Total]]&lt;2000,"LLC")</f>
        <v>LLC</v>
      </c>
    </row>
    <row r="684" spans="1:16">
      <c r="A684" s="47" t="s">
        <v>17</v>
      </c>
      <c r="B684" s="47" t="str">
        <f>TRIM(Table1[[#This Row],[Product]])</f>
        <v>Captain Recliner</v>
      </c>
      <c r="C684" s="1" t="s">
        <v>20</v>
      </c>
      <c r="D684" s="1" t="str">
        <f>UPPER(Table1[[#This Row],[Customer]])</f>
        <v>HOME USA</v>
      </c>
      <c r="E684" s="30">
        <v>42184</v>
      </c>
      <c r="F684" s="30">
        <f t="shared" ca="1" si="30"/>
        <v>45333</v>
      </c>
      <c r="G684" s="60">
        <f ca="1">YEARFRAC(Table1[[#This Row],[order DateDate]],Table1[[#This Row],[Shipday]])</f>
        <v>8.6166666666666671</v>
      </c>
      <c r="H684" s="64">
        <f>DAY(Table1[[#This Row],[order DateDate]])</f>
        <v>29</v>
      </c>
      <c r="I684" s="64">
        <f>YEAR(Table1[[#This Row],[order DateDate]])</f>
        <v>2015</v>
      </c>
      <c r="J684" s="64" t="str">
        <f>TEXT(Table1[[#This Row],[order DateDate]],"DDDD")</f>
        <v>Monday</v>
      </c>
      <c r="K684" s="5">
        <v>299.95</v>
      </c>
      <c r="L684" s="2">
        <v>2</v>
      </c>
      <c r="M684" s="5">
        <f t="shared" si="31"/>
        <v>599.9</v>
      </c>
      <c r="N684" s="5"/>
      <c r="O684" s="49">
        <f t="shared" si="32"/>
        <v>599.9</v>
      </c>
      <c r="P684" s="22" t="str" cm="1">
        <f t="array" ref="P684">_xlfn.IFS(Table1[[#This Row],[Total]]&gt;=2000,"HLC",Table1[[#This Row],[Total]]&lt;2000,"LLC")</f>
        <v>LLC</v>
      </c>
    </row>
    <row r="685" spans="1:16">
      <c r="A685" s="47" t="s">
        <v>19</v>
      </c>
      <c r="B685" s="47" t="str">
        <f>TRIM(Table1[[#This Row],[Product]])</f>
        <v>Media Armoire</v>
      </c>
      <c r="C685" s="1" t="s">
        <v>20</v>
      </c>
      <c r="D685" s="1" t="str">
        <f>UPPER(Table1[[#This Row],[Customer]])</f>
        <v>HOME USA</v>
      </c>
      <c r="E685" s="30">
        <v>42184</v>
      </c>
      <c r="F685" s="30">
        <f t="shared" ca="1" si="30"/>
        <v>45333</v>
      </c>
      <c r="G685" s="60">
        <f ca="1">YEARFRAC(Table1[[#This Row],[order DateDate]],Table1[[#This Row],[Shipday]])</f>
        <v>8.6166666666666671</v>
      </c>
      <c r="H685" s="64">
        <f>DAY(Table1[[#This Row],[order DateDate]])</f>
        <v>29</v>
      </c>
      <c r="I685" s="64">
        <f>YEAR(Table1[[#This Row],[order DateDate]])</f>
        <v>2015</v>
      </c>
      <c r="J685" s="64" t="str">
        <f>TEXT(Table1[[#This Row],[order DateDate]],"DDDD")</f>
        <v>Monday</v>
      </c>
      <c r="K685" s="5">
        <v>329.95</v>
      </c>
      <c r="L685" s="2">
        <v>15</v>
      </c>
      <c r="M685" s="5">
        <f t="shared" si="31"/>
        <v>4949.25</v>
      </c>
      <c r="N685" s="5"/>
      <c r="O685" s="49">
        <f t="shared" si="32"/>
        <v>4949.25</v>
      </c>
      <c r="P685" s="22" t="str" cm="1">
        <f t="array" ref="P685">_xlfn.IFS(Table1[[#This Row],[Total]]&gt;=2000,"HLC",Table1[[#This Row],[Total]]&lt;2000,"LLC")</f>
        <v>HLC</v>
      </c>
    </row>
    <row r="686" spans="1:16">
      <c r="A686" s="47" t="s">
        <v>21</v>
      </c>
      <c r="B686" s="47" t="str">
        <f>TRIM(Table1[[#This Row],[Product]])</f>
        <v>Bamboo End Table</v>
      </c>
      <c r="C686" s="1" t="s">
        <v>22</v>
      </c>
      <c r="D686" s="1" t="str">
        <f>UPPER(Table1[[#This Row],[Customer]])</f>
        <v>ELLINGTON DESIGNS</v>
      </c>
      <c r="E686" s="30">
        <v>42185</v>
      </c>
      <c r="F686" s="30">
        <f t="shared" ca="1" si="30"/>
        <v>45333</v>
      </c>
      <c r="G686" s="60">
        <f ca="1">YEARFRAC(Table1[[#This Row],[order DateDate]],Table1[[#This Row],[Shipday]])</f>
        <v>8.6138888888888889</v>
      </c>
      <c r="H686" s="64">
        <f>DAY(Table1[[#This Row],[order DateDate]])</f>
        <v>30</v>
      </c>
      <c r="I686" s="64">
        <f>YEAR(Table1[[#This Row],[order DateDate]])</f>
        <v>2015</v>
      </c>
      <c r="J686" s="64" t="str">
        <f>TEXT(Table1[[#This Row],[order DateDate]],"DDDD")</f>
        <v>Tuesday</v>
      </c>
      <c r="K686" s="5">
        <v>64.95</v>
      </c>
      <c r="L686" s="2">
        <v>4</v>
      </c>
      <c r="M686" s="5">
        <f t="shared" si="31"/>
        <v>259.8</v>
      </c>
      <c r="N686" s="5"/>
      <c r="O686" s="49">
        <f t="shared" si="32"/>
        <v>259.8</v>
      </c>
      <c r="P686" s="22" t="str" cm="1">
        <f t="array" ref="P686">_xlfn.IFS(Table1[[#This Row],[Total]]&gt;=2000,"HLC",Table1[[#This Row],[Total]]&lt;2000,"LLC")</f>
        <v>LLC</v>
      </c>
    </row>
    <row r="687" spans="1:16">
      <c r="A687" s="47" t="s">
        <v>21</v>
      </c>
      <c r="B687" s="47" t="str">
        <f>TRIM(Table1[[#This Row],[Product]])</f>
        <v>Bamboo End Table</v>
      </c>
      <c r="C687" s="1" t="s">
        <v>20</v>
      </c>
      <c r="D687" s="1" t="str">
        <f>UPPER(Table1[[#This Row],[Customer]])</f>
        <v>HOME USA</v>
      </c>
      <c r="E687" s="30">
        <v>42185</v>
      </c>
      <c r="F687" s="30">
        <f t="shared" ca="1" si="30"/>
        <v>45333</v>
      </c>
      <c r="G687" s="60">
        <f ca="1">YEARFRAC(Table1[[#This Row],[order DateDate]],Table1[[#This Row],[Shipday]])</f>
        <v>8.6138888888888889</v>
      </c>
      <c r="H687" s="64">
        <f>DAY(Table1[[#This Row],[order DateDate]])</f>
        <v>30</v>
      </c>
      <c r="I687" s="64">
        <f>YEAR(Table1[[#This Row],[order DateDate]])</f>
        <v>2015</v>
      </c>
      <c r="J687" s="64" t="str">
        <f>TEXT(Table1[[#This Row],[order DateDate]],"DDDD")</f>
        <v>Tuesday</v>
      </c>
      <c r="K687" s="5">
        <v>64.95</v>
      </c>
      <c r="L687" s="2">
        <v>8</v>
      </c>
      <c r="M687" s="5">
        <f t="shared" si="31"/>
        <v>519.6</v>
      </c>
      <c r="N687" s="5"/>
      <c r="O687" s="49">
        <f t="shared" si="32"/>
        <v>519.6</v>
      </c>
      <c r="P687" s="22" t="str" cm="1">
        <f t="array" ref="P687">_xlfn.IFS(Table1[[#This Row],[Total]]&gt;=2000,"HLC",Table1[[#This Row],[Total]]&lt;2000,"LLC")</f>
        <v>LLC</v>
      </c>
    </row>
    <row r="688" spans="1:16">
      <c r="A688" s="47" t="s">
        <v>19</v>
      </c>
      <c r="B688" s="47" t="str">
        <f>TRIM(Table1[[#This Row],[Product]])</f>
        <v>Media Armoire</v>
      </c>
      <c r="C688" s="1" t="s">
        <v>18</v>
      </c>
      <c r="D688" s="1" t="str">
        <f>UPPER(Table1[[#This Row],[Customer]])</f>
        <v>B&amp;B SPACES</v>
      </c>
      <c r="E688" s="30">
        <v>42185</v>
      </c>
      <c r="F688" s="30">
        <f t="shared" ca="1" si="30"/>
        <v>45333</v>
      </c>
      <c r="G688" s="60">
        <f ca="1">YEARFRAC(Table1[[#This Row],[order DateDate]],Table1[[#This Row],[Shipday]])</f>
        <v>8.6138888888888889</v>
      </c>
      <c r="H688" s="64">
        <f>DAY(Table1[[#This Row],[order DateDate]])</f>
        <v>30</v>
      </c>
      <c r="I688" s="64">
        <f>YEAR(Table1[[#This Row],[order DateDate]])</f>
        <v>2015</v>
      </c>
      <c r="J688" s="64" t="str">
        <f>TEXT(Table1[[#This Row],[order DateDate]],"DDDD")</f>
        <v>Tuesday</v>
      </c>
      <c r="K688" s="5">
        <v>329.95</v>
      </c>
      <c r="L688" s="2">
        <v>9</v>
      </c>
      <c r="M688" s="5">
        <f t="shared" si="31"/>
        <v>2969.5499999999997</v>
      </c>
      <c r="N688" s="5"/>
      <c r="O688" s="49">
        <f t="shared" si="32"/>
        <v>2969.5499999999997</v>
      </c>
      <c r="P688" s="22" t="str" cm="1">
        <f t="array" ref="P688">_xlfn.IFS(Table1[[#This Row],[Total]]&gt;=2000,"HLC",Table1[[#This Row],[Total]]&lt;2000,"LLC")</f>
        <v>HLC</v>
      </c>
    </row>
    <row r="689" spans="1:16">
      <c r="A689" s="47" t="s">
        <v>24</v>
      </c>
      <c r="B689" s="47" t="str">
        <f>TRIM(Table1[[#This Row],[Product]])</f>
        <v>Chameleon Couch</v>
      </c>
      <c r="C689" s="1" t="s">
        <v>18</v>
      </c>
      <c r="D689" s="1" t="str">
        <f>UPPER(Table1[[#This Row],[Customer]])</f>
        <v>B&amp;B SPACES</v>
      </c>
      <c r="E689" s="30">
        <v>42186</v>
      </c>
      <c r="F689" s="30">
        <f t="shared" ca="1" si="30"/>
        <v>45333</v>
      </c>
      <c r="G689" s="60">
        <f ca="1">YEARFRAC(Table1[[#This Row],[order DateDate]],Table1[[#This Row],[Shipday]])</f>
        <v>8.6111111111111107</v>
      </c>
      <c r="H689" s="64">
        <f>DAY(Table1[[#This Row],[order DateDate]])</f>
        <v>1</v>
      </c>
      <c r="I689" s="64">
        <f>YEAR(Table1[[#This Row],[order DateDate]])</f>
        <v>2015</v>
      </c>
      <c r="J689" s="64" t="str">
        <f>TEXT(Table1[[#This Row],[order DateDate]],"DDDD")</f>
        <v>Wednesday</v>
      </c>
      <c r="K689" s="5">
        <v>649.99</v>
      </c>
      <c r="L689" s="2">
        <v>10</v>
      </c>
      <c r="M689" s="5">
        <f t="shared" si="31"/>
        <v>6499.9</v>
      </c>
      <c r="N689" s="5"/>
      <c r="O689" s="49">
        <f t="shared" si="32"/>
        <v>6499.9</v>
      </c>
      <c r="P689" s="22" t="str" cm="1">
        <f t="array" ref="P689">_xlfn.IFS(Table1[[#This Row],[Total]]&gt;=2000,"HLC",Table1[[#This Row],[Total]]&lt;2000,"LLC")</f>
        <v>HLC</v>
      </c>
    </row>
    <row r="690" spans="1:16">
      <c r="A690" s="47" t="s">
        <v>21</v>
      </c>
      <c r="B690" s="47" t="str">
        <f>TRIM(Table1[[#This Row],[Product]])</f>
        <v>Bamboo End Table</v>
      </c>
      <c r="C690" s="1" t="s">
        <v>22</v>
      </c>
      <c r="D690" s="1" t="str">
        <f>UPPER(Table1[[#This Row],[Customer]])</f>
        <v>ELLINGTON DESIGNS</v>
      </c>
      <c r="E690" s="30">
        <v>42187</v>
      </c>
      <c r="F690" s="30">
        <f t="shared" ca="1" si="30"/>
        <v>45333</v>
      </c>
      <c r="G690" s="60">
        <f ca="1">YEARFRAC(Table1[[#This Row],[order DateDate]],Table1[[#This Row],[Shipday]])</f>
        <v>8.6083333333333325</v>
      </c>
      <c r="H690" s="64">
        <f>DAY(Table1[[#This Row],[order DateDate]])</f>
        <v>2</v>
      </c>
      <c r="I690" s="64">
        <f>YEAR(Table1[[#This Row],[order DateDate]])</f>
        <v>2015</v>
      </c>
      <c r="J690" s="64" t="str">
        <f>TEXT(Table1[[#This Row],[order DateDate]],"DDDD")</f>
        <v>Thursday</v>
      </c>
      <c r="K690" s="5">
        <v>64.95</v>
      </c>
      <c r="L690" s="2">
        <v>4</v>
      </c>
      <c r="M690" s="5">
        <f t="shared" si="31"/>
        <v>259.8</v>
      </c>
      <c r="N690" s="5"/>
      <c r="O690" s="49">
        <f t="shared" si="32"/>
        <v>259.8</v>
      </c>
      <c r="P690" s="22" t="str" cm="1">
        <f t="array" ref="P690">_xlfn.IFS(Table1[[#This Row],[Total]]&gt;=2000,"HLC",Table1[[#This Row],[Total]]&lt;2000,"LLC")</f>
        <v>LLC</v>
      </c>
    </row>
    <row r="691" spans="1:16">
      <c r="A691" s="47" t="s">
        <v>19</v>
      </c>
      <c r="B691" s="47" t="str">
        <f>TRIM(Table1[[#This Row],[Product]])</f>
        <v>Media Armoire</v>
      </c>
      <c r="C691" s="1" t="s">
        <v>28</v>
      </c>
      <c r="D691" s="1" t="str">
        <f>UPPER(Table1[[#This Row],[Customer]])</f>
        <v>HOME EMPORIUM</v>
      </c>
      <c r="E691" s="30">
        <v>42187</v>
      </c>
      <c r="F691" s="30">
        <f t="shared" ca="1" si="30"/>
        <v>45333</v>
      </c>
      <c r="G691" s="60">
        <f ca="1">YEARFRAC(Table1[[#This Row],[order DateDate]],Table1[[#This Row],[Shipday]])</f>
        <v>8.6083333333333325</v>
      </c>
      <c r="H691" s="64">
        <f>DAY(Table1[[#This Row],[order DateDate]])</f>
        <v>2</v>
      </c>
      <c r="I691" s="64">
        <f>YEAR(Table1[[#This Row],[order DateDate]])</f>
        <v>2015</v>
      </c>
      <c r="J691" s="64" t="str">
        <f>TEXT(Table1[[#This Row],[order DateDate]],"DDDD")</f>
        <v>Thursday</v>
      </c>
      <c r="K691" s="5">
        <v>329.95</v>
      </c>
      <c r="L691" s="2">
        <v>13</v>
      </c>
      <c r="M691" s="5">
        <f t="shared" si="31"/>
        <v>4289.3499999999995</v>
      </c>
      <c r="N691" s="5"/>
      <c r="O691" s="49">
        <f t="shared" si="32"/>
        <v>4289.3499999999995</v>
      </c>
      <c r="P691" s="22" t="str" cm="1">
        <f t="array" ref="P691">_xlfn.IFS(Table1[[#This Row],[Total]]&gt;=2000,"HLC",Table1[[#This Row],[Total]]&lt;2000,"LLC")</f>
        <v>HLC</v>
      </c>
    </row>
    <row r="692" spans="1:16">
      <c r="A692" s="47" t="s">
        <v>26</v>
      </c>
      <c r="B692" s="47" t="str">
        <f>TRIM(Table1[[#This Row],[Product]])</f>
        <v>Bamboo Coffee Table</v>
      </c>
      <c r="C692" s="1" t="s">
        <v>18</v>
      </c>
      <c r="D692" s="1" t="str">
        <f>UPPER(Table1[[#This Row],[Customer]])</f>
        <v>B&amp;B SPACES</v>
      </c>
      <c r="E692" s="30">
        <v>42189</v>
      </c>
      <c r="F692" s="30">
        <f t="shared" ca="1" si="30"/>
        <v>45333</v>
      </c>
      <c r="G692" s="60">
        <f ca="1">YEARFRAC(Table1[[#This Row],[order DateDate]],Table1[[#This Row],[Shipday]])</f>
        <v>8.6027777777777779</v>
      </c>
      <c r="H692" s="64">
        <f>DAY(Table1[[#This Row],[order DateDate]])</f>
        <v>4</v>
      </c>
      <c r="I692" s="64">
        <f>YEAR(Table1[[#This Row],[order DateDate]])</f>
        <v>2015</v>
      </c>
      <c r="J692" s="64" t="str">
        <f>TEXT(Table1[[#This Row],[order DateDate]],"DDDD")</f>
        <v>Saturday</v>
      </c>
      <c r="K692" s="5">
        <v>139.94999999999999</v>
      </c>
      <c r="L692" s="2">
        <v>8</v>
      </c>
      <c r="M692" s="5">
        <f t="shared" si="31"/>
        <v>1119.5999999999999</v>
      </c>
      <c r="N692" s="5"/>
      <c r="O692" s="49">
        <f t="shared" si="32"/>
        <v>1119.5999999999999</v>
      </c>
      <c r="P692" s="22" t="str" cm="1">
        <f t="array" ref="P692">_xlfn.IFS(Table1[[#This Row],[Total]]&gt;=2000,"HLC",Table1[[#This Row],[Total]]&lt;2000,"LLC")</f>
        <v>LLC</v>
      </c>
    </row>
    <row r="693" spans="1:16">
      <c r="A693" s="47" t="s">
        <v>26</v>
      </c>
      <c r="B693" s="47" t="str">
        <f>TRIM(Table1[[#This Row],[Product]])</f>
        <v>Bamboo Coffee Table</v>
      </c>
      <c r="C693" s="1" t="s">
        <v>29</v>
      </c>
      <c r="D693" s="1" t="str">
        <f>UPPER(Table1[[#This Row],[Customer]])</f>
        <v>FABULOUS HOMES</v>
      </c>
      <c r="E693" s="30">
        <v>42191</v>
      </c>
      <c r="F693" s="30">
        <f t="shared" ca="1" si="30"/>
        <v>45333</v>
      </c>
      <c r="G693" s="60">
        <f ca="1">YEARFRAC(Table1[[#This Row],[order DateDate]],Table1[[#This Row],[Shipday]])</f>
        <v>8.5972222222222214</v>
      </c>
      <c r="H693" s="64">
        <f>DAY(Table1[[#This Row],[order DateDate]])</f>
        <v>6</v>
      </c>
      <c r="I693" s="64">
        <f>YEAR(Table1[[#This Row],[order DateDate]])</f>
        <v>2015</v>
      </c>
      <c r="J693" s="64" t="str">
        <f>TEXT(Table1[[#This Row],[order DateDate]],"DDDD")</f>
        <v>Monday</v>
      </c>
      <c r="K693" s="5">
        <v>139.94999999999999</v>
      </c>
      <c r="L693" s="2">
        <v>3</v>
      </c>
      <c r="M693" s="5">
        <f t="shared" si="31"/>
        <v>419.84999999999997</v>
      </c>
      <c r="N693" s="5"/>
      <c r="O693" s="49">
        <f t="shared" si="32"/>
        <v>419.84999999999997</v>
      </c>
      <c r="P693" s="22" t="str" cm="1">
        <f t="array" ref="P693">_xlfn.IFS(Table1[[#This Row],[Total]]&gt;=2000,"HLC",Table1[[#This Row],[Total]]&lt;2000,"LLC")</f>
        <v>LLC</v>
      </c>
    </row>
    <row r="694" spans="1:16">
      <c r="A694" s="47" t="s">
        <v>21</v>
      </c>
      <c r="B694" s="47" t="str">
        <f>TRIM(Table1[[#This Row],[Product]])</f>
        <v>Bamboo End Table</v>
      </c>
      <c r="C694" s="1" t="s">
        <v>20</v>
      </c>
      <c r="D694" s="1" t="str">
        <f>UPPER(Table1[[#This Row],[Customer]])</f>
        <v>HOME USA</v>
      </c>
      <c r="E694" s="30">
        <v>42191</v>
      </c>
      <c r="F694" s="30">
        <f t="shared" ca="1" si="30"/>
        <v>45333</v>
      </c>
      <c r="G694" s="60">
        <f ca="1">YEARFRAC(Table1[[#This Row],[order DateDate]],Table1[[#This Row],[Shipday]])</f>
        <v>8.5972222222222214</v>
      </c>
      <c r="H694" s="64">
        <f>DAY(Table1[[#This Row],[order DateDate]])</f>
        <v>6</v>
      </c>
      <c r="I694" s="64">
        <f>YEAR(Table1[[#This Row],[order DateDate]])</f>
        <v>2015</v>
      </c>
      <c r="J694" s="64" t="str">
        <f>TEXT(Table1[[#This Row],[order DateDate]],"DDDD")</f>
        <v>Monday</v>
      </c>
      <c r="K694" s="5">
        <v>64.95</v>
      </c>
      <c r="L694" s="2">
        <v>10</v>
      </c>
      <c r="M694" s="5">
        <f t="shared" si="31"/>
        <v>649.5</v>
      </c>
      <c r="N694" s="5"/>
      <c r="O694" s="49">
        <f t="shared" si="32"/>
        <v>649.5</v>
      </c>
      <c r="P694" s="22" t="str" cm="1">
        <f t="array" ref="P694">_xlfn.IFS(Table1[[#This Row],[Total]]&gt;=2000,"HLC",Table1[[#This Row],[Total]]&lt;2000,"LLC")</f>
        <v>LLC</v>
      </c>
    </row>
    <row r="695" spans="1:16">
      <c r="A695" s="47" t="s">
        <v>21</v>
      </c>
      <c r="B695" s="47" t="str">
        <f>TRIM(Table1[[#This Row],[Product]])</f>
        <v>Bamboo End Table</v>
      </c>
      <c r="C695" s="1" t="s">
        <v>29</v>
      </c>
      <c r="D695" s="1" t="str">
        <f>UPPER(Table1[[#This Row],[Customer]])</f>
        <v>FABULOUS HOMES</v>
      </c>
      <c r="E695" s="30">
        <v>42191</v>
      </c>
      <c r="F695" s="30">
        <f t="shared" ca="1" si="30"/>
        <v>45333</v>
      </c>
      <c r="G695" s="60">
        <f ca="1">YEARFRAC(Table1[[#This Row],[order DateDate]],Table1[[#This Row],[Shipday]])</f>
        <v>8.5972222222222214</v>
      </c>
      <c r="H695" s="64">
        <f>DAY(Table1[[#This Row],[order DateDate]])</f>
        <v>6</v>
      </c>
      <c r="I695" s="64">
        <f>YEAR(Table1[[#This Row],[order DateDate]])</f>
        <v>2015</v>
      </c>
      <c r="J695" s="64" t="str">
        <f>TEXT(Table1[[#This Row],[order DateDate]],"DDDD")</f>
        <v>Monday</v>
      </c>
      <c r="K695" s="5">
        <v>64.95</v>
      </c>
      <c r="L695" s="2">
        <v>15</v>
      </c>
      <c r="M695" s="5">
        <f t="shared" si="31"/>
        <v>974.25</v>
      </c>
      <c r="N695" s="5"/>
      <c r="O695" s="49">
        <f t="shared" si="32"/>
        <v>974.25</v>
      </c>
      <c r="P695" s="22" t="str" cm="1">
        <f t="array" ref="P695">_xlfn.IFS(Table1[[#This Row],[Total]]&gt;=2000,"HLC",Table1[[#This Row],[Total]]&lt;2000,"LLC")</f>
        <v>LLC</v>
      </c>
    </row>
    <row r="696" spans="1:16">
      <c r="A696" s="47" t="s">
        <v>17</v>
      </c>
      <c r="B696" s="47" t="str">
        <f>TRIM(Table1[[#This Row],[Product]])</f>
        <v>Captain Recliner</v>
      </c>
      <c r="C696" s="1" t="s">
        <v>20</v>
      </c>
      <c r="D696" s="1" t="str">
        <f>UPPER(Table1[[#This Row],[Customer]])</f>
        <v>HOME USA</v>
      </c>
      <c r="E696" s="30">
        <v>42191</v>
      </c>
      <c r="F696" s="30">
        <f t="shared" ca="1" si="30"/>
        <v>45333</v>
      </c>
      <c r="G696" s="60">
        <f ca="1">YEARFRAC(Table1[[#This Row],[order DateDate]],Table1[[#This Row],[Shipday]])</f>
        <v>8.5972222222222214</v>
      </c>
      <c r="H696" s="64">
        <f>DAY(Table1[[#This Row],[order DateDate]])</f>
        <v>6</v>
      </c>
      <c r="I696" s="64">
        <f>YEAR(Table1[[#This Row],[order DateDate]])</f>
        <v>2015</v>
      </c>
      <c r="J696" s="64" t="str">
        <f>TEXT(Table1[[#This Row],[order DateDate]],"DDDD")</f>
        <v>Monday</v>
      </c>
      <c r="K696" s="5">
        <v>299.95</v>
      </c>
      <c r="L696" s="2">
        <v>7</v>
      </c>
      <c r="M696" s="5">
        <f t="shared" si="31"/>
        <v>2099.65</v>
      </c>
      <c r="N696" s="5"/>
      <c r="O696" s="49">
        <f t="shared" si="32"/>
        <v>2099.65</v>
      </c>
      <c r="P696" s="22" t="str" cm="1">
        <f t="array" ref="P696">_xlfn.IFS(Table1[[#This Row],[Total]]&gt;=2000,"HLC",Table1[[#This Row],[Total]]&lt;2000,"LLC")</f>
        <v>HLC</v>
      </c>
    </row>
    <row r="697" spans="1:16">
      <c r="A697" s="47" t="s">
        <v>26</v>
      </c>
      <c r="B697" s="47" t="str">
        <f>TRIM(Table1[[#This Row],[Product]])</f>
        <v>Bamboo Coffee Table</v>
      </c>
      <c r="C697" s="1" t="s">
        <v>18</v>
      </c>
      <c r="D697" s="1" t="str">
        <f>UPPER(Table1[[#This Row],[Customer]])</f>
        <v>B&amp;B SPACES</v>
      </c>
      <c r="E697" s="30">
        <v>42192</v>
      </c>
      <c r="F697" s="30">
        <f t="shared" ca="1" si="30"/>
        <v>45333</v>
      </c>
      <c r="G697" s="60">
        <f ca="1">YEARFRAC(Table1[[#This Row],[order DateDate]],Table1[[#This Row],[Shipday]])</f>
        <v>8.594444444444445</v>
      </c>
      <c r="H697" s="64">
        <f>DAY(Table1[[#This Row],[order DateDate]])</f>
        <v>7</v>
      </c>
      <c r="I697" s="64">
        <f>YEAR(Table1[[#This Row],[order DateDate]])</f>
        <v>2015</v>
      </c>
      <c r="J697" s="64" t="str">
        <f>TEXT(Table1[[#This Row],[order DateDate]],"DDDD")</f>
        <v>Tuesday</v>
      </c>
      <c r="K697" s="5">
        <v>139.94999999999999</v>
      </c>
      <c r="L697" s="2">
        <v>17</v>
      </c>
      <c r="M697" s="5">
        <f t="shared" si="31"/>
        <v>2379.1499999999996</v>
      </c>
      <c r="N697" s="5"/>
      <c r="O697" s="49">
        <f t="shared" si="32"/>
        <v>2379.1499999999996</v>
      </c>
      <c r="P697" s="22" t="str" cm="1">
        <f t="array" ref="P697">_xlfn.IFS(Table1[[#This Row],[Total]]&gt;=2000,"HLC",Table1[[#This Row],[Total]]&lt;2000,"LLC")</f>
        <v>HLC</v>
      </c>
    </row>
    <row r="698" spans="1:16">
      <c r="A698" s="47" t="s">
        <v>21</v>
      </c>
      <c r="B698" s="47" t="str">
        <f>TRIM(Table1[[#This Row],[Product]])</f>
        <v>Bamboo End Table</v>
      </c>
      <c r="C698" s="1" t="s">
        <v>22</v>
      </c>
      <c r="D698" s="1" t="str">
        <f>UPPER(Table1[[#This Row],[Customer]])</f>
        <v>ELLINGTON DESIGNS</v>
      </c>
      <c r="E698" s="30">
        <v>42192</v>
      </c>
      <c r="F698" s="30">
        <f t="shared" ca="1" si="30"/>
        <v>45333</v>
      </c>
      <c r="G698" s="60">
        <f ca="1">YEARFRAC(Table1[[#This Row],[order DateDate]],Table1[[#This Row],[Shipday]])</f>
        <v>8.594444444444445</v>
      </c>
      <c r="H698" s="64">
        <f>DAY(Table1[[#This Row],[order DateDate]])</f>
        <v>7</v>
      </c>
      <c r="I698" s="64">
        <f>YEAR(Table1[[#This Row],[order DateDate]])</f>
        <v>2015</v>
      </c>
      <c r="J698" s="64" t="str">
        <f>TEXT(Table1[[#This Row],[order DateDate]],"DDDD")</f>
        <v>Tuesday</v>
      </c>
      <c r="K698" s="5">
        <v>64.95</v>
      </c>
      <c r="L698" s="2">
        <v>3</v>
      </c>
      <c r="M698" s="5">
        <f t="shared" si="31"/>
        <v>194.85000000000002</v>
      </c>
      <c r="N698" s="5"/>
      <c r="O698" s="49">
        <f t="shared" si="32"/>
        <v>194.85000000000002</v>
      </c>
      <c r="P698" s="22" t="str" cm="1">
        <f t="array" ref="P698">_xlfn.IFS(Table1[[#This Row],[Total]]&gt;=2000,"HLC",Table1[[#This Row],[Total]]&lt;2000,"LLC")</f>
        <v>LLC</v>
      </c>
    </row>
    <row r="699" spans="1:16">
      <c r="A699" s="47" t="s">
        <v>21</v>
      </c>
      <c r="B699" s="47" t="str">
        <f>TRIM(Table1[[#This Row],[Product]])</f>
        <v>Bamboo End Table</v>
      </c>
      <c r="C699" s="1" t="s">
        <v>28</v>
      </c>
      <c r="D699" s="1" t="str">
        <f>UPPER(Table1[[#This Row],[Customer]])</f>
        <v>HOME EMPORIUM</v>
      </c>
      <c r="E699" s="30">
        <v>42192</v>
      </c>
      <c r="F699" s="30">
        <f t="shared" ca="1" si="30"/>
        <v>45333</v>
      </c>
      <c r="G699" s="60">
        <f ca="1">YEARFRAC(Table1[[#This Row],[order DateDate]],Table1[[#This Row],[Shipday]])</f>
        <v>8.594444444444445</v>
      </c>
      <c r="H699" s="64">
        <f>DAY(Table1[[#This Row],[order DateDate]])</f>
        <v>7</v>
      </c>
      <c r="I699" s="64">
        <f>YEAR(Table1[[#This Row],[order DateDate]])</f>
        <v>2015</v>
      </c>
      <c r="J699" s="64" t="str">
        <f>TEXT(Table1[[#This Row],[order DateDate]],"DDDD")</f>
        <v>Tuesday</v>
      </c>
      <c r="K699" s="5">
        <v>64.95</v>
      </c>
      <c r="L699" s="2">
        <v>14</v>
      </c>
      <c r="M699" s="5">
        <f t="shared" si="31"/>
        <v>909.30000000000007</v>
      </c>
      <c r="N699" s="5"/>
      <c r="O699" s="49">
        <f t="shared" si="32"/>
        <v>909.30000000000007</v>
      </c>
      <c r="P699" s="22" t="str" cm="1">
        <f t="array" ref="P699">_xlfn.IFS(Table1[[#This Row],[Total]]&gt;=2000,"HLC",Table1[[#This Row],[Total]]&lt;2000,"LLC")</f>
        <v>LLC</v>
      </c>
    </row>
    <row r="700" spans="1:16">
      <c r="A700" s="47" t="s">
        <v>24</v>
      </c>
      <c r="B700" s="47" t="str">
        <f>TRIM(Table1[[#This Row],[Product]])</f>
        <v>Chameleon Couch</v>
      </c>
      <c r="C700" s="1" t="s">
        <v>29</v>
      </c>
      <c r="D700" s="1" t="str">
        <f>UPPER(Table1[[#This Row],[Customer]])</f>
        <v>FABULOUS HOMES</v>
      </c>
      <c r="E700" s="30">
        <v>42192</v>
      </c>
      <c r="F700" s="30">
        <f t="shared" ca="1" si="30"/>
        <v>45333</v>
      </c>
      <c r="G700" s="60">
        <f ca="1">YEARFRAC(Table1[[#This Row],[order DateDate]],Table1[[#This Row],[Shipday]])</f>
        <v>8.594444444444445</v>
      </c>
      <c r="H700" s="64">
        <f>DAY(Table1[[#This Row],[order DateDate]])</f>
        <v>7</v>
      </c>
      <c r="I700" s="64">
        <f>YEAR(Table1[[#This Row],[order DateDate]])</f>
        <v>2015</v>
      </c>
      <c r="J700" s="64" t="str">
        <f>TEXT(Table1[[#This Row],[order DateDate]],"DDDD")</f>
        <v>Tuesday</v>
      </c>
      <c r="K700" s="5">
        <v>649.99</v>
      </c>
      <c r="L700" s="2">
        <v>5</v>
      </c>
      <c r="M700" s="5">
        <f t="shared" si="31"/>
        <v>3249.95</v>
      </c>
      <c r="N700" s="5"/>
      <c r="O700" s="49">
        <f t="shared" si="32"/>
        <v>3249.95</v>
      </c>
      <c r="P700" s="22" t="str" cm="1">
        <f t="array" ref="P700">_xlfn.IFS(Table1[[#This Row],[Total]]&gt;=2000,"HLC",Table1[[#This Row],[Total]]&lt;2000,"LLC")</f>
        <v>HLC</v>
      </c>
    </row>
    <row r="701" spans="1:16">
      <c r="A701" s="47" t="s">
        <v>17</v>
      </c>
      <c r="B701" s="47" t="str">
        <f>TRIM(Table1[[#This Row],[Product]])</f>
        <v>Captain Recliner</v>
      </c>
      <c r="C701" s="1" t="s">
        <v>18</v>
      </c>
      <c r="D701" s="1" t="str">
        <f>UPPER(Table1[[#This Row],[Customer]])</f>
        <v>B&amp;B SPACES</v>
      </c>
      <c r="E701" s="30">
        <v>42193</v>
      </c>
      <c r="F701" s="30">
        <f t="shared" ca="1" si="30"/>
        <v>45333</v>
      </c>
      <c r="G701" s="60">
        <f ca="1">YEARFRAC(Table1[[#This Row],[order DateDate]],Table1[[#This Row],[Shipday]])</f>
        <v>8.5916666666666668</v>
      </c>
      <c r="H701" s="64">
        <f>DAY(Table1[[#This Row],[order DateDate]])</f>
        <v>8</v>
      </c>
      <c r="I701" s="64">
        <f>YEAR(Table1[[#This Row],[order DateDate]])</f>
        <v>2015</v>
      </c>
      <c r="J701" s="64" t="str">
        <f>TEXT(Table1[[#This Row],[order DateDate]],"DDDD")</f>
        <v>Wednesday</v>
      </c>
      <c r="K701" s="5">
        <v>299.95</v>
      </c>
      <c r="L701" s="2">
        <v>6</v>
      </c>
      <c r="M701" s="5">
        <f t="shared" si="31"/>
        <v>1799.6999999999998</v>
      </c>
      <c r="N701" s="5"/>
      <c r="O701" s="49">
        <f t="shared" si="32"/>
        <v>1799.6999999999998</v>
      </c>
      <c r="P701" s="22" t="str" cm="1">
        <f t="array" ref="P701">_xlfn.IFS(Table1[[#This Row],[Total]]&gt;=2000,"HLC",Table1[[#This Row],[Total]]&lt;2000,"LLC")</f>
        <v>LLC</v>
      </c>
    </row>
    <row r="702" spans="1:16">
      <c r="A702" s="47" t="s">
        <v>17</v>
      </c>
      <c r="B702" s="47" t="str">
        <f>TRIM(Table1[[#This Row],[Product]])</f>
        <v>Captain Recliner</v>
      </c>
      <c r="C702" s="1" t="s">
        <v>18</v>
      </c>
      <c r="D702" s="1" t="str">
        <f>UPPER(Table1[[#This Row],[Customer]])</f>
        <v>B&amp;B SPACES</v>
      </c>
      <c r="E702" s="30">
        <v>42194</v>
      </c>
      <c r="F702" s="30">
        <f t="shared" ca="1" si="30"/>
        <v>45333</v>
      </c>
      <c r="G702" s="60">
        <f ca="1">YEARFRAC(Table1[[#This Row],[order DateDate]],Table1[[#This Row],[Shipday]])</f>
        <v>8.5888888888888886</v>
      </c>
      <c r="H702" s="64">
        <f>DAY(Table1[[#This Row],[order DateDate]])</f>
        <v>9</v>
      </c>
      <c r="I702" s="64">
        <f>YEAR(Table1[[#This Row],[order DateDate]])</f>
        <v>2015</v>
      </c>
      <c r="J702" s="64" t="str">
        <f>TEXT(Table1[[#This Row],[order DateDate]],"DDDD")</f>
        <v>Thursday</v>
      </c>
      <c r="K702" s="5">
        <v>299.95</v>
      </c>
      <c r="L702" s="2">
        <v>9</v>
      </c>
      <c r="M702" s="5">
        <f t="shared" si="31"/>
        <v>2699.5499999999997</v>
      </c>
      <c r="N702" s="5"/>
      <c r="O702" s="49">
        <f t="shared" si="32"/>
        <v>2699.5499999999997</v>
      </c>
      <c r="P702" s="22" t="str" cm="1">
        <f t="array" ref="P702">_xlfn.IFS(Table1[[#This Row],[Total]]&gt;=2000,"HLC",Table1[[#This Row],[Total]]&lt;2000,"LLC")</f>
        <v>HLC</v>
      </c>
    </row>
    <row r="703" spans="1:16">
      <c r="A703" s="47" t="s">
        <v>17</v>
      </c>
      <c r="B703" s="47" t="str">
        <f>TRIM(Table1[[#This Row],[Product]])</f>
        <v>Captain Recliner</v>
      </c>
      <c r="C703" s="1" t="s">
        <v>20</v>
      </c>
      <c r="D703" s="1" t="str">
        <f>UPPER(Table1[[#This Row],[Customer]])</f>
        <v>HOME USA</v>
      </c>
      <c r="E703" s="30">
        <v>42194</v>
      </c>
      <c r="F703" s="30">
        <f t="shared" ca="1" si="30"/>
        <v>45333</v>
      </c>
      <c r="G703" s="60">
        <f ca="1">YEARFRAC(Table1[[#This Row],[order DateDate]],Table1[[#This Row],[Shipday]])</f>
        <v>8.5888888888888886</v>
      </c>
      <c r="H703" s="64">
        <f>DAY(Table1[[#This Row],[order DateDate]])</f>
        <v>9</v>
      </c>
      <c r="I703" s="64">
        <f>YEAR(Table1[[#This Row],[order DateDate]])</f>
        <v>2015</v>
      </c>
      <c r="J703" s="64" t="str">
        <f>TEXT(Table1[[#This Row],[order DateDate]],"DDDD")</f>
        <v>Thursday</v>
      </c>
      <c r="K703" s="5">
        <v>299.95</v>
      </c>
      <c r="L703" s="2">
        <v>6</v>
      </c>
      <c r="M703" s="5">
        <f t="shared" si="31"/>
        <v>1799.6999999999998</v>
      </c>
      <c r="N703" s="5"/>
      <c r="O703" s="49">
        <f t="shared" si="32"/>
        <v>1799.6999999999998</v>
      </c>
      <c r="P703" s="22" t="str" cm="1">
        <f t="array" ref="P703">_xlfn.IFS(Table1[[#This Row],[Total]]&gt;=2000,"HLC",Table1[[#This Row],[Total]]&lt;2000,"LLC")</f>
        <v>LLC</v>
      </c>
    </row>
    <row r="704" spans="1:16">
      <c r="A704" s="47" t="s">
        <v>26</v>
      </c>
      <c r="B704" s="47" t="str">
        <f>TRIM(Table1[[#This Row],[Product]])</f>
        <v>Bamboo Coffee Table</v>
      </c>
      <c r="C704" s="1" t="s">
        <v>20</v>
      </c>
      <c r="D704" s="1" t="str">
        <f>UPPER(Table1[[#This Row],[Customer]])</f>
        <v>HOME USA</v>
      </c>
      <c r="E704" s="30">
        <v>42195</v>
      </c>
      <c r="F704" s="30">
        <f t="shared" ca="1" si="30"/>
        <v>45333</v>
      </c>
      <c r="G704" s="60">
        <f ca="1">YEARFRAC(Table1[[#This Row],[order DateDate]],Table1[[#This Row],[Shipday]])</f>
        <v>8.5861111111111104</v>
      </c>
      <c r="H704" s="64">
        <f>DAY(Table1[[#This Row],[order DateDate]])</f>
        <v>10</v>
      </c>
      <c r="I704" s="64">
        <f>YEAR(Table1[[#This Row],[order DateDate]])</f>
        <v>2015</v>
      </c>
      <c r="J704" s="64" t="str">
        <f>TEXT(Table1[[#This Row],[order DateDate]],"DDDD")</f>
        <v>Friday</v>
      </c>
      <c r="K704" s="5">
        <v>139.94999999999999</v>
      </c>
      <c r="L704" s="2">
        <v>4</v>
      </c>
      <c r="M704" s="5">
        <f t="shared" si="31"/>
        <v>559.79999999999995</v>
      </c>
      <c r="N704" s="5"/>
      <c r="O704" s="49">
        <f t="shared" si="32"/>
        <v>559.79999999999995</v>
      </c>
      <c r="P704" s="22" t="str" cm="1">
        <f t="array" ref="P704">_xlfn.IFS(Table1[[#This Row],[Total]]&gt;=2000,"HLC",Table1[[#This Row],[Total]]&lt;2000,"LLC")</f>
        <v>LLC</v>
      </c>
    </row>
    <row r="705" spans="1:16">
      <c r="A705" s="47" t="s">
        <v>24</v>
      </c>
      <c r="B705" s="47" t="str">
        <f>TRIM(Table1[[#This Row],[Product]])</f>
        <v>Chameleon Couch</v>
      </c>
      <c r="C705" s="1" t="s">
        <v>20</v>
      </c>
      <c r="D705" s="1" t="str">
        <f>UPPER(Table1[[#This Row],[Customer]])</f>
        <v>HOME USA</v>
      </c>
      <c r="E705" s="30">
        <v>42195</v>
      </c>
      <c r="F705" s="30">
        <f t="shared" ca="1" si="30"/>
        <v>45333</v>
      </c>
      <c r="G705" s="60">
        <f ca="1">YEARFRAC(Table1[[#This Row],[order DateDate]],Table1[[#This Row],[Shipday]])</f>
        <v>8.5861111111111104</v>
      </c>
      <c r="H705" s="64">
        <f>DAY(Table1[[#This Row],[order DateDate]])</f>
        <v>10</v>
      </c>
      <c r="I705" s="64">
        <f>YEAR(Table1[[#This Row],[order DateDate]])</f>
        <v>2015</v>
      </c>
      <c r="J705" s="64" t="str">
        <f>TEXT(Table1[[#This Row],[order DateDate]],"DDDD")</f>
        <v>Friday</v>
      </c>
      <c r="K705" s="5">
        <v>649.99</v>
      </c>
      <c r="L705" s="2">
        <v>7</v>
      </c>
      <c r="M705" s="5">
        <f t="shared" si="31"/>
        <v>4549.93</v>
      </c>
      <c r="N705" s="5"/>
      <c r="O705" s="49">
        <f t="shared" si="32"/>
        <v>4549.93</v>
      </c>
      <c r="P705" s="22" t="str" cm="1">
        <f t="array" ref="P705">_xlfn.IFS(Table1[[#This Row],[Total]]&gt;=2000,"HLC",Table1[[#This Row],[Total]]&lt;2000,"LLC")</f>
        <v>HLC</v>
      </c>
    </row>
    <row r="706" spans="1:16">
      <c r="A706" s="47" t="s">
        <v>26</v>
      </c>
      <c r="B706" s="47" t="str">
        <f>TRIM(Table1[[#This Row],[Product]])</f>
        <v>Bamboo Coffee Table</v>
      </c>
      <c r="C706" s="1" t="s">
        <v>18</v>
      </c>
      <c r="D706" s="1" t="str">
        <f>UPPER(Table1[[#This Row],[Customer]])</f>
        <v>B&amp;B SPACES</v>
      </c>
      <c r="E706" s="30">
        <v>42196</v>
      </c>
      <c r="F706" s="30">
        <f t="shared" ca="1" si="30"/>
        <v>45333</v>
      </c>
      <c r="G706" s="60">
        <f ca="1">YEARFRAC(Table1[[#This Row],[order DateDate]],Table1[[#This Row],[Shipday]])</f>
        <v>8.5833333333333339</v>
      </c>
      <c r="H706" s="64">
        <f>DAY(Table1[[#This Row],[order DateDate]])</f>
        <v>11</v>
      </c>
      <c r="I706" s="64">
        <f>YEAR(Table1[[#This Row],[order DateDate]])</f>
        <v>2015</v>
      </c>
      <c r="J706" s="64" t="str">
        <f>TEXT(Table1[[#This Row],[order DateDate]],"DDDD")</f>
        <v>Saturday</v>
      </c>
      <c r="K706" s="5">
        <v>139.94999999999999</v>
      </c>
      <c r="L706" s="2">
        <v>13</v>
      </c>
      <c r="M706" s="5">
        <f t="shared" si="31"/>
        <v>1819.35</v>
      </c>
      <c r="N706" s="5"/>
      <c r="O706" s="49">
        <f t="shared" si="32"/>
        <v>1819.35</v>
      </c>
      <c r="P706" s="22" t="str" cm="1">
        <f t="array" ref="P706">_xlfn.IFS(Table1[[#This Row],[Total]]&gt;=2000,"HLC",Table1[[#This Row],[Total]]&lt;2000,"LLC")</f>
        <v>LLC</v>
      </c>
    </row>
    <row r="707" spans="1:16">
      <c r="A707" s="47" t="s">
        <v>21</v>
      </c>
      <c r="B707" s="47" t="str">
        <f>TRIM(Table1[[#This Row],[Product]])</f>
        <v>Bamboo End Table</v>
      </c>
      <c r="C707" s="1" t="s">
        <v>20</v>
      </c>
      <c r="D707" s="1" t="str">
        <f>UPPER(Table1[[#This Row],[Customer]])</f>
        <v>HOME USA</v>
      </c>
      <c r="E707" s="30">
        <v>42199</v>
      </c>
      <c r="F707" s="30">
        <f t="shared" ca="1" si="30"/>
        <v>45333</v>
      </c>
      <c r="G707" s="60">
        <f ca="1">YEARFRAC(Table1[[#This Row],[order DateDate]],Table1[[#This Row],[Shipday]])</f>
        <v>8.5749999999999993</v>
      </c>
      <c r="H707" s="64">
        <f>DAY(Table1[[#This Row],[order DateDate]])</f>
        <v>14</v>
      </c>
      <c r="I707" s="64">
        <f>YEAR(Table1[[#This Row],[order DateDate]])</f>
        <v>2015</v>
      </c>
      <c r="J707" s="64" t="str">
        <f>TEXT(Table1[[#This Row],[order DateDate]],"DDDD")</f>
        <v>Tuesday</v>
      </c>
      <c r="K707" s="5">
        <v>64.95</v>
      </c>
      <c r="L707" s="2">
        <v>8</v>
      </c>
      <c r="M707" s="5">
        <f t="shared" si="31"/>
        <v>519.6</v>
      </c>
      <c r="N707" s="5"/>
      <c r="O707" s="49">
        <f t="shared" si="32"/>
        <v>519.6</v>
      </c>
      <c r="P707" s="22" t="str" cm="1">
        <f t="array" ref="P707">_xlfn.IFS(Table1[[#This Row],[Total]]&gt;=2000,"HLC",Table1[[#This Row],[Total]]&lt;2000,"LLC")</f>
        <v>LLC</v>
      </c>
    </row>
    <row r="708" spans="1:16">
      <c r="A708" s="47" t="s">
        <v>21</v>
      </c>
      <c r="B708" s="47" t="str">
        <f>TRIM(Table1[[#This Row],[Product]])</f>
        <v>Bamboo End Table</v>
      </c>
      <c r="C708" s="1" t="s">
        <v>20</v>
      </c>
      <c r="D708" s="1" t="str">
        <f>UPPER(Table1[[#This Row],[Customer]])</f>
        <v>HOME USA</v>
      </c>
      <c r="E708" s="30">
        <v>42199</v>
      </c>
      <c r="F708" s="30">
        <f t="shared" ref="F708:F771" ca="1" si="33">TODAY()</f>
        <v>45333</v>
      </c>
      <c r="G708" s="60">
        <f ca="1">YEARFRAC(Table1[[#This Row],[order DateDate]],Table1[[#This Row],[Shipday]])</f>
        <v>8.5749999999999993</v>
      </c>
      <c r="H708" s="64">
        <f>DAY(Table1[[#This Row],[order DateDate]])</f>
        <v>14</v>
      </c>
      <c r="I708" s="64">
        <f>YEAR(Table1[[#This Row],[order DateDate]])</f>
        <v>2015</v>
      </c>
      <c r="J708" s="64" t="str">
        <f>TEXT(Table1[[#This Row],[order DateDate]],"DDDD")</f>
        <v>Tuesday</v>
      </c>
      <c r="K708" s="5">
        <v>64.95</v>
      </c>
      <c r="L708" s="2">
        <v>12</v>
      </c>
      <c r="M708" s="5">
        <f t="shared" ref="M708:M771" si="34">K708*L708</f>
        <v>779.40000000000009</v>
      </c>
      <c r="N708" s="5"/>
      <c r="O708" s="49">
        <f t="shared" ref="O708:O771" si="35">M708+N708</f>
        <v>779.40000000000009</v>
      </c>
      <c r="P708" s="22" t="str" cm="1">
        <f t="array" ref="P708">_xlfn.IFS(Table1[[#This Row],[Total]]&gt;=2000,"HLC",Table1[[#This Row],[Total]]&lt;2000,"LLC")</f>
        <v>LLC</v>
      </c>
    </row>
    <row r="709" spans="1:16">
      <c r="A709" s="47" t="s">
        <v>21</v>
      </c>
      <c r="B709" s="47" t="str">
        <f>TRIM(Table1[[#This Row],[Product]])</f>
        <v>Bamboo End Table</v>
      </c>
      <c r="C709" s="1" t="s">
        <v>29</v>
      </c>
      <c r="D709" s="1" t="str">
        <f>UPPER(Table1[[#This Row],[Customer]])</f>
        <v>FABULOUS HOMES</v>
      </c>
      <c r="E709" s="30">
        <v>42199</v>
      </c>
      <c r="F709" s="30">
        <f t="shared" ca="1" si="33"/>
        <v>45333</v>
      </c>
      <c r="G709" s="60">
        <f ca="1">YEARFRAC(Table1[[#This Row],[order DateDate]],Table1[[#This Row],[Shipday]])</f>
        <v>8.5749999999999993</v>
      </c>
      <c r="H709" s="64">
        <f>DAY(Table1[[#This Row],[order DateDate]])</f>
        <v>14</v>
      </c>
      <c r="I709" s="64">
        <f>YEAR(Table1[[#This Row],[order DateDate]])</f>
        <v>2015</v>
      </c>
      <c r="J709" s="64" t="str">
        <f>TEXT(Table1[[#This Row],[order DateDate]],"DDDD")</f>
        <v>Tuesday</v>
      </c>
      <c r="K709" s="5">
        <v>64.95</v>
      </c>
      <c r="L709" s="2">
        <v>3</v>
      </c>
      <c r="M709" s="5">
        <f t="shared" si="34"/>
        <v>194.85000000000002</v>
      </c>
      <c r="N709" s="5"/>
      <c r="O709" s="49">
        <f t="shared" si="35"/>
        <v>194.85000000000002</v>
      </c>
      <c r="P709" s="22" t="str" cm="1">
        <f t="array" ref="P709">_xlfn.IFS(Table1[[#This Row],[Total]]&gt;=2000,"HLC",Table1[[#This Row],[Total]]&lt;2000,"LLC")</f>
        <v>LLC</v>
      </c>
    </row>
    <row r="710" spans="1:16">
      <c r="A710" s="47" t="s">
        <v>26</v>
      </c>
      <c r="B710" s="47" t="str">
        <f>TRIM(Table1[[#This Row],[Product]])</f>
        <v>Bamboo Coffee Table</v>
      </c>
      <c r="C710" s="1" t="s">
        <v>28</v>
      </c>
      <c r="D710" s="1" t="str">
        <f>UPPER(Table1[[#This Row],[Customer]])</f>
        <v>HOME EMPORIUM</v>
      </c>
      <c r="E710" s="30">
        <v>42200</v>
      </c>
      <c r="F710" s="30">
        <f t="shared" ca="1" si="33"/>
        <v>45333</v>
      </c>
      <c r="G710" s="60">
        <f ca="1">YEARFRAC(Table1[[#This Row],[order DateDate]],Table1[[#This Row],[Shipday]])</f>
        <v>8.5722222222222229</v>
      </c>
      <c r="H710" s="64">
        <f>DAY(Table1[[#This Row],[order DateDate]])</f>
        <v>15</v>
      </c>
      <c r="I710" s="64">
        <f>YEAR(Table1[[#This Row],[order DateDate]])</f>
        <v>2015</v>
      </c>
      <c r="J710" s="64" t="str">
        <f>TEXT(Table1[[#This Row],[order DateDate]],"DDDD")</f>
        <v>Wednesday</v>
      </c>
      <c r="K710" s="5">
        <v>139.94999999999999</v>
      </c>
      <c r="L710" s="2">
        <v>4</v>
      </c>
      <c r="M710" s="5">
        <f t="shared" si="34"/>
        <v>559.79999999999995</v>
      </c>
      <c r="N710" s="5"/>
      <c r="O710" s="49">
        <f t="shared" si="35"/>
        <v>559.79999999999995</v>
      </c>
      <c r="P710" s="22" t="str" cm="1">
        <f t="array" ref="P710">_xlfn.IFS(Table1[[#This Row],[Total]]&gt;=2000,"HLC",Table1[[#This Row],[Total]]&lt;2000,"LLC")</f>
        <v>LLC</v>
      </c>
    </row>
    <row r="711" spans="1:16">
      <c r="A711" s="47" t="s">
        <v>21</v>
      </c>
      <c r="B711" s="47" t="str">
        <f>TRIM(Table1[[#This Row],[Product]])</f>
        <v>Bamboo End Table</v>
      </c>
      <c r="C711" s="1" t="s">
        <v>22</v>
      </c>
      <c r="D711" s="1" t="str">
        <f>UPPER(Table1[[#This Row],[Customer]])</f>
        <v>ELLINGTON DESIGNS</v>
      </c>
      <c r="E711" s="30">
        <v>42200</v>
      </c>
      <c r="F711" s="30">
        <f t="shared" ca="1" si="33"/>
        <v>45333</v>
      </c>
      <c r="G711" s="60">
        <f ca="1">YEARFRAC(Table1[[#This Row],[order DateDate]],Table1[[#This Row],[Shipday]])</f>
        <v>8.5722222222222229</v>
      </c>
      <c r="H711" s="64">
        <f>DAY(Table1[[#This Row],[order DateDate]])</f>
        <v>15</v>
      </c>
      <c r="I711" s="64">
        <f>YEAR(Table1[[#This Row],[order DateDate]])</f>
        <v>2015</v>
      </c>
      <c r="J711" s="64" t="str">
        <f>TEXT(Table1[[#This Row],[order DateDate]],"DDDD")</f>
        <v>Wednesday</v>
      </c>
      <c r="K711" s="5">
        <v>64.95</v>
      </c>
      <c r="L711" s="2">
        <v>15</v>
      </c>
      <c r="M711" s="5">
        <f t="shared" si="34"/>
        <v>974.25</v>
      </c>
      <c r="N711" s="5"/>
      <c r="O711" s="49">
        <f t="shared" si="35"/>
        <v>974.25</v>
      </c>
      <c r="P711" s="22" t="str" cm="1">
        <f t="array" ref="P711">_xlfn.IFS(Table1[[#This Row],[Total]]&gt;=2000,"HLC",Table1[[#This Row],[Total]]&lt;2000,"LLC")</f>
        <v>LLC</v>
      </c>
    </row>
    <row r="712" spans="1:16">
      <c r="A712" s="47" t="s">
        <v>21</v>
      </c>
      <c r="B712" s="47" t="str">
        <f>TRIM(Table1[[#This Row],[Product]])</f>
        <v>Bamboo End Table</v>
      </c>
      <c r="C712" s="1" t="s">
        <v>28</v>
      </c>
      <c r="D712" s="1" t="str">
        <f>UPPER(Table1[[#This Row],[Customer]])</f>
        <v>HOME EMPORIUM</v>
      </c>
      <c r="E712" s="30">
        <v>42201</v>
      </c>
      <c r="F712" s="30">
        <f t="shared" ca="1" si="33"/>
        <v>45333</v>
      </c>
      <c r="G712" s="60">
        <f ca="1">YEARFRAC(Table1[[#This Row],[order DateDate]],Table1[[#This Row],[Shipday]])</f>
        <v>8.5694444444444446</v>
      </c>
      <c r="H712" s="64">
        <f>DAY(Table1[[#This Row],[order DateDate]])</f>
        <v>16</v>
      </c>
      <c r="I712" s="64">
        <f>YEAR(Table1[[#This Row],[order DateDate]])</f>
        <v>2015</v>
      </c>
      <c r="J712" s="64" t="str">
        <f>TEXT(Table1[[#This Row],[order DateDate]],"DDDD")</f>
        <v>Thursday</v>
      </c>
      <c r="K712" s="5">
        <v>64.95</v>
      </c>
      <c r="L712" s="2">
        <v>12</v>
      </c>
      <c r="M712" s="5">
        <f t="shared" si="34"/>
        <v>779.40000000000009</v>
      </c>
      <c r="N712" s="5"/>
      <c r="O712" s="49">
        <f t="shared" si="35"/>
        <v>779.40000000000009</v>
      </c>
      <c r="P712" s="22" t="str" cm="1">
        <f t="array" ref="P712">_xlfn.IFS(Table1[[#This Row],[Total]]&gt;=2000,"HLC",Table1[[#This Row],[Total]]&lt;2000,"LLC")</f>
        <v>LLC</v>
      </c>
    </row>
    <row r="713" spans="1:16">
      <c r="A713" s="47" t="s">
        <v>17</v>
      </c>
      <c r="B713" s="47" t="str">
        <f>TRIM(Table1[[#This Row],[Product]])</f>
        <v>Captain Recliner</v>
      </c>
      <c r="C713" s="1" t="s">
        <v>20</v>
      </c>
      <c r="D713" s="1" t="str">
        <f>UPPER(Table1[[#This Row],[Customer]])</f>
        <v>HOME USA</v>
      </c>
      <c r="E713" s="30">
        <v>42201</v>
      </c>
      <c r="F713" s="30">
        <f t="shared" ca="1" si="33"/>
        <v>45333</v>
      </c>
      <c r="G713" s="60">
        <f ca="1">YEARFRAC(Table1[[#This Row],[order DateDate]],Table1[[#This Row],[Shipday]])</f>
        <v>8.5694444444444446</v>
      </c>
      <c r="H713" s="64">
        <f>DAY(Table1[[#This Row],[order DateDate]])</f>
        <v>16</v>
      </c>
      <c r="I713" s="64">
        <f>YEAR(Table1[[#This Row],[order DateDate]])</f>
        <v>2015</v>
      </c>
      <c r="J713" s="64" t="str">
        <f>TEXT(Table1[[#This Row],[order DateDate]],"DDDD")</f>
        <v>Thursday</v>
      </c>
      <c r="K713" s="5">
        <v>299.95</v>
      </c>
      <c r="L713" s="2">
        <v>2</v>
      </c>
      <c r="M713" s="5">
        <f t="shared" si="34"/>
        <v>599.9</v>
      </c>
      <c r="N713" s="5"/>
      <c r="O713" s="49">
        <f t="shared" si="35"/>
        <v>599.9</v>
      </c>
      <c r="P713" s="22" t="str" cm="1">
        <f t="array" ref="P713">_xlfn.IFS(Table1[[#This Row],[Total]]&gt;=2000,"HLC",Table1[[#This Row],[Total]]&lt;2000,"LLC")</f>
        <v>LLC</v>
      </c>
    </row>
    <row r="714" spans="1:16">
      <c r="A714" s="47" t="s">
        <v>19</v>
      </c>
      <c r="B714" s="47" t="str">
        <f>TRIM(Table1[[#This Row],[Product]])</f>
        <v>Media Armoire</v>
      </c>
      <c r="C714" s="1" t="s">
        <v>20</v>
      </c>
      <c r="D714" s="1" t="str">
        <f>UPPER(Table1[[#This Row],[Customer]])</f>
        <v>HOME USA</v>
      </c>
      <c r="E714" s="30">
        <v>42202</v>
      </c>
      <c r="F714" s="30">
        <f t="shared" ca="1" si="33"/>
        <v>45333</v>
      </c>
      <c r="G714" s="60">
        <f ca="1">YEARFRAC(Table1[[#This Row],[order DateDate]],Table1[[#This Row],[Shipday]])</f>
        <v>8.5666666666666664</v>
      </c>
      <c r="H714" s="64">
        <f>DAY(Table1[[#This Row],[order DateDate]])</f>
        <v>17</v>
      </c>
      <c r="I714" s="64">
        <f>YEAR(Table1[[#This Row],[order DateDate]])</f>
        <v>2015</v>
      </c>
      <c r="J714" s="64" t="str">
        <f>TEXT(Table1[[#This Row],[order DateDate]],"DDDD")</f>
        <v>Friday</v>
      </c>
      <c r="K714" s="5">
        <v>329.95</v>
      </c>
      <c r="L714" s="2">
        <v>5</v>
      </c>
      <c r="M714" s="5">
        <f t="shared" si="34"/>
        <v>1649.75</v>
      </c>
      <c r="N714" s="5"/>
      <c r="O714" s="49">
        <f t="shared" si="35"/>
        <v>1649.75</v>
      </c>
      <c r="P714" s="22" t="str" cm="1">
        <f t="array" ref="P714">_xlfn.IFS(Table1[[#This Row],[Total]]&gt;=2000,"HLC",Table1[[#This Row],[Total]]&lt;2000,"LLC")</f>
        <v>LLC</v>
      </c>
    </row>
    <row r="715" spans="1:16">
      <c r="A715" s="47" t="s">
        <v>19</v>
      </c>
      <c r="B715" s="47" t="str">
        <f>TRIM(Table1[[#This Row],[Product]])</f>
        <v>Media Armoire</v>
      </c>
      <c r="C715" s="1" t="s">
        <v>29</v>
      </c>
      <c r="D715" s="1" t="str">
        <f>UPPER(Table1[[#This Row],[Customer]])</f>
        <v>FABULOUS HOMES</v>
      </c>
      <c r="E715" s="30">
        <v>42202</v>
      </c>
      <c r="F715" s="30">
        <f t="shared" ca="1" si="33"/>
        <v>45333</v>
      </c>
      <c r="G715" s="60">
        <f ca="1">YEARFRAC(Table1[[#This Row],[order DateDate]],Table1[[#This Row],[Shipday]])</f>
        <v>8.5666666666666664</v>
      </c>
      <c r="H715" s="64">
        <f>DAY(Table1[[#This Row],[order DateDate]])</f>
        <v>17</v>
      </c>
      <c r="I715" s="64">
        <f>YEAR(Table1[[#This Row],[order DateDate]])</f>
        <v>2015</v>
      </c>
      <c r="J715" s="64" t="str">
        <f>TEXT(Table1[[#This Row],[order DateDate]],"DDDD")</f>
        <v>Friday</v>
      </c>
      <c r="K715" s="5">
        <v>329.95</v>
      </c>
      <c r="L715" s="2">
        <v>3</v>
      </c>
      <c r="M715" s="5">
        <f t="shared" si="34"/>
        <v>989.84999999999991</v>
      </c>
      <c r="N715" s="5"/>
      <c r="O715" s="49">
        <f t="shared" si="35"/>
        <v>989.84999999999991</v>
      </c>
      <c r="P715" s="22" t="str" cm="1">
        <f t="array" ref="P715">_xlfn.IFS(Table1[[#This Row],[Total]]&gt;=2000,"HLC",Table1[[#This Row],[Total]]&lt;2000,"LLC")</f>
        <v>LLC</v>
      </c>
    </row>
    <row r="716" spans="1:16">
      <c r="A716" s="47" t="s">
        <v>21</v>
      </c>
      <c r="B716" s="47" t="str">
        <f>TRIM(Table1[[#This Row],[Product]])</f>
        <v>Bamboo End Table</v>
      </c>
      <c r="C716" s="1" t="s">
        <v>28</v>
      </c>
      <c r="D716" s="1" t="str">
        <f>UPPER(Table1[[#This Row],[Customer]])</f>
        <v>HOME EMPORIUM</v>
      </c>
      <c r="E716" s="30">
        <v>42203</v>
      </c>
      <c r="F716" s="30">
        <f t="shared" ca="1" si="33"/>
        <v>45333</v>
      </c>
      <c r="G716" s="60">
        <f ca="1">YEARFRAC(Table1[[#This Row],[order DateDate]],Table1[[#This Row],[Shipday]])</f>
        <v>8.5638888888888882</v>
      </c>
      <c r="H716" s="64">
        <f>DAY(Table1[[#This Row],[order DateDate]])</f>
        <v>18</v>
      </c>
      <c r="I716" s="64">
        <f>YEAR(Table1[[#This Row],[order DateDate]])</f>
        <v>2015</v>
      </c>
      <c r="J716" s="64" t="str">
        <f>TEXT(Table1[[#This Row],[order DateDate]],"DDDD")</f>
        <v>Saturday</v>
      </c>
      <c r="K716" s="5">
        <v>64.95</v>
      </c>
      <c r="L716" s="2">
        <v>3</v>
      </c>
      <c r="M716" s="5">
        <f t="shared" si="34"/>
        <v>194.85000000000002</v>
      </c>
      <c r="N716" s="5"/>
      <c r="O716" s="49">
        <f t="shared" si="35"/>
        <v>194.85000000000002</v>
      </c>
      <c r="P716" s="22" t="str" cm="1">
        <f t="array" ref="P716">_xlfn.IFS(Table1[[#This Row],[Total]]&gt;=2000,"HLC",Table1[[#This Row],[Total]]&lt;2000,"LLC")</f>
        <v>LLC</v>
      </c>
    </row>
    <row r="717" spans="1:16">
      <c r="A717" s="47" t="s">
        <v>26</v>
      </c>
      <c r="B717" s="47" t="str">
        <f>TRIM(Table1[[#This Row],[Product]])</f>
        <v>Bamboo Coffee Table</v>
      </c>
      <c r="C717" s="1" t="s">
        <v>22</v>
      </c>
      <c r="D717" s="1" t="str">
        <f>UPPER(Table1[[#This Row],[Customer]])</f>
        <v>ELLINGTON DESIGNS</v>
      </c>
      <c r="E717" s="30">
        <v>42207</v>
      </c>
      <c r="F717" s="30">
        <f t="shared" ca="1" si="33"/>
        <v>45333</v>
      </c>
      <c r="G717" s="60">
        <f ca="1">YEARFRAC(Table1[[#This Row],[order DateDate]],Table1[[#This Row],[Shipday]])</f>
        <v>8.5527777777777771</v>
      </c>
      <c r="H717" s="64">
        <f>DAY(Table1[[#This Row],[order DateDate]])</f>
        <v>22</v>
      </c>
      <c r="I717" s="64">
        <f>YEAR(Table1[[#This Row],[order DateDate]])</f>
        <v>2015</v>
      </c>
      <c r="J717" s="64" t="str">
        <f>TEXT(Table1[[#This Row],[order DateDate]],"DDDD")</f>
        <v>Wednesday</v>
      </c>
      <c r="K717" s="5">
        <v>139.94999999999999</v>
      </c>
      <c r="L717" s="2">
        <v>2</v>
      </c>
      <c r="M717" s="5">
        <f t="shared" si="34"/>
        <v>279.89999999999998</v>
      </c>
      <c r="N717" s="5"/>
      <c r="O717" s="49">
        <f t="shared" si="35"/>
        <v>279.89999999999998</v>
      </c>
      <c r="P717" s="22" t="str" cm="1">
        <f t="array" ref="P717">_xlfn.IFS(Table1[[#This Row],[Total]]&gt;=2000,"HLC",Table1[[#This Row],[Total]]&lt;2000,"LLC")</f>
        <v>LLC</v>
      </c>
    </row>
    <row r="718" spans="1:16">
      <c r="A718" s="47" t="s">
        <v>26</v>
      </c>
      <c r="B718" s="47" t="str">
        <f>TRIM(Table1[[#This Row],[Product]])</f>
        <v>Bamboo Coffee Table</v>
      </c>
      <c r="C718" s="1" t="s">
        <v>22</v>
      </c>
      <c r="D718" s="1" t="str">
        <f>UPPER(Table1[[#This Row],[Customer]])</f>
        <v>ELLINGTON DESIGNS</v>
      </c>
      <c r="E718" s="30">
        <v>42207</v>
      </c>
      <c r="F718" s="30">
        <f t="shared" ca="1" si="33"/>
        <v>45333</v>
      </c>
      <c r="G718" s="60">
        <f ca="1">YEARFRAC(Table1[[#This Row],[order DateDate]],Table1[[#This Row],[Shipday]])</f>
        <v>8.5527777777777771</v>
      </c>
      <c r="H718" s="64">
        <f>DAY(Table1[[#This Row],[order DateDate]])</f>
        <v>22</v>
      </c>
      <c r="I718" s="64">
        <f>YEAR(Table1[[#This Row],[order DateDate]])</f>
        <v>2015</v>
      </c>
      <c r="J718" s="64" t="str">
        <f>TEXT(Table1[[#This Row],[order DateDate]],"DDDD")</f>
        <v>Wednesday</v>
      </c>
      <c r="K718" s="5">
        <v>139.94999999999999</v>
      </c>
      <c r="L718" s="2">
        <v>2</v>
      </c>
      <c r="M718" s="5">
        <f t="shared" si="34"/>
        <v>279.89999999999998</v>
      </c>
      <c r="N718" s="5"/>
      <c r="O718" s="49">
        <f t="shared" si="35"/>
        <v>279.89999999999998</v>
      </c>
      <c r="P718" s="22" t="str" cm="1">
        <f t="array" ref="P718">_xlfn.IFS(Table1[[#This Row],[Total]]&gt;=2000,"HLC",Table1[[#This Row],[Total]]&lt;2000,"LLC")</f>
        <v>LLC</v>
      </c>
    </row>
    <row r="719" spans="1:16">
      <c r="A719" s="47" t="s">
        <v>21</v>
      </c>
      <c r="B719" s="47" t="str">
        <f>TRIM(Table1[[#This Row],[Product]])</f>
        <v>Bamboo End Table</v>
      </c>
      <c r="C719" s="1" t="s">
        <v>29</v>
      </c>
      <c r="D719" s="1" t="str">
        <f>UPPER(Table1[[#This Row],[Customer]])</f>
        <v>FABULOUS HOMES</v>
      </c>
      <c r="E719" s="30">
        <v>42208</v>
      </c>
      <c r="F719" s="30">
        <f t="shared" ca="1" si="33"/>
        <v>45333</v>
      </c>
      <c r="G719" s="60">
        <f ca="1">YEARFRAC(Table1[[#This Row],[order DateDate]],Table1[[#This Row],[Shipday]])</f>
        <v>8.5500000000000007</v>
      </c>
      <c r="H719" s="64">
        <f>DAY(Table1[[#This Row],[order DateDate]])</f>
        <v>23</v>
      </c>
      <c r="I719" s="64">
        <f>YEAR(Table1[[#This Row],[order DateDate]])</f>
        <v>2015</v>
      </c>
      <c r="J719" s="64" t="str">
        <f>TEXT(Table1[[#This Row],[order DateDate]],"DDDD")</f>
        <v>Thursday</v>
      </c>
      <c r="K719" s="5">
        <v>64.95</v>
      </c>
      <c r="L719" s="2">
        <v>2</v>
      </c>
      <c r="M719" s="5">
        <f t="shared" si="34"/>
        <v>129.9</v>
      </c>
      <c r="N719" s="5"/>
      <c r="O719" s="49">
        <f t="shared" si="35"/>
        <v>129.9</v>
      </c>
      <c r="P719" s="22" t="str" cm="1">
        <f t="array" ref="P719">_xlfn.IFS(Table1[[#This Row],[Total]]&gt;=2000,"HLC",Table1[[#This Row],[Total]]&lt;2000,"LLC")</f>
        <v>LLC</v>
      </c>
    </row>
    <row r="720" spans="1:16">
      <c r="A720" s="47" t="s">
        <v>17</v>
      </c>
      <c r="B720" s="47" t="str">
        <f>TRIM(Table1[[#This Row],[Product]])</f>
        <v>Captain Recliner</v>
      </c>
      <c r="C720" s="1" t="s">
        <v>29</v>
      </c>
      <c r="D720" s="1" t="str">
        <f>UPPER(Table1[[#This Row],[Customer]])</f>
        <v>FABULOUS HOMES</v>
      </c>
      <c r="E720" s="30">
        <v>42209</v>
      </c>
      <c r="F720" s="30">
        <f t="shared" ca="1" si="33"/>
        <v>45333</v>
      </c>
      <c r="G720" s="60">
        <f ca="1">YEARFRAC(Table1[[#This Row],[order DateDate]],Table1[[#This Row],[Shipday]])</f>
        <v>8.5472222222222225</v>
      </c>
      <c r="H720" s="64">
        <f>DAY(Table1[[#This Row],[order DateDate]])</f>
        <v>24</v>
      </c>
      <c r="I720" s="64">
        <f>YEAR(Table1[[#This Row],[order DateDate]])</f>
        <v>2015</v>
      </c>
      <c r="J720" s="64" t="str">
        <f>TEXT(Table1[[#This Row],[order DateDate]],"DDDD")</f>
        <v>Friday</v>
      </c>
      <c r="K720" s="5">
        <v>299.95</v>
      </c>
      <c r="L720" s="2">
        <v>6</v>
      </c>
      <c r="M720" s="5">
        <f t="shared" si="34"/>
        <v>1799.6999999999998</v>
      </c>
      <c r="N720" s="5"/>
      <c r="O720" s="49">
        <f t="shared" si="35"/>
        <v>1799.6999999999998</v>
      </c>
      <c r="P720" s="22" t="str" cm="1">
        <f t="array" ref="P720">_xlfn.IFS(Table1[[#This Row],[Total]]&gt;=2000,"HLC",Table1[[#This Row],[Total]]&lt;2000,"LLC")</f>
        <v>LLC</v>
      </c>
    </row>
    <row r="721" spans="1:16">
      <c r="A721" s="47" t="s">
        <v>26</v>
      </c>
      <c r="B721" s="47" t="str">
        <f>TRIM(Table1[[#This Row],[Product]])</f>
        <v>Bamboo Coffee Table</v>
      </c>
      <c r="C721" s="1" t="s">
        <v>18</v>
      </c>
      <c r="D721" s="1" t="str">
        <f>UPPER(Table1[[#This Row],[Customer]])</f>
        <v>B&amp;B SPACES</v>
      </c>
      <c r="E721" s="30">
        <v>42210</v>
      </c>
      <c r="F721" s="30">
        <f t="shared" ca="1" si="33"/>
        <v>45333</v>
      </c>
      <c r="G721" s="60">
        <f ca="1">YEARFRAC(Table1[[#This Row],[order DateDate]],Table1[[#This Row],[Shipday]])</f>
        <v>8.5444444444444443</v>
      </c>
      <c r="H721" s="64">
        <f>DAY(Table1[[#This Row],[order DateDate]])</f>
        <v>25</v>
      </c>
      <c r="I721" s="64">
        <f>YEAR(Table1[[#This Row],[order DateDate]])</f>
        <v>2015</v>
      </c>
      <c r="J721" s="64" t="str">
        <f>TEXT(Table1[[#This Row],[order DateDate]],"DDDD")</f>
        <v>Saturday</v>
      </c>
      <c r="K721" s="5">
        <v>139.94999999999999</v>
      </c>
      <c r="L721" s="2">
        <v>17</v>
      </c>
      <c r="M721" s="5">
        <f t="shared" si="34"/>
        <v>2379.1499999999996</v>
      </c>
      <c r="N721" s="5"/>
      <c r="O721" s="49">
        <f t="shared" si="35"/>
        <v>2379.1499999999996</v>
      </c>
      <c r="P721" s="22" t="str" cm="1">
        <f t="array" ref="P721">_xlfn.IFS(Table1[[#This Row],[Total]]&gt;=2000,"HLC",Table1[[#This Row],[Total]]&lt;2000,"LLC")</f>
        <v>HLC</v>
      </c>
    </row>
    <row r="722" spans="1:16">
      <c r="A722" s="47" t="s">
        <v>24</v>
      </c>
      <c r="B722" s="47" t="str">
        <f>TRIM(Table1[[#This Row],[Product]])</f>
        <v>Chameleon Couch</v>
      </c>
      <c r="C722" s="1" t="s">
        <v>20</v>
      </c>
      <c r="D722" s="1" t="str">
        <f>UPPER(Table1[[#This Row],[Customer]])</f>
        <v>HOME USA</v>
      </c>
      <c r="E722" s="30">
        <v>42212</v>
      </c>
      <c r="F722" s="30">
        <f t="shared" ca="1" si="33"/>
        <v>45333</v>
      </c>
      <c r="G722" s="60">
        <f ca="1">YEARFRAC(Table1[[#This Row],[order DateDate]],Table1[[#This Row],[Shipday]])</f>
        <v>8.5388888888888896</v>
      </c>
      <c r="H722" s="64">
        <f>DAY(Table1[[#This Row],[order DateDate]])</f>
        <v>27</v>
      </c>
      <c r="I722" s="64">
        <f>YEAR(Table1[[#This Row],[order DateDate]])</f>
        <v>2015</v>
      </c>
      <c r="J722" s="64" t="str">
        <f>TEXT(Table1[[#This Row],[order DateDate]],"DDDD")</f>
        <v>Monday</v>
      </c>
      <c r="K722" s="5">
        <v>649.99</v>
      </c>
      <c r="L722" s="2">
        <v>10</v>
      </c>
      <c r="M722" s="5">
        <f t="shared" si="34"/>
        <v>6499.9</v>
      </c>
      <c r="N722" s="5"/>
      <c r="O722" s="49">
        <f t="shared" si="35"/>
        <v>6499.9</v>
      </c>
      <c r="P722" s="22" t="str" cm="1">
        <f t="array" ref="P722">_xlfn.IFS(Table1[[#This Row],[Total]]&gt;=2000,"HLC",Table1[[#This Row],[Total]]&lt;2000,"LLC")</f>
        <v>HLC</v>
      </c>
    </row>
    <row r="723" spans="1:16">
      <c r="A723" s="47" t="s">
        <v>19</v>
      </c>
      <c r="B723" s="47" t="str">
        <f>TRIM(Table1[[#This Row],[Product]])</f>
        <v>Media Armoire</v>
      </c>
      <c r="C723" s="1" t="s">
        <v>20</v>
      </c>
      <c r="D723" s="1" t="str">
        <f>UPPER(Table1[[#This Row],[Customer]])</f>
        <v>HOME USA</v>
      </c>
      <c r="E723" s="30">
        <v>42212</v>
      </c>
      <c r="F723" s="30">
        <f t="shared" ca="1" si="33"/>
        <v>45333</v>
      </c>
      <c r="G723" s="60">
        <f ca="1">YEARFRAC(Table1[[#This Row],[order DateDate]],Table1[[#This Row],[Shipday]])</f>
        <v>8.5388888888888896</v>
      </c>
      <c r="H723" s="64">
        <f>DAY(Table1[[#This Row],[order DateDate]])</f>
        <v>27</v>
      </c>
      <c r="I723" s="64">
        <f>YEAR(Table1[[#This Row],[order DateDate]])</f>
        <v>2015</v>
      </c>
      <c r="J723" s="64" t="str">
        <f>TEXT(Table1[[#This Row],[order DateDate]],"DDDD")</f>
        <v>Monday</v>
      </c>
      <c r="K723" s="5">
        <v>329.95</v>
      </c>
      <c r="L723" s="2">
        <v>14</v>
      </c>
      <c r="M723" s="5">
        <f t="shared" si="34"/>
        <v>4619.3</v>
      </c>
      <c r="N723" s="5"/>
      <c r="O723" s="49">
        <f t="shared" si="35"/>
        <v>4619.3</v>
      </c>
      <c r="P723" s="22" t="str" cm="1">
        <f t="array" ref="P723">_xlfn.IFS(Table1[[#This Row],[Total]]&gt;=2000,"HLC",Table1[[#This Row],[Total]]&lt;2000,"LLC")</f>
        <v>HLC</v>
      </c>
    </row>
    <row r="724" spans="1:16">
      <c r="A724" s="47" t="s">
        <v>21</v>
      </c>
      <c r="B724" s="47" t="str">
        <f>TRIM(Table1[[#This Row],[Product]])</f>
        <v>Bamboo End Table</v>
      </c>
      <c r="C724" s="1" t="s">
        <v>28</v>
      </c>
      <c r="D724" s="1" t="str">
        <f>UPPER(Table1[[#This Row],[Customer]])</f>
        <v>HOME EMPORIUM</v>
      </c>
      <c r="E724" s="30">
        <v>42213</v>
      </c>
      <c r="F724" s="30">
        <f t="shared" ca="1" si="33"/>
        <v>45333</v>
      </c>
      <c r="G724" s="60">
        <f ca="1">YEARFRAC(Table1[[#This Row],[order DateDate]],Table1[[#This Row],[Shipday]])</f>
        <v>8.5361111111111114</v>
      </c>
      <c r="H724" s="64">
        <f>DAY(Table1[[#This Row],[order DateDate]])</f>
        <v>28</v>
      </c>
      <c r="I724" s="64">
        <f>YEAR(Table1[[#This Row],[order DateDate]])</f>
        <v>2015</v>
      </c>
      <c r="J724" s="64" t="str">
        <f>TEXT(Table1[[#This Row],[order DateDate]],"DDDD")</f>
        <v>Tuesday</v>
      </c>
      <c r="K724" s="5">
        <v>64.95</v>
      </c>
      <c r="L724" s="2">
        <v>10</v>
      </c>
      <c r="M724" s="5">
        <f t="shared" si="34"/>
        <v>649.5</v>
      </c>
      <c r="N724" s="5"/>
      <c r="O724" s="49">
        <f t="shared" si="35"/>
        <v>649.5</v>
      </c>
      <c r="P724" s="22" t="str" cm="1">
        <f t="array" ref="P724">_xlfn.IFS(Table1[[#This Row],[Total]]&gt;=2000,"HLC",Table1[[#This Row],[Total]]&lt;2000,"LLC")</f>
        <v>LLC</v>
      </c>
    </row>
    <row r="725" spans="1:16">
      <c r="A725" s="47" t="s">
        <v>17</v>
      </c>
      <c r="B725" s="47" t="str">
        <f>TRIM(Table1[[#This Row],[Product]])</f>
        <v>Captain Recliner</v>
      </c>
      <c r="C725" s="1" t="s">
        <v>22</v>
      </c>
      <c r="D725" s="1" t="str">
        <f>UPPER(Table1[[#This Row],[Customer]])</f>
        <v>ELLINGTON DESIGNS</v>
      </c>
      <c r="E725" s="30">
        <v>42213</v>
      </c>
      <c r="F725" s="30">
        <f t="shared" ca="1" si="33"/>
        <v>45333</v>
      </c>
      <c r="G725" s="60">
        <f ca="1">YEARFRAC(Table1[[#This Row],[order DateDate]],Table1[[#This Row],[Shipday]])</f>
        <v>8.5361111111111114</v>
      </c>
      <c r="H725" s="64">
        <f>DAY(Table1[[#This Row],[order DateDate]])</f>
        <v>28</v>
      </c>
      <c r="I725" s="64">
        <f>YEAR(Table1[[#This Row],[order DateDate]])</f>
        <v>2015</v>
      </c>
      <c r="J725" s="64" t="str">
        <f>TEXT(Table1[[#This Row],[order DateDate]],"DDDD")</f>
        <v>Tuesday</v>
      </c>
      <c r="K725" s="5">
        <v>299.95</v>
      </c>
      <c r="L725" s="2">
        <v>9</v>
      </c>
      <c r="M725" s="5">
        <f t="shared" si="34"/>
        <v>2699.5499999999997</v>
      </c>
      <c r="N725" s="5"/>
      <c r="O725" s="49">
        <f t="shared" si="35"/>
        <v>2699.5499999999997</v>
      </c>
      <c r="P725" s="22" t="str" cm="1">
        <f t="array" ref="P725">_xlfn.IFS(Table1[[#This Row],[Total]]&gt;=2000,"HLC",Table1[[#This Row],[Total]]&lt;2000,"LLC")</f>
        <v>HLC</v>
      </c>
    </row>
    <row r="726" spans="1:16">
      <c r="A726" s="47" t="s">
        <v>21</v>
      </c>
      <c r="B726" s="47" t="str">
        <f>TRIM(Table1[[#This Row],[Product]])</f>
        <v>Bamboo End Table</v>
      </c>
      <c r="C726" s="1" t="s">
        <v>18</v>
      </c>
      <c r="D726" s="1" t="str">
        <f>UPPER(Table1[[#This Row],[Customer]])</f>
        <v>B&amp;B SPACES</v>
      </c>
      <c r="E726" s="30">
        <v>42215</v>
      </c>
      <c r="F726" s="30">
        <f t="shared" ca="1" si="33"/>
        <v>45333</v>
      </c>
      <c r="G726" s="60">
        <f ca="1">YEARFRAC(Table1[[#This Row],[order DateDate]],Table1[[#This Row],[Shipday]])</f>
        <v>8.530555555555555</v>
      </c>
      <c r="H726" s="64">
        <f>DAY(Table1[[#This Row],[order DateDate]])</f>
        <v>30</v>
      </c>
      <c r="I726" s="64">
        <f>YEAR(Table1[[#This Row],[order DateDate]])</f>
        <v>2015</v>
      </c>
      <c r="J726" s="64" t="str">
        <f>TEXT(Table1[[#This Row],[order DateDate]],"DDDD")</f>
        <v>Thursday</v>
      </c>
      <c r="K726" s="5">
        <v>64.95</v>
      </c>
      <c r="L726" s="2">
        <v>8</v>
      </c>
      <c r="M726" s="5">
        <f t="shared" si="34"/>
        <v>519.6</v>
      </c>
      <c r="N726" s="5"/>
      <c r="O726" s="49">
        <f t="shared" si="35"/>
        <v>519.6</v>
      </c>
      <c r="P726" s="22" t="str" cm="1">
        <f t="array" ref="P726">_xlfn.IFS(Table1[[#This Row],[Total]]&gt;=2000,"HLC",Table1[[#This Row],[Total]]&lt;2000,"LLC")</f>
        <v>LLC</v>
      </c>
    </row>
    <row r="727" spans="1:16">
      <c r="A727" s="47" t="s">
        <v>21</v>
      </c>
      <c r="B727" s="47" t="str">
        <f>TRIM(Table1[[#This Row],[Product]])</f>
        <v>Bamboo End Table</v>
      </c>
      <c r="C727" s="1" t="s">
        <v>29</v>
      </c>
      <c r="D727" s="1" t="str">
        <f>UPPER(Table1[[#This Row],[Customer]])</f>
        <v>FABULOUS HOMES</v>
      </c>
      <c r="E727" s="30">
        <v>42216</v>
      </c>
      <c r="F727" s="30">
        <f t="shared" ca="1" si="33"/>
        <v>45333</v>
      </c>
      <c r="G727" s="60">
        <f ca="1">YEARFRAC(Table1[[#This Row],[order DateDate]],Table1[[#This Row],[Shipday]])</f>
        <v>8.530555555555555</v>
      </c>
      <c r="H727" s="64">
        <f>DAY(Table1[[#This Row],[order DateDate]])</f>
        <v>31</v>
      </c>
      <c r="I727" s="64">
        <f>YEAR(Table1[[#This Row],[order DateDate]])</f>
        <v>2015</v>
      </c>
      <c r="J727" s="64" t="str">
        <f>TEXT(Table1[[#This Row],[order DateDate]],"DDDD")</f>
        <v>Friday</v>
      </c>
      <c r="K727" s="5">
        <v>64.95</v>
      </c>
      <c r="L727" s="2">
        <v>9</v>
      </c>
      <c r="M727" s="5">
        <f t="shared" si="34"/>
        <v>584.55000000000007</v>
      </c>
      <c r="N727" s="5"/>
      <c r="O727" s="49">
        <f t="shared" si="35"/>
        <v>584.55000000000007</v>
      </c>
      <c r="P727" s="22" t="str" cm="1">
        <f t="array" ref="P727">_xlfn.IFS(Table1[[#This Row],[Total]]&gt;=2000,"HLC",Table1[[#This Row],[Total]]&lt;2000,"LLC")</f>
        <v>LLC</v>
      </c>
    </row>
    <row r="728" spans="1:16">
      <c r="A728" s="47" t="s">
        <v>24</v>
      </c>
      <c r="B728" s="47" t="str">
        <f>TRIM(Table1[[#This Row],[Product]])</f>
        <v>Chameleon Couch</v>
      </c>
      <c r="C728" s="1" t="s">
        <v>20</v>
      </c>
      <c r="D728" s="1" t="str">
        <f>UPPER(Table1[[#This Row],[Customer]])</f>
        <v>HOME USA</v>
      </c>
      <c r="E728" s="30">
        <v>42217</v>
      </c>
      <c r="F728" s="30">
        <f t="shared" ca="1" si="33"/>
        <v>45333</v>
      </c>
      <c r="G728" s="60">
        <f ca="1">YEARFRAC(Table1[[#This Row],[order DateDate]],Table1[[#This Row],[Shipday]])</f>
        <v>8.5277777777777786</v>
      </c>
      <c r="H728" s="64">
        <f>DAY(Table1[[#This Row],[order DateDate]])</f>
        <v>1</v>
      </c>
      <c r="I728" s="64">
        <f>YEAR(Table1[[#This Row],[order DateDate]])</f>
        <v>2015</v>
      </c>
      <c r="J728" s="64" t="str">
        <f>TEXT(Table1[[#This Row],[order DateDate]],"DDDD")</f>
        <v>Saturday</v>
      </c>
      <c r="K728" s="5">
        <v>649.99</v>
      </c>
      <c r="L728" s="2">
        <v>7</v>
      </c>
      <c r="M728" s="5">
        <f t="shared" si="34"/>
        <v>4549.93</v>
      </c>
      <c r="N728" s="5"/>
      <c r="O728" s="49">
        <f t="shared" si="35"/>
        <v>4549.93</v>
      </c>
      <c r="P728" s="22" t="str" cm="1">
        <f t="array" ref="P728">_xlfn.IFS(Table1[[#This Row],[Total]]&gt;=2000,"HLC",Table1[[#This Row],[Total]]&lt;2000,"LLC")</f>
        <v>HLC</v>
      </c>
    </row>
    <row r="729" spans="1:16">
      <c r="A729" s="47" t="s">
        <v>24</v>
      </c>
      <c r="B729" s="47" t="str">
        <f>TRIM(Table1[[#This Row],[Product]])</f>
        <v>Chameleon Couch</v>
      </c>
      <c r="C729" s="1" t="s">
        <v>29</v>
      </c>
      <c r="D729" s="1" t="str">
        <f>UPPER(Table1[[#This Row],[Customer]])</f>
        <v>FABULOUS HOMES</v>
      </c>
      <c r="E729" s="30">
        <v>42217</v>
      </c>
      <c r="F729" s="30">
        <f t="shared" ca="1" si="33"/>
        <v>45333</v>
      </c>
      <c r="G729" s="60">
        <f ca="1">YEARFRAC(Table1[[#This Row],[order DateDate]],Table1[[#This Row],[Shipday]])</f>
        <v>8.5277777777777786</v>
      </c>
      <c r="H729" s="64">
        <f>DAY(Table1[[#This Row],[order DateDate]])</f>
        <v>1</v>
      </c>
      <c r="I729" s="64">
        <f>YEAR(Table1[[#This Row],[order DateDate]])</f>
        <v>2015</v>
      </c>
      <c r="J729" s="64" t="str">
        <f>TEXT(Table1[[#This Row],[order DateDate]],"DDDD")</f>
        <v>Saturday</v>
      </c>
      <c r="K729" s="5">
        <v>649.99</v>
      </c>
      <c r="L729" s="2">
        <v>5</v>
      </c>
      <c r="M729" s="5">
        <f t="shared" si="34"/>
        <v>3249.95</v>
      </c>
      <c r="N729" s="5"/>
      <c r="O729" s="49">
        <f t="shared" si="35"/>
        <v>3249.95</v>
      </c>
      <c r="P729" s="22" t="str" cm="1">
        <f t="array" ref="P729">_xlfn.IFS(Table1[[#This Row],[Total]]&gt;=2000,"HLC",Table1[[#This Row],[Total]]&lt;2000,"LLC")</f>
        <v>HLC</v>
      </c>
    </row>
    <row r="730" spans="1:16">
      <c r="A730" s="47" t="s">
        <v>17</v>
      </c>
      <c r="B730" s="47" t="str">
        <f>TRIM(Table1[[#This Row],[Product]])</f>
        <v>Captain Recliner</v>
      </c>
      <c r="C730" s="1" t="s">
        <v>20</v>
      </c>
      <c r="D730" s="1" t="str">
        <f>UPPER(Table1[[#This Row],[Customer]])</f>
        <v>HOME USA</v>
      </c>
      <c r="E730" s="30">
        <v>42219</v>
      </c>
      <c r="F730" s="30">
        <f t="shared" ca="1" si="33"/>
        <v>45333</v>
      </c>
      <c r="G730" s="60">
        <f ca="1">YEARFRAC(Table1[[#This Row],[order DateDate]],Table1[[#This Row],[Shipday]])</f>
        <v>8.5222222222222221</v>
      </c>
      <c r="H730" s="64">
        <f>DAY(Table1[[#This Row],[order DateDate]])</f>
        <v>3</v>
      </c>
      <c r="I730" s="64">
        <f>YEAR(Table1[[#This Row],[order DateDate]])</f>
        <v>2015</v>
      </c>
      <c r="J730" s="64" t="str">
        <f>TEXT(Table1[[#This Row],[order DateDate]],"DDDD")</f>
        <v>Monday</v>
      </c>
      <c r="K730" s="5">
        <v>299.95</v>
      </c>
      <c r="L730" s="2">
        <v>8</v>
      </c>
      <c r="M730" s="5">
        <f t="shared" si="34"/>
        <v>2399.6</v>
      </c>
      <c r="N730" s="5"/>
      <c r="O730" s="49">
        <f t="shared" si="35"/>
        <v>2399.6</v>
      </c>
      <c r="P730" s="22" t="str" cm="1">
        <f t="array" ref="P730">_xlfn.IFS(Table1[[#This Row],[Total]]&gt;=2000,"HLC",Table1[[#This Row],[Total]]&lt;2000,"LLC")</f>
        <v>HLC</v>
      </c>
    </row>
    <row r="731" spans="1:16">
      <c r="A731" s="47" t="s">
        <v>26</v>
      </c>
      <c r="B731" s="47" t="str">
        <f>TRIM(Table1[[#This Row],[Product]])</f>
        <v>Bamboo Coffee Table</v>
      </c>
      <c r="C731" s="1" t="s">
        <v>29</v>
      </c>
      <c r="D731" s="1" t="str">
        <f>UPPER(Table1[[#This Row],[Customer]])</f>
        <v>FABULOUS HOMES</v>
      </c>
      <c r="E731" s="30">
        <v>42220</v>
      </c>
      <c r="F731" s="30">
        <f t="shared" ca="1" si="33"/>
        <v>45333</v>
      </c>
      <c r="G731" s="60">
        <f ca="1">YEARFRAC(Table1[[#This Row],[order DateDate]],Table1[[#This Row],[Shipday]])</f>
        <v>8.5194444444444439</v>
      </c>
      <c r="H731" s="64">
        <f>DAY(Table1[[#This Row],[order DateDate]])</f>
        <v>4</v>
      </c>
      <c r="I731" s="64">
        <f>YEAR(Table1[[#This Row],[order DateDate]])</f>
        <v>2015</v>
      </c>
      <c r="J731" s="64" t="str">
        <f>TEXT(Table1[[#This Row],[order DateDate]],"DDDD")</f>
        <v>Tuesday</v>
      </c>
      <c r="K731" s="5">
        <v>139.94999999999999</v>
      </c>
      <c r="L731" s="2">
        <v>5</v>
      </c>
      <c r="M731" s="5">
        <f t="shared" si="34"/>
        <v>699.75</v>
      </c>
      <c r="N731" s="5"/>
      <c r="O731" s="49">
        <f t="shared" si="35"/>
        <v>699.75</v>
      </c>
      <c r="P731" s="22" t="str" cm="1">
        <f t="array" ref="P731">_xlfn.IFS(Table1[[#This Row],[Total]]&gt;=2000,"HLC",Table1[[#This Row],[Total]]&lt;2000,"LLC")</f>
        <v>LLC</v>
      </c>
    </row>
    <row r="732" spans="1:16">
      <c r="A732" s="47" t="s">
        <v>19</v>
      </c>
      <c r="B732" s="47" t="str">
        <f>TRIM(Table1[[#This Row],[Product]])</f>
        <v>Media Armoire</v>
      </c>
      <c r="C732" s="1" t="s">
        <v>20</v>
      </c>
      <c r="D732" s="1" t="str">
        <f>UPPER(Table1[[#This Row],[Customer]])</f>
        <v>HOME USA</v>
      </c>
      <c r="E732" s="30">
        <v>42220</v>
      </c>
      <c r="F732" s="30">
        <f t="shared" ca="1" si="33"/>
        <v>45333</v>
      </c>
      <c r="G732" s="60">
        <f ca="1">YEARFRAC(Table1[[#This Row],[order DateDate]],Table1[[#This Row],[Shipday]])</f>
        <v>8.5194444444444439</v>
      </c>
      <c r="H732" s="64">
        <f>DAY(Table1[[#This Row],[order DateDate]])</f>
        <v>4</v>
      </c>
      <c r="I732" s="64">
        <f>YEAR(Table1[[#This Row],[order DateDate]])</f>
        <v>2015</v>
      </c>
      <c r="J732" s="64" t="str">
        <f>TEXT(Table1[[#This Row],[order DateDate]],"DDDD")</f>
        <v>Tuesday</v>
      </c>
      <c r="K732" s="5">
        <v>329.95</v>
      </c>
      <c r="L732" s="2">
        <v>10</v>
      </c>
      <c r="M732" s="5">
        <f t="shared" si="34"/>
        <v>3299.5</v>
      </c>
      <c r="N732" s="5"/>
      <c r="O732" s="49">
        <f t="shared" si="35"/>
        <v>3299.5</v>
      </c>
      <c r="P732" s="22" t="str" cm="1">
        <f t="array" ref="P732">_xlfn.IFS(Table1[[#This Row],[Total]]&gt;=2000,"HLC",Table1[[#This Row],[Total]]&lt;2000,"LLC")</f>
        <v>HLC</v>
      </c>
    </row>
    <row r="733" spans="1:16">
      <c r="A733" s="47" t="s">
        <v>21</v>
      </c>
      <c r="B733" s="47" t="str">
        <f>TRIM(Table1[[#This Row],[Product]])</f>
        <v>Bamboo End Table</v>
      </c>
      <c r="C733" s="1" t="s">
        <v>20</v>
      </c>
      <c r="D733" s="1" t="str">
        <f>UPPER(Table1[[#This Row],[Customer]])</f>
        <v>HOME USA</v>
      </c>
      <c r="E733" s="30">
        <v>42222</v>
      </c>
      <c r="F733" s="30">
        <f t="shared" ca="1" si="33"/>
        <v>45333</v>
      </c>
      <c r="G733" s="60">
        <f ca="1">YEARFRAC(Table1[[#This Row],[order DateDate]],Table1[[#This Row],[Shipday]])</f>
        <v>8.5138888888888893</v>
      </c>
      <c r="H733" s="64">
        <f>DAY(Table1[[#This Row],[order DateDate]])</f>
        <v>6</v>
      </c>
      <c r="I733" s="64">
        <f>YEAR(Table1[[#This Row],[order DateDate]])</f>
        <v>2015</v>
      </c>
      <c r="J733" s="64" t="str">
        <f>TEXT(Table1[[#This Row],[order DateDate]],"DDDD")</f>
        <v>Thursday</v>
      </c>
      <c r="K733" s="5">
        <v>64.95</v>
      </c>
      <c r="L733" s="2">
        <v>3</v>
      </c>
      <c r="M733" s="5">
        <f t="shared" si="34"/>
        <v>194.85000000000002</v>
      </c>
      <c r="N733" s="5"/>
      <c r="O733" s="49">
        <f t="shared" si="35"/>
        <v>194.85000000000002</v>
      </c>
      <c r="P733" s="22" t="str" cm="1">
        <f t="array" ref="P733">_xlfn.IFS(Table1[[#This Row],[Total]]&gt;=2000,"HLC",Table1[[#This Row],[Total]]&lt;2000,"LLC")</f>
        <v>LLC</v>
      </c>
    </row>
    <row r="734" spans="1:16">
      <c r="A734" s="47" t="s">
        <v>17</v>
      </c>
      <c r="B734" s="47" t="str">
        <f>TRIM(Table1[[#This Row],[Product]])</f>
        <v>Captain Recliner</v>
      </c>
      <c r="C734" s="1" t="s">
        <v>22</v>
      </c>
      <c r="D734" s="1" t="str">
        <f>UPPER(Table1[[#This Row],[Customer]])</f>
        <v>ELLINGTON DESIGNS</v>
      </c>
      <c r="E734" s="30">
        <v>42222</v>
      </c>
      <c r="F734" s="30">
        <f t="shared" ca="1" si="33"/>
        <v>45333</v>
      </c>
      <c r="G734" s="60">
        <f ca="1">YEARFRAC(Table1[[#This Row],[order DateDate]],Table1[[#This Row],[Shipday]])</f>
        <v>8.5138888888888893</v>
      </c>
      <c r="H734" s="64">
        <f>DAY(Table1[[#This Row],[order DateDate]])</f>
        <v>6</v>
      </c>
      <c r="I734" s="64">
        <f>YEAR(Table1[[#This Row],[order DateDate]])</f>
        <v>2015</v>
      </c>
      <c r="J734" s="64" t="str">
        <f>TEXT(Table1[[#This Row],[order DateDate]],"DDDD")</f>
        <v>Thursday</v>
      </c>
      <c r="K734" s="5">
        <v>299.95</v>
      </c>
      <c r="L734" s="2">
        <v>10</v>
      </c>
      <c r="M734" s="5">
        <f t="shared" si="34"/>
        <v>2999.5</v>
      </c>
      <c r="N734" s="5"/>
      <c r="O734" s="49">
        <f t="shared" si="35"/>
        <v>2999.5</v>
      </c>
      <c r="P734" s="22" t="str" cm="1">
        <f t="array" ref="P734">_xlfn.IFS(Table1[[#This Row],[Total]]&gt;=2000,"HLC",Table1[[#This Row],[Total]]&lt;2000,"LLC")</f>
        <v>HLC</v>
      </c>
    </row>
    <row r="735" spans="1:16">
      <c r="A735" s="47" t="s">
        <v>17</v>
      </c>
      <c r="B735" s="47" t="str">
        <f>TRIM(Table1[[#This Row],[Product]])</f>
        <v>Captain Recliner</v>
      </c>
      <c r="C735" s="1" t="s">
        <v>18</v>
      </c>
      <c r="D735" s="1" t="str">
        <f>UPPER(Table1[[#This Row],[Customer]])</f>
        <v>B&amp;B SPACES</v>
      </c>
      <c r="E735" s="30">
        <v>42223</v>
      </c>
      <c r="F735" s="30">
        <f t="shared" ca="1" si="33"/>
        <v>45333</v>
      </c>
      <c r="G735" s="60">
        <f ca="1">YEARFRAC(Table1[[#This Row],[order DateDate]],Table1[[#This Row],[Shipday]])</f>
        <v>8.5111111111111111</v>
      </c>
      <c r="H735" s="64">
        <f>DAY(Table1[[#This Row],[order DateDate]])</f>
        <v>7</v>
      </c>
      <c r="I735" s="64">
        <f>YEAR(Table1[[#This Row],[order DateDate]])</f>
        <v>2015</v>
      </c>
      <c r="J735" s="64" t="str">
        <f>TEXT(Table1[[#This Row],[order DateDate]],"DDDD")</f>
        <v>Friday</v>
      </c>
      <c r="K735" s="5">
        <v>299.95</v>
      </c>
      <c r="L735" s="2">
        <v>16</v>
      </c>
      <c r="M735" s="5">
        <f t="shared" si="34"/>
        <v>4799.2</v>
      </c>
      <c r="N735" s="5"/>
      <c r="O735" s="49">
        <f t="shared" si="35"/>
        <v>4799.2</v>
      </c>
      <c r="P735" s="22" t="str" cm="1">
        <f t="array" ref="P735">_xlfn.IFS(Table1[[#This Row],[Total]]&gt;=2000,"HLC",Table1[[#This Row],[Total]]&lt;2000,"LLC")</f>
        <v>HLC</v>
      </c>
    </row>
    <row r="736" spans="1:16">
      <c r="A736" s="47" t="s">
        <v>21</v>
      </c>
      <c r="B736" s="47" t="str">
        <f>TRIM(Table1[[#This Row],[Product]])</f>
        <v>Bamboo End Table</v>
      </c>
      <c r="C736" s="1" t="s">
        <v>22</v>
      </c>
      <c r="D736" s="1" t="str">
        <f>UPPER(Table1[[#This Row],[Customer]])</f>
        <v>ELLINGTON DESIGNS</v>
      </c>
      <c r="E736" s="30">
        <v>42224</v>
      </c>
      <c r="F736" s="30">
        <f t="shared" ca="1" si="33"/>
        <v>45333</v>
      </c>
      <c r="G736" s="60">
        <f ca="1">YEARFRAC(Table1[[#This Row],[order DateDate]],Table1[[#This Row],[Shipday]])</f>
        <v>8.5083333333333329</v>
      </c>
      <c r="H736" s="64">
        <f>DAY(Table1[[#This Row],[order DateDate]])</f>
        <v>8</v>
      </c>
      <c r="I736" s="64">
        <f>YEAR(Table1[[#This Row],[order DateDate]])</f>
        <v>2015</v>
      </c>
      <c r="J736" s="64" t="str">
        <f>TEXT(Table1[[#This Row],[order DateDate]],"DDDD")</f>
        <v>Saturday</v>
      </c>
      <c r="K736" s="5">
        <v>64.95</v>
      </c>
      <c r="L736" s="2">
        <v>8</v>
      </c>
      <c r="M736" s="5">
        <f t="shared" si="34"/>
        <v>519.6</v>
      </c>
      <c r="N736" s="5"/>
      <c r="O736" s="49">
        <f t="shared" si="35"/>
        <v>519.6</v>
      </c>
      <c r="P736" s="22" t="str" cm="1">
        <f t="array" ref="P736">_xlfn.IFS(Table1[[#This Row],[Total]]&gt;=2000,"HLC",Table1[[#This Row],[Total]]&lt;2000,"LLC")</f>
        <v>LLC</v>
      </c>
    </row>
    <row r="737" spans="1:16">
      <c r="A737" s="47" t="s">
        <v>19</v>
      </c>
      <c r="B737" s="47" t="str">
        <f>TRIM(Table1[[#This Row],[Product]])</f>
        <v>Media Armoire</v>
      </c>
      <c r="C737" s="1" t="s">
        <v>20</v>
      </c>
      <c r="D737" s="1" t="str">
        <f>UPPER(Table1[[#This Row],[Customer]])</f>
        <v>HOME USA</v>
      </c>
      <c r="E737" s="30">
        <v>42224</v>
      </c>
      <c r="F737" s="30">
        <f t="shared" ca="1" si="33"/>
        <v>45333</v>
      </c>
      <c r="G737" s="60">
        <f ca="1">YEARFRAC(Table1[[#This Row],[order DateDate]],Table1[[#This Row],[Shipday]])</f>
        <v>8.5083333333333329</v>
      </c>
      <c r="H737" s="64">
        <f>DAY(Table1[[#This Row],[order DateDate]])</f>
        <v>8</v>
      </c>
      <c r="I737" s="64">
        <f>YEAR(Table1[[#This Row],[order DateDate]])</f>
        <v>2015</v>
      </c>
      <c r="J737" s="64" t="str">
        <f>TEXT(Table1[[#This Row],[order DateDate]],"DDDD")</f>
        <v>Saturday</v>
      </c>
      <c r="K737" s="5">
        <v>329.95</v>
      </c>
      <c r="L737" s="2">
        <v>5</v>
      </c>
      <c r="M737" s="5">
        <f t="shared" si="34"/>
        <v>1649.75</v>
      </c>
      <c r="N737" s="5"/>
      <c r="O737" s="49">
        <f t="shared" si="35"/>
        <v>1649.75</v>
      </c>
      <c r="P737" s="22" t="str" cm="1">
        <f t="array" ref="P737">_xlfn.IFS(Table1[[#This Row],[Total]]&gt;=2000,"HLC",Table1[[#This Row],[Total]]&lt;2000,"LLC")</f>
        <v>LLC</v>
      </c>
    </row>
    <row r="738" spans="1:16">
      <c r="A738" s="47" t="s">
        <v>21</v>
      </c>
      <c r="B738" s="47" t="str">
        <f>TRIM(Table1[[#This Row],[Product]])</f>
        <v>Bamboo End Table</v>
      </c>
      <c r="C738" s="1" t="s">
        <v>22</v>
      </c>
      <c r="D738" s="1" t="str">
        <f>UPPER(Table1[[#This Row],[Customer]])</f>
        <v>ELLINGTON DESIGNS</v>
      </c>
      <c r="E738" s="30">
        <v>42227</v>
      </c>
      <c r="F738" s="30">
        <f t="shared" ca="1" si="33"/>
        <v>45333</v>
      </c>
      <c r="G738" s="60">
        <f ca="1">YEARFRAC(Table1[[#This Row],[order DateDate]],Table1[[#This Row],[Shipday]])</f>
        <v>8.5</v>
      </c>
      <c r="H738" s="64">
        <f>DAY(Table1[[#This Row],[order DateDate]])</f>
        <v>11</v>
      </c>
      <c r="I738" s="64">
        <f>YEAR(Table1[[#This Row],[order DateDate]])</f>
        <v>2015</v>
      </c>
      <c r="J738" s="64" t="str">
        <f>TEXT(Table1[[#This Row],[order DateDate]],"DDDD")</f>
        <v>Tuesday</v>
      </c>
      <c r="K738" s="5">
        <v>64.95</v>
      </c>
      <c r="L738" s="2">
        <v>13</v>
      </c>
      <c r="M738" s="5">
        <f t="shared" si="34"/>
        <v>844.35</v>
      </c>
      <c r="N738" s="5"/>
      <c r="O738" s="49">
        <f t="shared" si="35"/>
        <v>844.35</v>
      </c>
      <c r="P738" s="22" t="str" cm="1">
        <f t="array" ref="P738">_xlfn.IFS(Table1[[#This Row],[Total]]&gt;=2000,"HLC",Table1[[#This Row],[Total]]&lt;2000,"LLC")</f>
        <v>LLC</v>
      </c>
    </row>
    <row r="739" spans="1:16">
      <c r="A739" s="47" t="s">
        <v>21</v>
      </c>
      <c r="B739" s="47" t="str">
        <f>TRIM(Table1[[#This Row],[Product]])</f>
        <v>Bamboo End Table</v>
      </c>
      <c r="C739" s="1" t="s">
        <v>29</v>
      </c>
      <c r="D739" s="1" t="str">
        <f>UPPER(Table1[[#This Row],[Customer]])</f>
        <v>FABULOUS HOMES</v>
      </c>
      <c r="E739" s="30">
        <v>42227</v>
      </c>
      <c r="F739" s="30">
        <f t="shared" ca="1" si="33"/>
        <v>45333</v>
      </c>
      <c r="G739" s="60">
        <f ca="1">YEARFRAC(Table1[[#This Row],[order DateDate]],Table1[[#This Row],[Shipday]])</f>
        <v>8.5</v>
      </c>
      <c r="H739" s="64">
        <f>DAY(Table1[[#This Row],[order DateDate]])</f>
        <v>11</v>
      </c>
      <c r="I739" s="64">
        <f>YEAR(Table1[[#This Row],[order DateDate]])</f>
        <v>2015</v>
      </c>
      <c r="J739" s="64" t="str">
        <f>TEXT(Table1[[#This Row],[order DateDate]],"DDDD")</f>
        <v>Tuesday</v>
      </c>
      <c r="K739" s="5">
        <v>64.95</v>
      </c>
      <c r="L739" s="2">
        <v>1</v>
      </c>
      <c r="M739" s="5">
        <f t="shared" si="34"/>
        <v>64.95</v>
      </c>
      <c r="N739" s="5"/>
      <c r="O739" s="49">
        <f t="shared" si="35"/>
        <v>64.95</v>
      </c>
      <c r="P739" s="22" t="str" cm="1">
        <f t="array" ref="P739">_xlfn.IFS(Table1[[#This Row],[Total]]&gt;=2000,"HLC",Table1[[#This Row],[Total]]&lt;2000,"LLC")</f>
        <v>LLC</v>
      </c>
    </row>
    <row r="740" spans="1:16">
      <c r="A740" s="47" t="s">
        <v>17</v>
      </c>
      <c r="B740" s="47" t="str">
        <f>TRIM(Table1[[#This Row],[Product]])</f>
        <v>Captain Recliner</v>
      </c>
      <c r="C740" s="1" t="s">
        <v>22</v>
      </c>
      <c r="D740" s="1" t="str">
        <f>UPPER(Table1[[#This Row],[Customer]])</f>
        <v>ELLINGTON DESIGNS</v>
      </c>
      <c r="E740" s="30">
        <v>42227</v>
      </c>
      <c r="F740" s="30">
        <f t="shared" ca="1" si="33"/>
        <v>45333</v>
      </c>
      <c r="G740" s="60">
        <f ca="1">YEARFRAC(Table1[[#This Row],[order DateDate]],Table1[[#This Row],[Shipday]])</f>
        <v>8.5</v>
      </c>
      <c r="H740" s="64">
        <f>DAY(Table1[[#This Row],[order DateDate]])</f>
        <v>11</v>
      </c>
      <c r="I740" s="64">
        <f>YEAR(Table1[[#This Row],[order DateDate]])</f>
        <v>2015</v>
      </c>
      <c r="J740" s="64" t="str">
        <f>TEXT(Table1[[#This Row],[order DateDate]],"DDDD")</f>
        <v>Tuesday</v>
      </c>
      <c r="K740" s="5">
        <v>299.95</v>
      </c>
      <c r="L740" s="2">
        <v>11</v>
      </c>
      <c r="M740" s="5">
        <f t="shared" si="34"/>
        <v>3299.45</v>
      </c>
      <c r="N740" s="5"/>
      <c r="O740" s="49">
        <f t="shared" si="35"/>
        <v>3299.45</v>
      </c>
      <c r="P740" s="22" t="str" cm="1">
        <f t="array" ref="P740">_xlfn.IFS(Table1[[#This Row],[Total]]&gt;=2000,"HLC",Table1[[#This Row],[Total]]&lt;2000,"LLC")</f>
        <v>HLC</v>
      </c>
    </row>
    <row r="741" spans="1:16">
      <c r="A741" s="47" t="s">
        <v>24</v>
      </c>
      <c r="B741" s="47" t="str">
        <f>TRIM(Table1[[#This Row],[Product]])</f>
        <v>Chameleon Couch</v>
      </c>
      <c r="C741" s="1" t="s">
        <v>20</v>
      </c>
      <c r="D741" s="1" t="str">
        <f>UPPER(Table1[[#This Row],[Customer]])</f>
        <v>HOME USA</v>
      </c>
      <c r="E741" s="30">
        <v>42227</v>
      </c>
      <c r="F741" s="30">
        <f t="shared" ca="1" si="33"/>
        <v>45333</v>
      </c>
      <c r="G741" s="60">
        <f ca="1">YEARFRAC(Table1[[#This Row],[order DateDate]],Table1[[#This Row],[Shipday]])</f>
        <v>8.5</v>
      </c>
      <c r="H741" s="64">
        <f>DAY(Table1[[#This Row],[order DateDate]])</f>
        <v>11</v>
      </c>
      <c r="I741" s="64">
        <f>YEAR(Table1[[#This Row],[order DateDate]])</f>
        <v>2015</v>
      </c>
      <c r="J741" s="64" t="str">
        <f>TEXT(Table1[[#This Row],[order DateDate]],"DDDD")</f>
        <v>Tuesday</v>
      </c>
      <c r="K741" s="5">
        <v>649.99</v>
      </c>
      <c r="L741" s="2">
        <v>12</v>
      </c>
      <c r="M741" s="5">
        <f t="shared" si="34"/>
        <v>7799.88</v>
      </c>
      <c r="N741" s="5"/>
      <c r="O741" s="49">
        <f t="shared" si="35"/>
        <v>7799.88</v>
      </c>
      <c r="P741" s="22" t="str" cm="1">
        <f t="array" ref="P741">_xlfn.IFS(Table1[[#This Row],[Total]]&gt;=2000,"HLC",Table1[[#This Row],[Total]]&lt;2000,"LLC")</f>
        <v>HLC</v>
      </c>
    </row>
    <row r="742" spans="1:16">
      <c r="A742" s="47" t="s">
        <v>19</v>
      </c>
      <c r="B742" s="47" t="str">
        <f>TRIM(Table1[[#This Row],[Product]])</f>
        <v>Media Armoire</v>
      </c>
      <c r="C742" s="1" t="s">
        <v>22</v>
      </c>
      <c r="D742" s="1" t="str">
        <f>UPPER(Table1[[#This Row],[Customer]])</f>
        <v>ELLINGTON DESIGNS</v>
      </c>
      <c r="E742" s="30">
        <v>42227</v>
      </c>
      <c r="F742" s="30">
        <f t="shared" ca="1" si="33"/>
        <v>45333</v>
      </c>
      <c r="G742" s="60">
        <f ca="1">YEARFRAC(Table1[[#This Row],[order DateDate]],Table1[[#This Row],[Shipday]])</f>
        <v>8.5</v>
      </c>
      <c r="H742" s="64">
        <f>DAY(Table1[[#This Row],[order DateDate]])</f>
        <v>11</v>
      </c>
      <c r="I742" s="64">
        <f>YEAR(Table1[[#This Row],[order DateDate]])</f>
        <v>2015</v>
      </c>
      <c r="J742" s="64" t="str">
        <f>TEXT(Table1[[#This Row],[order DateDate]],"DDDD")</f>
        <v>Tuesday</v>
      </c>
      <c r="K742" s="5">
        <v>329.95</v>
      </c>
      <c r="L742" s="2">
        <v>13</v>
      </c>
      <c r="M742" s="5">
        <f t="shared" si="34"/>
        <v>4289.3499999999995</v>
      </c>
      <c r="N742" s="5"/>
      <c r="O742" s="49">
        <f t="shared" si="35"/>
        <v>4289.3499999999995</v>
      </c>
      <c r="P742" s="22" t="str" cm="1">
        <f t="array" ref="P742">_xlfn.IFS(Table1[[#This Row],[Total]]&gt;=2000,"HLC",Table1[[#This Row],[Total]]&lt;2000,"LLC")</f>
        <v>HLC</v>
      </c>
    </row>
    <row r="743" spans="1:16">
      <c r="A743" s="47" t="s">
        <v>26</v>
      </c>
      <c r="B743" s="47" t="str">
        <f>TRIM(Table1[[#This Row],[Product]])</f>
        <v>Bamboo Coffee Table</v>
      </c>
      <c r="C743" s="1" t="s">
        <v>18</v>
      </c>
      <c r="D743" s="1" t="str">
        <f>UPPER(Table1[[#This Row],[Customer]])</f>
        <v>B&amp;B SPACES</v>
      </c>
      <c r="E743" s="30">
        <v>42228</v>
      </c>
      <c r="F743" s="30">
        <f t="shared" ca="1" si="33"/>
        <v>45333</v>
      </c>
      <c r="G743" s="60">
        <f ca="1">YEARFRAC(Table1[[#This Row],[order DateDate]],Table1[[#This Row],[Shipday]])</f>
        <v>8.4972222222222218</v>
      </c>
      <c r="H743" s="64">
        <f>DAY(Table1[[#This Row],[order DateDate]])</f>
        <v>12</v>
      </c>
      <c r="I743" s="64">
        <f>YEAR(Table1[[#This Row],[order DateDate]])</f>
        <v>2015</v>
      </c>
      <c r="J743" s="64" t="str">
        <f>TEXT(Table1[[#This Row],[order DateDate]],"DDDD")</f>
        <v>Wednesday</v>
      </c>
      <c r="K743" s="5">
        <v>139.94999999999999</v>
      </c>
      <c r="L743" s="2">
        <v>8</v>
      </c>
      <c r="M743" s="5">
        <f t="shared" si="34"/>
        <v>1119.5999999999999</v>
      </c>
      <c r="N743" s="5"/>
      <c r="O743" s="49">
        <f t="shared" si="35"/>
        <v>1119.5999999999999</v>
      </c>
      <c r="P743" s="22" t="str" cm="1">
        <f t="array" ref="P743">_xlfn.IFS(Table1[[#This Row],[Total]]&gt;=2000,"HLC",Table1[[#This Row],[Total]]&lt;2000,"LLC")</f>
        <v>LLC</v>
      </c>
    </row>
    <row r="744" spans="1:16">
      <c r="A744" s="47" t="s">
        <v>17</v>
      </c>
      <c r="B744" s="47" t="str">
        <f>TRIM(Table1[[#This Row],[Product]])</f>
        <v>Captain Recliner</v>
      </c>
      <c r="C744" s="1" t="s">
        <v>29</v>
      </c>
      <c r="D744" s="1" t="str">
        <f>UPPER(Table1[[#This Row],[Customer]])</f>
        <v>FABULOUS HOMES</v>
      </c>
      <c r="E744" s="30">
        <v>42228</v>
      </c>
      <c r="F744" s="30">
        <f t="shared" ca="1" si="33"/>
        <v>45333</v>
      </c>
      <c r="G744" s="60">
        <f ca="1">YEARFRAC(Table1[[#This Row],[order DateDate]],Table1[[#This Row],[Shipday]])</f>
        <v>8.4972222222222218</v>
      </c>
      <c r="H744" s="64">
        <f>DAY(Table1[[#This Row],[order DateDate]])</f>
        <v>12</v>
      </c>
      <c r="I744" s="64">
        <f>YEAR(Table1[[#This Row],[order DateDate]])</f>
        <v>2015</v>
      </c>
      <c r="J744" s="64" t="str">
        <f>TEXT(Table1[[#This Row],[order DateDate]],"DDDD")</f>
        <v>Wednesday</v>
      </c>
      <c r="K744" s="5">
        <v>299.95</v>
      </c>
      <c r="L744" s="2">
        <v>7</v>
      </c>
      <c r="M744" s="5">
        <f t="shared" si="34"/>
        <v>2099.65</v>
      </c>
      <c r="N744" s="5"/>
      <c r="O744" s="49">
        <f t="shared" si="35"/>
        <v>2099.65</v>
      </c>
      <c r="P744" s="22" t="str" cm="1">
        <f t="array" ref="P744">_xlfn.IFS(Table1[[#This Row],[Total]]&gt;=2000,"HLC",Table1[[#This Row],[Total]]&lt;2000,"LLC")</f>
        <v>HLC</v>
      </c>
    </row>
    <row r="745" spans="1:16">
      <c r="A745" s="47" t="s">
        <v>26</v>
      </c>
      <c r="B745" s="47" t="str">
        <f>TRIM(Table1[[#This Row],[Product]])</f>
        <v>Bamboo Coffee Table</v>
      </c>
      <c r="C745" s="1" t="s">
        <v>29</v>
      </c>
      <c r="D745" s="1" t="str">
        <f>UPPER(Table1[[#This Row],[Customer]])</f>
        <v>FABULOUS HOMES</v>
      </c>
      <c r="E745" s="30">
        <v>42230</v>
      </c>
      <c r="F745" s="30">
        <f t="shared" ca="1" si="33"/>
        <v>45333</v>
      </c>
      <c r="G745" s="60">
        <f ca="1">YEARFRAC(Table1[[#This Row],[order DateDate]],Table1[[#This Row],[Shipday]])</f>
        <v>8.4916666666666671</v>
      </c>
      <c r="H745" s="64">
        <f>DAY(Table1[[#This Row],[order DateDate]])</f>
        <v>14</v>
      </c>
      <c r="I745" s="64">
        <f>YEAR(Table1[[#This Row],[order DateDate]])</f>
        <v>2015</v>
      </c>
      <c r="J745" s="64" t="str">
        <f>TEXT(Table1[[#This Row],[order DateDate]],"DDDD")</f>
        <v>Friday</v>
      </c>
      <c r="K745" s="5">
        <v>139.94999999999999</v>
      </c>
      <c r="L745" s="2">
        <v>5</v>
      </c>
      <c r="M745" s="5">
        <f t="shared" si="34"/>
        <v>699.75</v>
      </c>
      <c r="N745" s="5"/>
      <c r="O745" s="49">
        <f t="shared" si="35"/>
        <v>699.75</v>
      </c>
      <c r="P745" s="22" t="str" cm="1">
        <f t="array" ref="P745">_xlfn.IFS(Table1[[#This Row],[Total]]&gt;=2000,"HLC",Table1[[#This Row],[Total]]&lt;2000,"LLC")</f>
        <v>LLC</v>
      </c>
    </row>
    <row r="746" spans="1:16">
      <c r="A746" s="47" t="s">
        <v>21</v>
      </c>
      <c r="B746" s="47" t="str">
        <f>TRIM(Table1[[#This Row],[Product]])</f>
        <v>Bamboo End Table</v>
      </c>
      <c r="C746" s="1" t="s">
        <v>29</v>
      </c>
      <c r="D746" s="1" t="str">
        <f>UPPER(Table1[[#This Row],[Customer]])</f>
        <v>FABULOUS HOMES</v>
      </c>
      <c r="E746" s="30">
        <v>42230</v>
      </c>
      <c r="F746" s="30">
        <f t="shared" ca="1" si="33"/>
        <v>45333</v>
      </c>
      <c r="G746" s="60">
        <f ca="1">YEARFRAC(Table1[[#This Row],[order DateDate]],Table1[[#This Row],[Shipday]])</f>
        <v>8.4916666666666671</v>
      </c>
      <c r="H746" s="64">
        <f>DAY(Table1[[#This Row],[order DateDate]])</f>
        <v>14</v>
      </c>
      <c r="I746" s="64">
        <f>YEAR(Table1[[#This Row],[order DateDate]])</f>
        <v>2015</v>
      </c>
      <c r="J746" s="64" t="str">
        <f>TEXT(Table1[[#This Row],[order DateDate]],"DDDD")</f>
        <v>Friday</v>
      </c>
      <c r="K746" s="5">
        <v>64.95</v>
      </c>
      <c r="L746" s="2">
        <v>8</v>
      </c>
      <c r="M746" s="5">
        <f t="shared" si="34"/>
        <v>519.6</v>
      </c>
      <c r="N746" s="5"/>
      <c r="O746" s="49">
        <f t="shared" si="35"/>
        <v>519.6</v>
      </c>
      <c r="P746" s="22" t="str" cm="1">
        <f t="array" ref="P746">_xlfn.IFS(Table1[[#This Row],[Total]]&gt;=2000,"HLC",Table1[[#This Row],[Total]]&lt;2000,"LLC")</f>
        <v>LLC</v>
      </c>
    </row>
    <row r="747" spans="1:16">
      <c r="A747" s="47" t="s">
        <v>24</v>
      </c>
      <c r="B747" s="47" t="str">
        <f>TRIM(Table1[[#This Row],[Product]])</f>
        <v>Chameleon Couch</v>
      </c>
      <c r="C747" s="1" t="s">
        <v>18</v>
      </c>
      <c r="D747" s="1" t="str">
        <f>UPPER(Table1[[#This Row],[Customer]])</f>
        <v>B&amp;B SPACES</v>
      </c>
      <c r="E747" s="30">
        <v>42230</v>
      </c>
      <c r="F747" s="30">
        <f t="shared" ca="1" si="33"/>
        <v>45333</v>
      </c>
      <c r="G747" s="60">
        <f ca="1">YEARFRAC(Table1[[#This Row],[order DateDate]],Table1[[#This Row],[Shipday]])</f>
        <v>8.4916666666666671</v>
      </c>
      <c r="H747" s="64">
        <f>DAY(Table1[[#This Row],[order DateDate]])</f>
        <v>14</v>
      </c>
      <c r="I747" s="64">
        <f>YEAR(Table1[[#This Row],[order DateDate]])</f>
        <v>2015</v>
      </c>
      <c r="J747" s="64" t="str">
        <f>TEXT(Table1[[#This Row],[order DateDate]],"DDDD")</f>
        <v>Friday</v>
      </c>
      <c r="K747" s="5">
        <v>649.99</v>
      </c>
      <c r="L747" s="2">
        <v>16</v>
      </c>
      <c r="M747" s="5">
        <f t="shared" si="34"/>
        <v>10399.84</v>
      </c>
      <c r="N747" s="5"/>
      <c r="O747" s="49">
        <f t="shared" si="35"/>
        <v>10399.84</v>
      </c>
      <c r="P747" s="22" t="str" cm="1">
        <f t="array" ref="P747">_xlfn.IFS(Table1[[#This Row],[Total]]&gt;=2000,"HLC",Table1[[#This Row],[Total]]&lt;2000,"LLC")</f>
        <v>HLC</v>
      </c>
    </row>
    <row r="748" spans="1:16">
      <c r="A748" s="47" t="s">
        <v>17</v>
      </c>
      <c r="B748" s="47" t="str">
        <f>TRIM(Table1[[#This Row],[Product]])</f>
        <v>Captain Recliner</v>
      </c>
      <c r="C748" s="1" t="s">
        <v>20</v>
      </c>
      <c r="D748" s="1" t="str">
        <f>UPPER(Table1[[#This Row],[Customer]])</f>
        <v>HOME USA</v>
      </c>
      <c r="E748" s="30">
        <v>42231</v>
      </c>
      <c r="F748" s="30">
        <f t="shared" ca="1" si="33"/>
        <v>45333</v>
      </c>
      <c r="G748" s="60">
        <f ca="1">YEARFRAC(Table1[[#This Row],[order DateDate]],Table1[[#This Row],[Shipday]])</f>
        <v>8.4888888888888889</v>
      </c>
      <c r="H748" s="64">
        <f>DAY(Table1[[#This Row],[order DateDate]])</f>
        <v>15</v>
      </c>
      <c r="I748" s="64">
        <f>YEAR(Table1[[#This Row],[order DateDate]])</f>
        <v>2015</v>
      </c>
      <c r="J748" s="64" t="str">
        <f>TEXT(Table1[[#This Row],[order DateDate]],"DDDD")</f>
        <v>Saturday</v>
      </c>
      <c r="K748" s="5">
        <v>299.95</v>
      </c>
      <c r="L748" s="2">
        <v>3</v>
      </c>
      <c r="M748" s="5">
        <f t="shared" si="34"/>
        <v>899.84999999999991</v>
      </c>
      <c r="N748" s="5"/>
      <c r="O748" s="49">
        <f t="shared" si="35"/>
        <v>899.84999999999991</v>
      </c>
      <c r="P748" s="22" t="str" cm="1">
        <f t="array" ref="P748">_xlfn.IFS(Table1[[#This Row],[Total]]&gt;=2000,"HLC",Table1[[#This Row],[Total]]&lt;2000,"LLC")</f>
        <v>LLC</v>
      </c>
    </row>
    <row r="749" spans="1:16">
      <c r="A749" s="47" t="s">
        <v>19</v>
      </c>
      <c r="B749" s="47" t="str">
        <f>TRIM(Table1[[#This Row],[Product]])</f>
        <v>Media Armoire</v>
      </c>
      <c r="C749" s="1" t="s">
        <v>22</v>
      </c>
      <c r="D749" s="1" t="str">
        <f>UPPER(Table1[[#This Row],[Customer]])</f>
        <v>ELLINGTON DESIGNS</v>
      </c>
      <c r="E749" s="30">
        <v>42231</v>
      </c>
      <c r="F749" s="30">
        <f t="shared" ca="1" si="33"/>
        <v>45333</v>
      </c>
      <c r="G749" s="60">
        <f ca="1">YEARFRAC(Table1[[#This Row],[order DateDate]],Table1[[#This Row],[Shipday]])</f>
        <v>8.4888888888888889</v>
      </c>
      <c r="H749" s="64">
        <f>DAY(Table1[[#This Row],[order DateDate]])</f>
        <v>15</v>
      </c>
      <c r="I749" s="64">
        <f>YEAR(Table1[[#This Row],[order DateDate]])</f>
        <v>2015</v>
      </c>
      <c r="J749" s="64" t="str">
        <f>TEXT(Table1[[#This Row],[order DateDate]],"DDDD")</f>
        <v>Saturday</v>
      </c>
      <c r="K749" s="5">
        <v>329.95</v>
      </c>
      <c r="L749" s="2">
        <v>9</v>
      </c>
      <c r="M749" s="5">
        <f t="shared" si="34"/>
        <v>2969.5499999999997</v>
      </c>
      <c r="N749" s="5"/>
      <c r="O749" s="49">
        <f t="shared" si="35"/>
        <v>2969.5499999999997</v>
      </c>
      <c r="P749" s="22" t="str" cm="1">
        <f t="array" ref="P749">_xlfn.IFS(Table1[[#This Row],[Total]]&gt;=2000,"HLC",Table1[[#This Row],[Total]]&lt;2000,"LLC")</f>
        <v>HLC</v>
      </c>
    </row>
    <row r="750" spans="1:16">
      <c r="A750" s="47" t="s">
        <v>19</v>
      </c>
      <c r="B750" s="47" t="str">
        <f>TRIM(Table1[[#This Row],[Product]])</f>
        <v>Media Armoire</v>
      </c>
      <c r="C750" s="1" t="s">
        <v>28</v>
      </c>
      <c r="D750" s="1" t="str">
        <f>UPPER(Table1[[#This Row],[Customer]])</f>
        <v>HOME EMPORIUM</v>
      </c>
      <c r="E750" s="30">
        <v>42231</v>
      </c>
      <c r="F750" s="30">
        <f t="shared" ca="1" si="33"/>
        <v>45333</v>
      </c>
      <c r="G750" s="60">
        <f ca="1">YEARFRAC(Table1[[#This Row],[order DateDate]],Table1[[#This Row],[Shipday]])</f>
        <v>8.4888888888888889</v>
      </c>
      <c r="H750" s="64">
        <f>DAY(Table1[[#This Row],[order DateDate]])</f>
        <v>15</v>
      </c>
      <c r="I750" s="64">
        <f>YEAR(Table1[[#This Row],[order DateDate]])</f>
        <v>2015</v>
      </c>
      <c r="J750" s="64" t="str">
        <f>TEXT(Table1[[#This Row],[order DateDate]],"DDDD")</f>
        <v>Saturday</v>
      </c>
      <c r="K750" s="5">
        <v>329.95</v>
      </c>
      <c r="L750" s="2">
        <v>8</v>
      </c>
      <c r="M750" s="5">
        <f t="shared" si="34"/>
        <v>2639.6</v>
      </c>
      <c r="N750" s="5"/>
      <c r="O750" s="49">
        <f t="shared" si="35"/>
        <v>2639.6</v>
      </c>
      <c r="P750" s="22" t="str" cm="1">
        <f t="array" ref="P750">_xlfn.IFS(Table1[[#This Row],[Total]]&gt;=2000,"HLC",Table1[[#This Row],[Total]]&lt;2000,"LLC")</f>
        <v>HLC</v>
      </c>
    </row>
    <row r="751" spans="1:16">
      <c r="A751" s="47" t="s">
        <v>19</v>
      </c>
      <c r="B751" s="47" t="str">
        <f>TRIM(Table1[[#This Row],[Product]])</f>
        <v>Media Armoire</v>
      </c>
      <c r="C751" s="1" t="s">
        <v>29</v>
      </c>
      <c r="D751" s="1" t="str">
        <f>UPPER(Table1[[#This Row],[Customer]])</f>
        <v>FABULOUS HOMES</v>
      </c>
      <c r="E751" s="30">
        <v>42231</v>
      </c>
      <c r="F751" s="30">
        <f t="shared" ca="1" si="33"/>
        <v>45333</v>
      </c>
      <c r="G751" s="60">
        <f ca="1">YEARFRAC(Table1[[#This Row],[order DateDate]],Table1[[#This Row],[Shipday]])</f>
        <v>8.4888888888888889</v>
      </c>
      <c r="H751" s="64">
        <f>DAY(Table1[[#This Row],[order DateDate]])</f>
        <v>15</v>
      </c>
      <c r="I751" s="64">
        <f>YEAR(Table1[[#This Row],[order DateDate]])</f>
        <v>2015</v>
      </c>
      <c r="J751" s="64" t="str">
        <f>TEXT(Table1[[#This Row],[order DateDate]],"DDDD")</f>
        <v>Saturday</v>
      </c>
      <c r="K751" s="5">
        <v>329.95</v>
      </c>
      <c r="L751" s="2">
        <v>15</v>
      </c>
      <c r="M751" s="5">
        <f t="shared" si="34"/>
        <v>4949.25</v>
      </c>
      <c r="N751" s="5"/>
      <c r="O751" s="49">
        <f t="shared" si="35"/>
        <v>4949.25</v>
      </c>
      <c r="P751" s="22" t="str" cm="1">
        <f t="array" ref="P751">_xlfn.IFS(Table1[[#This Row],[Total]]&gt;=2000,"HLC",Table1[[#This Row],[Total]]&lt;2000,"LLC")</f>
        <v>HLC</v>
      </c>
    </row>
    <row r="752" spans="1:16">
      <c r="A752" s="47" t="s">
        <v>21</v>
      </c>
      <c r="B752" s="47" t="str">
        <f>TRIM(Table1[[#This Row],[Product]])</f>
        <v>Bamboo End Table</v>
      </c>
      <c r="C752" s="1" t="s">
        <v>20</v>
      </c>
      <c r="D752" s="1" t="str">
        <f>UPPER(Table1[[#This Row],[Customer]])</f>
        <v>HOME USA</v>
      </c>
      <c r="E752" s="30">
        <v>42234</v>
      </c>
      <c r="F752" s="30">
        <f t="shared" ca="1" si="33"/>
        <v>45333</v>
      </c>
      <c r="G752" s="60">
        <f ca="1">YEARFRAC(Table1[[#This Row],[order DateDate]],Table1[[#This Row],[Shipday]])</f>
        <v>8.4805555555555561</v>
      </c>
      <c r="H752" s="64">
        <f>DAY(Table1[[#This Row],[order DateDate]])</f>
        <v>18</v>
      </c>
      <c r="I752" s="64">
        <f>YEAR(Table1[[#This Row],[order DateDate]])</f>
        <v>2015</v>
      </c>
      <c r="J752" s="64" t="str">
        <f>TEXT(Table1[[#This Row],[order DateDate]],"DDDD")</f>
        <v>Tuesday</v>
      </c>
      <c r="K752" s="5">
        <v>64.95</v>
      </c>
      <c r="L752" s="2">
        <v>7</v>
      </c>
      <c r="M752" s="5">
        <f t="shared" si="34"/>
        <v>454.65000000000003</v>
      </c>
      <c r="N752" s="5"/>
      <c r="O752" s="49">
        <f t="shared" si="35"/>
        <v>454.65000000000003</v>
      </c>
      <c r="P752" s="22" t="str" cm="1">
        <f t="array" ref="P752">_xlfn.IFS(Table1[[#This Row],[Total]]&gt;=2000,"HLC",Table1[[#This Row],[Total]]&lt;2000,"LLC")</f>
        <v>LLC</v>
      </c>
    </row>
    <row r="753" spans="1:16">
      <c r="A753" s="47" t="s">
        <v>24</v>
      </c>
      <c r="B753" s="47" t="str">
        <f>TRIM(Table1[[#This Row],[Product]])</f>
        <v>Chameleon Couch</v>
      </c>
      <c r="C753" s="1" t="s">
        <v>20</v>
      </c>
      <c r="D753" s="1" t="str">
        <f>UPPER(Table1[[#This Row],[Customer]])</f>
        <v>HOME USA</v>
      </c>
      <c r="E753" s="30">
        <v>42234</v>
      </c>
      <c r="F753" s="30">
        <f t="shared" ca="1" si="33"/>
        <v>45333</v>
      </c>
      <c r="G753" s="60">
        <f ca="1">YEARFRAC(Table1[[#This Row],[order DateDate]],Table1[[#This Row],[Shipday]])</f>
        <v>8.4805555555555561</v>
      </c>
      <c r="H753" s="64">
        <f>DAY(Table1[[#This Row],[order DateDate]])</f>
        <v>18</v>
      </c>
      <c r="I753" s="64">
        <f>YEAR(Table1[[#This Row],[order DateDate]])</f>
        <v>2015</v>
      </c>
      <c r="J753" s="64" t="str">
        <f>TEXT(Table1[[#This Row],[order DateDate]],"DDDD")</f>
        <v>Tuesday</v>
      </c>
      <c r="K753" s="5">
        <v>649.99</v>
      </c>
      <c r="L753" s="2">
        <v>13</v>
      </c>
      <c r="M753" s="5">
        <f t="shared" si="34"/>
        <v>8449.8700000000008</v>
      </c>
      <c r="N753" s="5"/>
      <c r="O753" s="49">
        <f t="shared" si="35"/>
        <v>8449.8700000000008</v>
      </c>
      <c r="P753" s="22" t="str" cm="1">
        <f t="array" ref="P753">_xlfn.IFS(Table1[[#This Row],[Total]]&gt;=2000,"HLC",Table1[[#This Row],[Total]]&lt;2000,"LLC")</f>
        <v>HLC</v>
      </c>
    </row>
    <row r="754" spans="1:16">
      <c r="A754" s="47" t="s">
        <v>19</v>
      </c>
      <c r="B754" s="47" t="str">
        <f>TRIM(Table1[[#This Row],[Product]])</f>
        <v>Media Armoire</v>
      </c>
      <c r="C754" s="1" t="s">
        <v>29</v>
      </c>
      <c r="D754" s="1" t="str">
        <f>UPPER(Table1[[#This Row],[Customer]])</f>
        <v>FABULOUS HOMES</v>
      </c>
      <c r="E754" s="30">
        <v>42234</v>
      </c>
      <c r="F754" s="30">
        <f t="shared" ca="1" si="33"/>
        <v>45333</v>
      </c>
      <c r="G754" s="60">
        <f ca="1">YEARFRAC(Table1[[#This Row],[order DateDate]],Table1[[#This Row],[Shipday]])</f>
        <v>8.4805555555555561</v>
      </c>
      <c r="H754" s="64">
        <f>DAY(Table1[[#This Row],[order DateDate]])</f>
        <v>18</v>
      </c>
      <c r="I754" s="64">
        <f>YEAR(Table1[[#This Row],[order DateDate]])</f>
        <v>2015</v>
      </c>
      <c r="J754" s="64" t="str">
        <f>TEXT(Table1[[#This Row],[order DateDate]],"DDDD")</f>
        <v>Tuesday</v>
      </c>
      <c r="K754" s="5">
        <v>329.95</v>
      </c>
      <c r="L754" s="2">
        <v>1</v>
      </c>
      <c r="M754" s="5">
        <f t="shared" si="34"/>
        <v>329.95</v>
      </c>
      <c r="N754" s="5"/>
      <c r="O754" s="49">
        <f t="shared" si="35"/>
        <v>329.95</v>
      </c>
      <c r="P754" s="22" t="str" cm="1">
        <f t="array" ref="P754">_xlfn.IFS(Table1[[#This Row],[Total]]&gt;=2000,"HLC",Table1[[#This Row],[Total]]&lt;2000,"LLC")</f>
        <v>LLC</v>
      </c>
    </row>
    <row r="755" spans="1:16">
      <c r="A755" s="47" t="s">
        <v>26</v>
      </c>
      <c r="B755" s="47" t="str">
        <f>TRIM(Table1[[#This Row],[Product]])</f>
        <v>Bamboo Coffee Table</v>
      </c>
      <c r="C755" s="1" t="s">
        <v>20</v>
      </c>
      <c r="D755" s="1" t="str">
        <f>UPPER(Table1[[#This Row],[Customer]])</f>
        <v>HOME USA</v>
      </c>
      <c r="E755" s="30">
        <v>42235</v>
      </c>
      <c r="F755" s="30">
        <f t="shared" ca="1" si="33"/>
        <v>45333</v>
      </c>
      <c r="G755" s="60">
        <f ca="1">YEARFRAC(Table1[[#This Row],[order DateDate]],Table1[[#This Row],[Shipday]])</f>
        <v>8.4777777777777779</v>
      </c>
      <c r="H755" s="64">
        <f>DAY(Table1[[#This Row],[order DateDate]])</f>
        <v>19</v>
      </c>
      <c r="I755" s="64">
        <f>YEAR(Table1[[#This Row],[order DateDate]])</f>
        <v>2015</v>
      </c>
      <c r="J755" s="64" t="str">
        <f>TEXT(Table1[[#This Row],[order DateDate]],"DDDD")</f>
        <v>Wednesday</v>
      </c>
      <c r="K755" s="5">
        <v>139.94999999999999</v>
      </c>
      <c r="L755" s="2">
        <v>2</v>
      </c>
      <c r="M755" s="5">
        <f t="shared" si="34"/>
        <v>279.89999999999998</v>
      </c>
      <c r="N755" s="5"/>
      <c r="O755" s="49">
        <f t="shared" si="35"/>
        <v>279.89999999999998</v>
      </c>
      <c r="P755" s="22" t="str" cm="1">
        <f t="array" ref="P755">_xlfn.IFS(Table1[[#This Row],[Total]]&gt;=2000,"HLC",Table1[[#This Row],[Total]]&lt;2000,"LLC")</f>
        <v>LLC</v>
      </c>
    </row>
    <row r="756" spans="1:16">
      <c r="A756" s="47" t="s">
        <v>21</v>
      </c>
      <c r="B756" s="47" t="str">
        <f>TRIM(Table1[[#This Row],[Product]])</f>
        <v>Bamboo End Table</v>
      </c>
      <c r="C756" s="1" t="s">
        <v>22</v>
      </c>
      <c r="D756" s="1" t="str">
        <f>UPPER(Table1[[#This Row],[Customer]])</f>
        <v>ELLINGTON DESIGNS</v>
      </c>
      <c r="E756" s="30">
        <v>42235</v>
      </c>
      <c r="F756" s="30">
        <f t="shared" ca="1" si="33"/>
        <v>45333</v>
      </c>
      <c r="G756" s="60">
        <f ca="1">YEARFRAC(Table1[[#This Row],[order DateDate]],Table1[[#This Row],[Shipday]])</f>
        <v>8.4777777777777779</v>
      </c>
      <c r="H756" s="64">
        <f>DAY(Table1[[#This Row],[order DateDate]])</f>
        <v>19</v>
      </c>
      <c r="I756" s="64">
        <f>YEAR(Table1[[#This Row],[order DateDate]])</f>
        <v>2015</v>
      </c>
      <c r="J756" s="64" t="str">
        <f>TEXT(Table1[[#This Row],[order DateDate]],"DDDD")</f>
        <v>Wednesday</v>
      </c>
      <c r="K756" s="5">
        <v>64.95</v>
      </c>
      <c r="L756" s="2">
        <v>13</v>
      </c>
      <c r="M756" s="5">
        <f t="shared" si="34"/>
        <v>844.35</v>
      </c>
      <c r="N756" s="5"/>
      <c r="O756" s="49">
        <f t="shared" si="35"/>
        <v>844.35</v>
      </c>
      <c r="P756" s="22" t="str" cm="1">
        <f t="array" ref="P756">_xlfn.IFS(Table1[[#This Row],[Total]]&gt;=2000,"HLC",Table1[[#This Row],[Total]]&lt;2000,"LLC")</f>
        <v>LLC</v>
      </c>
    </row>
    <row r="757" spans="1:16">
      <c r="A757" s="47" t="s">
        <v>17</v>
      </c>
      <c r="B757" s="47" t="str">
        <f>TRIM(Table1[[#This Row],[Product]])</f>
        <v>Captain Recliner</v>
      </c>
      <c r="C757" s="1" t="s">
        <v>28</v>
      </c>
      <c r="D757" s="1" t="str">
        <f>UPPER(Table1[[#This Row],[Customer]])</f>
        <v>HOME EMPORIUM</v>
      </c>
      <c r="E757" s="30">
        <v>42237</v>
      </c>
      <c r="F757" s="30">
        <f t="shared" ca="1" si="33"/>
        <v>45333</v>
      </c>
      <c r="G757" s="60">
        <f ca="1">YEARFRAC(Table1[[#This Row],[order DateDate]],Table1[[#This Row],[Shipday]])</f>
        <v>8.4722222222222214</v>
      </c>
      <c r="H757" s="64">
        <f>DAY(Table1[[#This Row],[order DateDate]])</f>
        <v>21</v>
      </c>
      <c r="I757" s="64">
        <f>YEAR(Table1[[#This Row],[order DateDate]])</f>
        <v>2015</v>
      </c>
      <c r="J757" s="64" t="str">
        <f>TEXT(Table1[[#This Row],[order DateDate]],"DDDD")</f>
        <v>Friday</v>
      </c>
      <c r="K757" s="5">
        <v>299.95</v>
      </c>
      <c r="L757" s="2">
        <v>1</v>
      </c>
      <c r="M757" s="5">
        <f t="shared" si="34"/>
        <v>299.95</v>
      </c>
      <c r="N757" s="5"/>
      <c r="O757" s="49">
        <f t="shared" si="35"/>
        <v>299.95</v>
      </c>
      <c r="P757" s="22" t="str" cm="1">
        <f t="array" ref="P757">_xlfn.IFS(Table1[[#This Row],[Total]]&gt;=2000,"HLC",Table1[[#This Row],[Total]]&lt;2000,"LLC")</f>
        <v>LLC</v>
      </c>
    </row>
    <row r="758" spans="1:16">
      <c r="A758" s="47" t="s">
        <v>19</v>
      </c>
      <c r="B758" s="47" t="str">
        <f>TRIM(Table1[[#This Row],[Product]])</f>
        <v>Media Armoire</v>
      </c>
      <c r="C758" s="1" t="s">
        <v>20</v>
      </c>
      <c r="D758" s="1" t="str">
        <f>UPPER(Table1[[#This Row],[Customer]])</f>
        <v>HOME USA</v>
      </c>
      <c r="E758" s="30">
        <v>42238</v>
      </c>
      <c r="F758" s="30">
        <f t="shared" ca="1" si="33"/>
        <v>45333</v>
      </c>
      <c r="G758" s="60">
        <f ca="1">YEARFRAC(Table1[[#This Row],[order DateDate]],Table1[[#This Row],[Shipday]])</f>
        <v>8.469444444444445</v>
      </c>
      <c r="H758" s="64">
        <f>DAY(Table1[[#This Row],[order DateDate]])</f>
        <v>22</v>
      </c>
      <c r="I758" s="64">
        <f>YEAR(Table1[[#This Row],[order DateDate]])</f>
        <v>2015</v>
      </c>
      <c r="J758" s="64" t="str">
        <f>TEXT(Table1[[#This Row],[order DateDate]],"DDDD")</f>
        <v>Saturday</v>
      </c>
      <c r="K758" s="5">
        <v>329.95</v>
      </c>
      <c r="L758" s="2">
        <v>1</v>
      </c>
      <c r="M758" s="5">
        <f t="shared" si="34"/>
        <v>329.95</v>
      </c>
      <c r="N758" s="5"/>
      <c r="O758" s="49">
        <f t="shared" si="35"/>
        <v>329.95</v>
      </c>
      <c r="P758" s="22" t="str" cm="1">
        <f t="array" ref="P758">_xlfn.IFS(Table1[[#This Row],[Total]]&gt;=2000,"HLC",Table1[[#This Row],[Total]]&lt;2000,"LLC")</f>
        <v>LLC</v>
      </c>
    </row>
    <row r="759" spans="1:16">
      <c r="A759" s="47" t="s">
        <v>21</v>
      </c>
      <c r="B759" s="47" t="str">
        <f>TRIM(Table1[[#This Row],[Product]])</f>
        <v>Bamboo End Table</v>
      </c>
      <c r="C759" s="1" t="s">
        <v>29</v>
      </c>
      <c r="D759" s="1" t="str">
        <f>UPPER(Table1[[#This Row],[Customer]])</f>
        <v>FABULOUS HOMES</v>
      </c>
      <c r="E759" s="30">
        <v>42240</v>
      </c>
      <c r="F759" s="30">
        <f t="shared" ca="1" si="33"/>
        <v>45333</v>
      </c>
      <c r="G759" s="60">
        <f ca="1">YEARFRAC(Table1[[#This Row],[order DateDate]],Table1[[#This Row],[Shipday]])</f>
        <v>8.4638888888888886</v>
      </c>
      <c r="H759" s="64">
        <f>DAY(Table1[[#This Row],[order DateDate]])</f>
        <v>24</v>
      </c>
      <c r="I759" s="64">
        <f>YEAR(Table1[[#This Row],[order DateDate]])</f>
        <v>2015</v>
      </c>
      <c r="J759" s="64" t="str">
        <f>TEXT(Table1[[#This Row],[order DateDate]],"DDDD")</f>
        <v>Monday</v>
      </c>
      <c r="K759" s="5">
        <v>64.95</v>
      </c>
      <c r="L759" s="2">
        <v>8</v>
      </c>
      <c r="M759" s="5">
        <f t="shared" si="34"/>
        <v>519.6</v>
      </c>
      <c r="N759" s="5"/>
      <c r="O759" s="49">
        <f t="shared" si="35"/>
        <v>519.6</v>
      </c>
      <c r="P759" s="22" t="str" cm="1">
        <f t="array" ref="P759">_xlfn.IFS(Table1[[#This Row],[Total]]&gt;=2000,"HLC",Table1[[#This Row],[Total]]&lt;2000,"LLC")</f>
        <v>LLC</v>
      </c>
    </row>
    <row r="760" spans="1:16">
      <c r="A760" s="47" t="s">
        <v>24</v>
      </c>
      <c r="B760" s="47" t="str">
        <f>TRIM(Table1[[#This Row],[Product]])</f>
        <v>Chameleon Couch</v>
      </c>
      <c r="C760" s="1" t="s">
        <v>28</v>
      </c>
      <c r="D760" s="1" t="str">
        <f>UPPER(Table1[[#This Row],[Customer]])</f>
        <v>HOME EMPORIUM</v>
      </c>
      <c r="E760" s="30">
        <v>42241</v>
      </c>
      <c r="F760" s="30">
        <f t="shared" ca="1" si="33"/>
        <v>45333</v>
      </c>
      <c r="G760" s="60">
        <f ca="1">YEARFRAC(Table1[[#This Row],[order DateDate]],Table1[[#This Row],[Shipday]])</f>
        <v>8.4611111111111104</v>
      </c>
      <c r="H760" s="64">
        <f>DAY(Table1[[#This Row],[order DateDate]])</f>
        <v>25</v>
      </c>
      <c r="I760" s="64">
        <f>YEAR(Table1[[#This Row],[order DateDate]])</f>
        <v>2015</v>
      </c>
      <c r="J760" s="64" t="str">
        <f>TEXT(Table1[[#This Row],[order DateDate]],"DDDD")</f>
        <v>Tuesday</v>
      </c>
      <c r="K760" s="5">
        <v>649.99</v>
      </c>
      <c r="L760" s="2">
        <v>10</v>
      </c>
      <c r="M760" s="5">
        <f t="shared" si="34"/>
        <v>6499.9</v>
      </c>
      <c r="N760" s="5"/>
      <c r="O760" s="49">
        <f t="shared" si="35"/>
        <v>6499.9</v>
      </c>
      <c r="P760" s="22" t="str" cm="1">
        <f t="array" ref="P760">_xlfn.IFS(Table1[[#This Row],[Total]]&gt;=2000,"HLC",Table1[[#This Row],[Total]]&lt;2000,"LLC")</f>
        <v>HLC</v>
      </c>
    </row>
    <row r="761" spans="1:16">
      <c r="A761" s="47" t="s">
        <v>21</v>
      </c>
      <c r="B761" s="47" t="str">
        <f>TRIM(Table1[[#This Row],[Product]])</f>
        <v>Bamboo End Table</v>
      </c>
      <c r="C761" s="1" t="s">
        <v>29</v>
      </c>
      <c r="D761" s="1" t="str">
        <f>UPPER(Table1[[#This Row],[Customer]])</f>
        <v>FABULOUS HOMES</v>
      </c>
      <c r="E761" s="30">
        <v>42242</v>
      </c>
      <c r="F761" s="30">
        <f t="shared" ca="1" si="33"/>
        <v>45333</v>
      </c>
      <c r="G761" s="60">
        <f ca="1">YEARFRAC(Table1[[#This Row],[order DateDate]],Table1[[#This Row],[Shipday]])</f>
        <v>8.4583333333333339</v>
      </c>
      <c r="H761" s="64">
        <f>DAY(Table1[[#This Row],[order DateDate]])</f>
        <v>26</v>
      </c>
      <c r="I761" s="64">
        <f>YEAR(Table1[[#This Row],[order DateDate]])</f>
        <v>2015</v>
      </c>
      <c r="J761" s="64" t="str">
        <f>TEXT(Table1[[#This Row],[order DateDate]],"DDDD")</f>
        <v>Wednesday</v>
      </c>
      <c r="K761" s="5">
        <v>64.95</v>
      </c>
      <c r="L761" s="2">
        <v>15</v>
      </c>
      <c r="M761" s="5">
        <f t="shared" si="34"/>
        <v>974.25</v>
      </c>
      <c r="N761" s="5"/>
      <c r="O761" s="49">
        <f t="shared" si="35"/>
        <v>974.25</v>
      </c>
      <c r="P761" s="22" t="str" cm="1">
        <f t="array" ref="P761">_xlfn.IFS(Table1[[#This Row],[Total]]&gt;=2000,"HLC",Table1[[#This Row],[Total]]&lt;2000,"LLC")</f>
        <v>LLC</v>
      </c>
    </row>
    <row r="762" spans="1:16">
      <c r="A762" s="47" t="s">
        <v>26</v>
      </c>
      <c r="B762" s="47" t="str">
        <f>TRIM(Table1[[#This Row],[Product]])</f>
        <v>Bamboo Coffee Table</v>
      </c>
      <c r="C762" s="1" t="s">
        <v>28</v>
      </c>
      <c r="D762" s="1" t="str">
        <f>UPPER(Table1[[#This Row],[Customer]])</f>
        <v>HOME EMPORIUM</v>
      </c>
      <c r="E762" s="30">
        <v>42243</v>
      </c>
      <c r="F762" s="30">
        <f t="shared" ca="1" si="33"/>
        <v>45333</v>
      </c>
      <c r="G762" s="60">
        <f ca="1">YEARFRAC(Table1[[#This Row],[order DateDate]],Table1[[#This Row],[Shipday]])</f>
        <v>8.4555555555555557</v>
      </c>
      <c r="H762" s="64">
        <f>DAY(Table1[[#This Row],[order DateDate]])</f>
        <v>27</v>
      </c>
      <c r="I762" s="64">
        <f>YEAR(Table1[[#This Row],[order DateDate]])</f>
        <v>2015</v>
      </c>
      <c r="J762" s="64" t="str">
        <f>TEXT(Table1[[#This Row],[order DateDate]],"DDDD")</f>
        <v>Thursday</v>
      </c>
      <c r="K762" s="5">
        <v>139.94999999999999</v>
      </c>
      <c r="L762" s="2">
        <v>13</v>
      </c>
      <c r="M762" s="5">
        <f t="shared" si="34"/>
        <v>1819.35</v>
      </c>
      <c r="N762" s="5"/>
      <c r="O762" s="49">
        <f t="shared" si="35"/>
        <v>1819.35</v>
      </c>
      <c r="P762" s="22" t="str" cm="1">
        <f t="array" ref="P762">_xlfn.IFS(Table1[[#This Row],[Total]]&gt;=2000,"HLC",Table1[[#This Row],[Total]]&lt;2000,"LLC")</f>
        <v>LLC</v>
      </c>
    </row>
    <row r="763" spans="1:16">
      <c r="A763" s="47" t="s">
        <v>26</v>
      </c>
      <c r="B763" s="47" t="str">
        <f>TRIM(Table1[[#This Row],[Product]])</f>
        <v>Bamboo Coffee Table</v>
      </c>
      <c r="C763" s="1" t="s">
        <v>29</v>
      </c>
      <c r="D763" s="1" t="str">
        <f>UPPER(Table1[[#This Row],[Customer]])</f>
        <v>FABULOUS HOMES</v>
      </c>
      <c r="E763" s="30">
        <v>42243</v>
      </c>
      <c r="F763" s="30">
        <f t="shared" ca="1" si="33"/>
        <v>45333</v>
      </c>
      <c r="G763" s="60">
        <f ca="1">YEARFRAC(Table1[[#This Row],[order DateDate]],Table1[[#This Row],[Shipday]])</f>
        <v>8.4555555555555557</v>
      </c>
      <c r="H763" s="64">
        <f>DAY(Table1[[#This Row],[order DateDate]])</f>
        <v>27</v>
      </c>
      <c r="I763" s="64">
        <f>YEAR(Table1[[#This Row],[order DateDate]])</f>
        <v>2015</v>
      </c>
      <c r="J763" s="64" t="str">
        <f>TEXT(Table1[[#This Row],[order DateDate]],"DDDD")</f>
        <v>Thursday</v>
      </c>
      <c r="K763" s="5">
        <v>139.94999999999999</v>
      </c>
      <c r="L763" s="2">
        <v>12</v>
      </c>
      <c r="M763" s="5">
        <f t="shared" si="34"/>
        <v>1679.3999999999999</v>
      </c>
      <c r="N763" s="5"/>
      <c r="O763" s="49">
        <f t="shared" si="35"/>
        <v>1679.3999999999999</v>
      </c>
      <c r="P763" s="22" t="str" cm="1">
        <f t="array" ref="P763">_xlfn.IFS(Table1[[#This Row],[Total]]&gt;=2000,"HLC",Table1[[#This Row],[Total]]&lt;2000,"LLC")</f>
        <v>LLC</v>
      </c>
    </row>
    <row r="764" spans="1:16">
      <c r="A764" s="47" t="s">
        <v>19</v>
      </c>
      <c r="B764" s="47" t="str">
        <f>TRIM(Table1[[#This Row],[Product]])</f>
        <v>Media Armoire</v>
      </c>
      <c r="C764" s="1" t="s">
        <v>22</v>
      </c>
      <c r="D764" s="1" t="str">
        <f>UPPER(Table1[[#This Row],[Customer]])</f>
        <v>ELLINGTON DESIGNS</v>
      </c>
      <c r="E764" s="30">
        <v>42244</v>
      </c>
      <c r="F764" s="30">
        <f t="shared" ca="1" si="33"/>
        <v>45333</v>
      </c>
      <c r="G764" s="60">
        <f ca="1">YEARFRAC(Table1[[#This Row],[order DateDate]],Table1[[#This Row],[Shipday]])</f>
        <v>8.4527777777777775</v>
      </c>
      <c r="H764" s="64">
        <f>DAY(Table1[[#This Row],[order DateDate]])</f>
        <v>28</v>
      </c>
      <c r="I764" s="64">
        <f>YEAR(Table1[[#This Row],[order DateDate]])</f>
        <v>2015</v>
      </c>
      <c r="J764" s="64" t="str">
        <f>TEXT(Table1[[#This Row],[order DateDate]],"DDDD")</f>
        <v>Friday</v>
      </c>
      <c r="K764" s="5">
        <v>329.95</v>
      </c>
      <c r="L764" s="2">
        <v>5</v>
      </c>
      <c r="M764" s="5">
        <f t="shared" si="34"/>
        <v>1649.75</v>
      </c>
      <c r="N764" s="5"/>
      <c r="O764" s="49">
        <f t="shared" si="35"/>
        <v>1649.75</v>
      </c>
      <c r="P764" s="22" t="str" cm="1">
        <f t="array" ref="P764">_xlfn.IFS(Table1[[#This Row],[Total]]&gt;=2000,"HLC",Table1[[#This Row],[Total]]&lt;2000,"LLC")</f>
        <v>LLC</v>
      </c>
    </row>
    <row r="765" spans="1:16">
      <c r="A765" s="47" t="s">
        <v>17</v>
      </c>
      <c r="B765" s="47" t="str">
        <f>TRIM(Table1[[#This Row],[Product]])</f>
        <v>Captain Recliner</v>
      </c>
      <c r="C765" s="1" t="s">
        <v>29</v>
      </c>
      <c r="D765" s="1" t="str">
        <f>UPPER(Table1[[#This Row],[Customer]])</f>
        <v>FABULOUS HOMES</v>
      </c>
      <c r="E765" s="30">
        <v>42245</v>
      </c>
      <c r="F765" s="30">
        <f t="shared" ca="1" si="33"/>
        <v>45333</v>
      </c>
      <c r="G765" s="60">
        <f ca="1">YEARFRAC(Table1[[#This Row],[order DateDate]],Table1[[#This Row],[Shipday]])</f>
        <v>8.4499999999999993</v>
      </c>
      <c r="H765" s="64">
        <f>DAY(Table1[[#This Row],[order DateDate]])</f>
        <v>29</v>
      </c>
      <c r="I765" s="64">
        <f>YEAR(Table1[[#This Row],[order DateDate]])</f>
        <v>2015</v>
      </c>
      <c r="J765" s="64" t="str">
        <f>TEXT(Table1[[#This Row],[order DateDate]],"DDDD")</f>
        <v>Saturday</v>
      </c>
      <c r="K765" s="5">
        <v>299.95</v>
      </c>
      <c r="L765" s="2">
        <v>7</v>
      </c>
      <c r="M765" s="5">
        <f t="shared" si="34"/>
        <v>2099.65</v>
      </c>
      <c r="N765" s="5"/>
      <c r="O765" s="49">
        <f t="shared" si="35"/>
        <v>2099.65</v>
      </c>
      <c r="P765" s="22" t="str" cm="1">
        <f t="array" ref="P765">_xlfn.IFS(Table1[[#This Row],[Total]]&gt;=2000,"HLC",Table1[[#This Row],[Total]]&lt;2000,"LLC")</f>
        <v>HLC</v>
      </c>
    </row>
    <row r="766" spans="1:16">
      <c r="A766" s="47" t="s">
        <v>19</v>
      </c>
      <c r="B766" s="47" t="str">
        <f>TRIM(Table1[[#This Row],[Product]])</f>
        <v>Media Armoire</v>
      </c>
      <c r="C766" s="1" t="s">
        <v>20</v>
      </c>
      <c r="D766" s="1" t="str">
        <f>UPPER(Table1[[#This Row],[Customer]])</f>
        <v>HOME USA</v>
      </c>
      <c r="E766" s="30">
        <v>42248</v>
      </c>
      <c r="F766" s="30">
        <f t="shared" ca="1" si="33"/>
        <v>45333</v>
      </c>
      <c r="G766" s="60">
        <f ca="1">YEARFRAC(Table1[[#This Row],[order DateDate]],Table1[[#This Row],[Shipday]])</f>
        <v>8.4444444444444446</v>
      </c>
      <c r="H766" s="64">
        <f>DAY(Table1[[#This Row],[order DateDate]])</f>
        <v>1</v>
      </c>
      <c r="I766" s="64">
        <f>YEAR(Table1[[#This Row],[order DateDate]])</f>
        <v>2015</v>
      </c>
      <c r="J766" s="64" t="str">
        <f>TEXT(Table1[[#This Row],[order DateDate]],"DDDD")</f>
        <v>Tuesday</v>
      </c>
      <c r="K766" s="5">
        <v>329.95</v>
      </c>
      <c r="L766" s="2">
        <v>5</v>
      </c>
      <c r="M766" s="5">
        <f t="shared" si="34"/>
        <v>1649.75</v>
      </c>
      <c r="N766" s="5"/>
      <c r="O766" s="49">
        <f t="shared" si="35"/>
        <v>1649.75</v>
      </c>
      <c r="P766" s="22" t="str" cm="1">
        <f t="array" ref="P766">_xlfn.IFS(Table1[[#This Row],[Total]]&gt;=2000,"HLC",Table1[[#This Row],[Total]]&lt;2000,"LLC")</f>
        <v>LLC</v>
      </c>
    </row>
    <row r="767" spans="1:16">
      <c r="A767" s="47" t="s">
        <v>19</v>
      </c>
      <c r="B767" s="47" t="str">
        <f>TRIM(Table1[[#This Row],[Product]])</f>
        <v>Media Armoire</v>
      </c>
      <c r="C767" s="1" t="s">
        <v>20</v>
      </c>
      <c r="D767" s="1" t="str">
        <f>UPPER(Table1[[#This Row],[Customer]])</f>
        <v>HOME USA</v>
      </c>
      <c r="E767" s="30">
        <v>42249</v>
      </c>
      <c r="F767" s="30">
        <f t="shared" ca="1" si="33"/>
        <v>45333</v>
      </c>
      <c r="G767" s="60">
        <f ca="1">YEARFRAC(Table1[[#This Row],[order DateDate]],Table1[[#This Row],[Shipday]])</f>
        <v>8.4416666666666664</v>
      </c>
      <c r="H767" s="64">
        <f>DAY(Table1[[#This Row],[order DateDate]])</f>
        <v>2</v>
      </c>
      <c r="I767" s="64">
        <f>YEAR(Table1[[#This Row],[order DateDate]])</f>
        <v>2015</v>
      </c>
      <c r="J767" s="64" t="str">
        <f>TEXT(Table1[[#This Row],[order DateDate]],"DDDD")</f>
        <v>Wednesday</v>
      </c>
      <c r="K767" s="5">
        <v>329.95</v>
      </c>
      <c r="L767" s="2">
        <v>10</v>
      </c>
      <c r="M767" s="5">
        <f t="shared" si="34"/>
        <v>3299.5</v>
      </c>
      <c r="N767" s="5"/>
      <c r="O767" s="49">
        <f t="shared" si="35"/>
        <v>3299.5</v>
      </c>
      <c r="P767" s="22" t="str" cm="1">
        <f t="array" ref="P767">_xlfn.IFS(Table1[[#This Row],[Total]]&gt;=2000,"HLC",Table1[[#This Row],[Total]]&lt;2000,"LLC")</f>
        <v>HLC</v>
      </c>
    </row>
    <row r="768" spans="1:16">
      <c r="A768" s="47" t="s">
        <v>21</v>
      </c>
      <c r="B768" s="47" t="str">
        <f>TRIM(Table1[[#This Row],[Product]])</f>
        <v>Bamboo End Table</v>
      </c>
      <c r="C768" s="1" t="s">
        <v>20</v>
      </c>
      <c r="D768" s="1" t="str">
        <f>UPPER(Table1[[#This Row],[Customer]])</f>
        <v>HOME USA</v>
      </c>
      <c r="E768" s="30">
        <v>42250</v>
      </c>
      <c r="F768" s="30">
        <f t="shared" ca="1" si="33"/>
        <v>45333</v>
      </c>
      <c r="G768" s="60">
        <f ca="1">YEARFRAC(Table1[[#This Row],[order DateDate]],Table1[[#This Row],[Shipday]])</f>
        <v>8.4388888888888882</v>
      </c>
      <c r="H768" s="64">
        <f>DAY(Table1[[#This Row],[order DateDate]])</f>
        <v>3</v>
      </c>
      <c r="I768" s="64">
        <f>YEAR(Table1[[#This Row],[order DateDate]])</f>
        <v>2015</v>
      </c>
      <c r="J768" s="64" t="str">
        <f>TEXT(Table1[[#This Row],[order DateDate]],"DDDD")</f>
        <v>Thursday</v>
      </c>
      <c r="K768" s="5">
        <v>64.95</v>
      </c>
      <c r="L768" s="2">
        <v>7</v>
      </c>
      <c r="M768" s="5">
        <f t="shared" si="34"/>
        <v>454.65000000000003</v>
      </c>
      <c r="N768" s="5"/>
      <c r="O768" s="49">
        <f t="shared" si="35"/>
        <v>454.65000000000003</v>
      </c>
      <c r="P768" s="22" t="str" cm="1">
        <f t="array" ref="P768">_xlfn.IFS(Table1[[#This Row],[Total]]&gt;=2000,"HLC",Table1[[#This Row],[Total]]&lt;2000,"LLC")</f>
        <v>LLC</v>
      </c>
    </row>
    <row r="769" spans="1:16">
      <c r="A769" s="47" t="s">
        <v>24</v>
      </c>
      <c r="B769" s="47" t="str">
        <f>TRIM(Table1[[#This Row],[Product]])</f>
        <v>Chameleon Couch</v>
      </c>
      <c r="C769" s="1" t="s">
        <v>22</v>
      </c>
      <c r="D769" s="1" t="str">
        <f>UPPER(Table1[[#This Row],[Customer]])</f>
        <v>ELLINGTON DESIGNS</v>
      </c>
      <c r="E769" s="30">
        <v>42251</v>
      </c>
      <c r="F769" s="30">
        <f t="shared" ca="1" si="33"/>
        <v>45333</v>
      </c>
      <c r="G769" s="60">
        <f ca="1">YEARFRAC(Table1[[#This Row],[order DateDate]],Table1[[#This Row],[Shipday]])</f>
        <v>8.4361111111111118</v>
      </c>
      <c r="H769" s="64">
        <f>DAY(Table1[[#This Row],[order DateDate]])</f>
        <v>4</v>
      </c>
      <c r="I769" s="64">
        <f>YEAR(Table1[[#This Row],[order DateDate]])</f>
        <v>2015</v>
      </c>
      <c r="J769" s="64" t="str">
        <f>TEXT(Table1[[#This Row],[order DateDate]],"DDDD")</f>
        <v>Friday</v>
      </c>
      <c r="K769" s="5">
        <v>649.99</v>
      </c>
      <c r="L769" s="2">
        <v>13</v>
      </c>
      <c r="M769" s="5">
        <f t="shared" si="34"/>
        <v>8449.8700000000008</v>
      </c>
      <c r="N769" s="5"/>
      <c r="O769" s="49">
        <f t="shared" si="35"/>
        <v>8449.8700000000008</v>
      </c>
      <c r="P769" s="22" t="str" cm="1">
        <f t="array" ref="P769">_xlfn.IFS(Table1[[#This Row],[Total]]&gt;=2000,"HLC",Table1[[#This Row],[Total]]&lt;2000,"LLC")</f>
        <v>HLC</v>
      </c>
    </row>
    <row r="770" spans="1:16">
      <c r="A770" s="47" t="s">
        <v>26</v>
      </c>
      <c r="B770" s="47" t="str">
        <f>TRIM(Table1[[#This Row],[Product]])</f>
        <v>Bamboo Coffee Table</v>
      </c>
      <c r="C770" s="1" t="s">
        <v>28</v>
      </c>
      <c r="D770" s="1" t="str">
        <f>UPPER(Table1[[#This Row],[Customer]])</f>
        <v>HOME EMPORIUM</v>
      </c>
      <c r="E770" s="30">
        <v>42252</v>
      </c>
      <c r="F770" s="30">
        <f t="shared" ca="1" si="33"/>
        <v>45333</v>
      </c>
      <c r="G770" s="60">
        <f ca="1">YEARFRAC(Table1[[#This Row],[order DateDate]],Table1[[#This Row],[Shipday]])</f>
        <v>8.4333333333333336</v>
      </c>
      <c r="H770" s="64">
        <f>DAY(Table1[[#This Row],[order DateDate]])</f>
        <v>5</v>
      </c>
      <c r="I770" s="64">
        <f>YEAR(Table1[[#This Row],[order DateDate]])</f>
        <v>2015</v>
      </c>
      <c r="J770" s="64" t="str">
        <f>TEXT(Table1[[#This Row],[order DateDate]],"DDDD")</f>
        <v>Saturday</v>
      </c>
      <c r="K770" s="5">
        <v>139.94999999999999</v>
      </c>
      <c r="L770" s="2">
        <v>3</v>
      </c>
      <c r="M770" s="5">
        <f t="shared" si="34"/>
        <v>419.84999999999997</v>
      </c>
      <c r="N770" s="5"/>
      <c r="O770" s="49">
        <f t="shared" si="35"/>
        <v>419.84999999999997</v>
      </c>
      <c r="P770" s="22" t="str" cm="1">
        <f t="array" ref="P770">_xlfn.IFS(Table1[[#This Row],[Total]]&gt;=2000,"HLC",Table1[[#This Row],[Total]]&lt;2000,"LLC")</f>
        <v>LLC</v>
      </c>
    </row>
    <row r="771" spans="1:16">
      <c r="A771" s="47" t="s">
        <v>17</v>
      </c>
      <c r="B771" s="47" t="str">
        <f>TRIM(Table1[[#This Row],[Product]])</f>
        <v>Captain Recliner</v>
      </c>
      <c r="C771" s="1" t="s">
        <v>29</v>
      </c>
      <c r="D771" s="1" t="str">
        <f>UPPER(Table1[[#This Row],[Customer]])</f>
        <v>FABULOUS HOMES</v>
      </c>
      <c r="E771" s="30">
        <v>42252</v>
      </c>
      <c r="F771" s="30">
        <f t="shared" ca="1" si="33"/>
        <v>45333</v>
      </c>
      <c r="G771" s="60">
        <f ca="1">YEARFRAC(Table1[[#This Row],[order DateDate]],Table1[[#This Row],[Shipday]])</f>
        <v>8.4333333333333336</v>
      </c>
      <c r="H771" s="64">
        <f>DAY(Table1[[#This Row],[order DateDate]])</f>
        <v>5</v>
      </c>
      <c r="I771" s="64">
        <f>YEAR(Table1[[#This Row],[order DateDate]])</f>
        <v>2015</v>
      </c>
      <c r="J771" s="64" t="str">
        <f>TEXT(Table1[[#This Row],[order DateDate]],"DDDD")</f>
        <v>Saturday</v>
      </c>
      <c r="K771" s="5">
        <v>299.95</v>
      </c>
      <c r="L771" s="2">
        <v>7</v>
      </c>
      <c r="M771" s="5">
        <f t="shared" si="34"/>
        <v>2099.65</v>
      </c>
      <c r="N771" s="5"/>
      <c r="O771" s="49">
        <f t="shared" si="35"/>
        <v>2099.65</v>
      </c>
      <c r="P771" s="22" t="str" cm="1">
        <f t="array" ref="P771">_xlfn.IFS(Table1[[#This Row],[Total]]&gt;=2000,"HLC",Table1[[#This Row],[Total]]&lt;2000,"LLC")</f>
        <v>HLC</v>
      </c>
    </row>
    <row r="772" spans="1:16">
      <c r="A772" s="47" t="s">
        <v>26</v>
      </c>
      <c r="B772" s="47" t="str">
        <f>TRIM(Table1[[#This Row],[Product]])</f>
        <v>Bamboo Coffee Table</v>
      </c>
      <c r="C772" s="1" t="s">
        <v>22</v>
      </c>
      <c r="D772" s="1" t="str">
        <f>UPPER(Table1[[#This Row],[Customer]])</f>
        <v>ELLINGTON DESIGNS</v>
      </c>
      <c r="E772" s="30">
        <v>42255</v>
      </c>
      <c r="F772" s="30">
        <f t="shared" ref="F772:F835" ca="1" si="36">TODAY()</f>
        <v>45333</v>
      </c>
      <c r="G772" s="60">
        <f ca="1">YEARFRAC(Table1[[#This Row],[order DateDate]],Table1[[#This Row],[Shipday]])</f>
        <v>8.4250000000000007</v>
      </c>
      <c r="H772" s="64">
        <f>DAY(Table1[[#This Row],[order DateDate]])</f>
        <v>8</v>
      </c>
      <c r="I772" s="64">
        <f>YEAR(Table1[[#This Row],[order DateDate]])</f>
        <v>2015</v>
      </c>
      <c r="J772" s="64" t="str">
        <f>TEXT(Table1[[#This Row],[order DateDate]],"DDDD")</f>
        <v>Tuesday</v>
      </c>
      <c r="K772" s="5">
        <v>139.94999999999999</v>
      </c>
      <c r="L772" s="2">
        <v>1</v>
      </c>
      <c r="M772" s="5">
        <f t="shared" ref="M772:M835" si="37">K772*L772</f>
        <v>139.94999999999999</v>
      </c>
      <c r="N772" s="5"/>
      <c r="O772" s="49">
        <f t="shared" ref="O772:O835" si="38">M772+N772</f>
        <v>139.94999999999999</v>
      </c>
      <c r="P772" s="22" t="str" cm="1">
        <f t="array" ref="P772">_xlfn.IFS(Table1[[#This Row],[Total]]&gt;=2000,"HLC",Table1[[#This Row],[Total]]&lt;2000,"LLC")</f>
        <v>LLC</v>
      </c>
    </row>
    <row r="773" spans="1:16">
      <c r="A773" s="47" t="s">
        <v>26</v>
      </c>
      <c r="B773" s="47" t="str">
        <f>TRIM(Table1[[#This Row],[Product]])</f>
        <v>Bamboo Coffee Table</v>
      </c>
      <c r="C773" s="1" t="s">
        <v>28</v>
      </c>
      <c r="D773" s="1" t="str">
        <f>UPPER(Table1[[#This Row],[Customer]])</f>
        <v>HOME EMPORIUM</v>
      </c>
      <c r="E773" s="30">
        <v>42255</v>
      </c>
      <c r="F773" s="30">
        <f t="shared" ca="1" si="36"/>
        <v>45333</v>
      </c>
      <c r="G773" s="60">
        <f ca="1">YEARFRAC(Table1[[#This Row],[order DateDate]],Table1[[#This Row],[Shipday]])</f>
        <v>8.4250000000000007</v>
      </c>
      <c r="H773" s="64">
        <f>DAY(Table1[[#This Row],[order DateDate]])</f>
        <v>8</v>
      </c>
      <c r="I773" s="64">
        <f>YEAR(Table1[[#This Row],[order DateDate]])</f>
        <v>2015</v>
      </c>
      <c r="J773" s="64" t="str">
        <f>TEXT(Table1[[#This Row],[order DateDate]],"DDDD")</f>
        <v>Tuesday</v>
      </c>
      <c r="K773" s="5">
        <v>139.94999999999999</v>
      </c>
      <c r="L773" s="2">
        <v>6</v>
      </c>
      <c r="M773" s="5">
        <f t="shared" si="37"/>
        <v>839.69999999999993</v>
      </c>
      <c r="N773" s="5"/>
      <c r="O773" s="49">
        <f t="shared" si="38"/>
        <v>839.69999999999993</v>
      </c>
      <c r="P773" s="22" t="str" cm="1">
        <f t="array" ref="P773">_xlfn.IFS(Table1[[#This Row],[Total]]&gt;=2000,"HLC",Table1[[#This Row],[Total]]&lt;2000,"LLC")</f>
        <v>LLC</v>
      </c>
    </row>
    <row r="774" spans="1:16">
      <c r="A774" s="47" t="s">
        <v>26</v>
      </c>
      <c r="B774" s="47" t="str">
        <f>TRIM(Table1[[#This Row],[Product]])</f>
        <v>Bamboo Coffee Table</v>
      </c>
      <c r="C774" s="1" t="s">
        <v>28</v>
      </c>
      <c r="D774" s="1" t="str">
        <f>UPPER(Table1[[#This Row],[Customer]])</f>
        <v>HOME EMPORIUM</v>
      </c>
      <c r="E774" s="30">
        <v>42255</v>
      </c>
      <c r="F774" s="30">
        <f t="shared" ca="1" si="36"/>
        <v>45333</v>
      </c>
      <c r="G774" s="60">
        <f ca="1">YEARFRAC(Table1[[#This Row],[order DateDate]],Table1[[#This Row],[Shipday]])</f>
        <v>8.4250000000000007</v>
      </c>
      <c r="H774" s="64">
        <f>DAY(Table1[[#This Row],[order DateDate]])</f>
        <v>8</v>
      </c>
      <c r="I774" s="64">
        <f>YEAR(Table1[[#This Row],[order DateDate]])</f>
        <v>2015</v>
      </c>
      <c r="J774" s="64" t="str">
        <f>TEXT(Table1[[#This Row],[order DateDate]],"DDDD")</f>
        <v>Tuesday</v>
      </c>
      <c r="K774" s="5">
        <v>139.94999999999999</v>
      </c>
      <c r="L774" s="2">
        <v>15</v>
      </c>
      <c r="M774" s="5">
        <f t="shared" si="37"/>
        <v>2099.25</v>
      </c>
      <c r="N774" s="5"/>
      <c r="O774" s="49">
        <f t="shared" si="38"/>
        <v>2099.25</v>
      </c>
      <c r="P774" s="22" t="str" cm="1">
        <f t="array" ref="P774">_xlfn.IFS(Table1[[#This Row],[Total]]&gt;=2000,"HLC",Table1[[#This Row],[Total]]&lt;2000,"LLC")</f>
        <v>HLC</v>
      </c>
    </row>
    <row r="775" spans="1:16">
      <c r="A775" s="47" t="s">
        <v>21</v>
      </c>
      <c r="B775" s="47" t="str">
        <f>TRIM(Table1[[#This Row],[Product]])</f>
        <v>Bamboo End Table</v>
      </c>
      <c r="C775" s="1" t="s">
        <v>22</v>
      </c>
      <c r="D775" s="1" t="str">
        <f>UPPER(Table1[[#This Row],[Customer]])</f>
        <v>ELLINGTON DESIGNS</v>
      </c>
      <c r="E775" s="30">
        <v>42255</v>
      </c>
      <c r="F775" s="30">
        <f t="shared" ca="1" si="36"/>
        <v>45333</v>
      </c>
      <c r="G775" s="60">
        <f ca="1">YEARFRAC(Table1[[#This Row],[order DateDate]],Table1[[#This Row],[Shipday]])</f>
        <v>8.4250000000000007</v>
      </c>
      <c r="H775" s="64">
        <f>DAY(Table1[[#This Row],[order DateDate]])</f>
        <v>8</v>
      </c>
      <c r="I775" s="64">
        <f>YEAR(Table1[[#This Row],[order DateDate]])</f>
        <v>2015</v>
      </c>
      <c r="J775" s="64" t="str">
        <f>TEXT(Table1[[#This Row],[order DateDate]],"DDDD")</f>
        <v>Tuesday</v>
      </c>
      <c r="K775" s="5">
        <v>64.95</v>
      </c>
      <c r="L775" s="2">
        <v>2</v>
      </c>
      <c r="M775" s="5">
        <f t="shared" si="37"/>
        <v>129.9</v>
      </c>
      <c r="N775" s="5"/>
      <c r="O775" s="49">
        <f t="shared" si="38"/>
        <v>129.9</v>
      </c>
      <c r="P775" s="22" t="str" cm="1">
        <f t="array" ref="P775">_xlfn.IFS(Table1[[#This Row],[Total]]&gt;=2000,"HLC",Table1[[#This Row],[Total]]&lt;2000,"LLC")</f>
        <v>LLC</v>
      </c>
    </row>
    <row r="776" spans="1:16">
      <c r="A776" s="47" t="s">
        <v>17</v>
      </c>
      <c r="B776" s="47" t="str">
        <f>TRIM(Table1[[#This Row],[Product]])</f>
        <v>Captain Recliner</v>
      </c>
      <c r="C776" s="1" t="s">
        <v>22</v>
      </c>
      <c r="D776" s="1" t="str">
        <f>UPPER(Table1[[#This Row],[Customer]])</f>
        <v>ELLINGTON DESIGNS</v>
      </c>
      <c r="E776" s="30">
        <v>42255</v>
      </c>
      <c r="F776" s="30">
        <f t="shared" ca="1" si="36"/>
        <v>45333</v>
      </c>
      <c r="G776" s="60">
        <f ca="1">YEARFRAC(Table1[[#This Row],[order DateDate]],Table1[[#This Row],[Shipday]])</f>
        <v>8.4250000000000007</v>
      </c>
      <c r="H776" s="64">
        <f>DAY(Table1[[#This Row],[order DateDate]])</f>
        <v>8</v>
      </c>
      <c r="I776" s="64">
        <f>YEAR(Table1[[#This Row],[order DateDate]])</f>
        <v>2015</v>
      </c>
      <c r="J776" s="64" t="str">
        <f>TEXT(Table1[[#This Row],[order DateDate]],"DDDD")</f>
        <v>Tuesday</v>
      </c>
      <c r="K776" s="5">
        <v>299.95</v>
      </c>
      <c r="L776" s="2">
        <v>9</v>
      </c>
      <c r="M776" s="5">
        <f t="shared" si="37"/>
        <v>2699.5499999999997</v>
      </c>
      <c r="N776" s="5"/>
      <c r="O776" s="49">
        <f t="shared" si="38"/>
        <v>2699.5499999999997</v>
      </c>
      <c r="P776" s="22" t="str" cm="1">
        <f t="array" ref="P776">_xlfn.IFS(Table1[[#This Row],[Total]]&gt;=2000,"HLC",Table1[[#This Row],[Total]]&lt;2000,"LLC")</f>
        <v>HLC</v>
      </c>
    </row>
    <row r="777" spans="1:16">
      <c r="A777" s="47" t="s">
        <v>19</v>
      </c>
      <c r="B777" s="47" t="str">
        <f>TRIM(Table1[[#This Row],[Product]])</f>
        <v>Media Armoire</v>
      </c>
      <c r="C777" s="1" t="s">
        <v>22</v>
      </c>
      <c r="D777" s="1" t="str">
        <f>UPPER(Table1[[#This Row],[Customer]])</f>
        <v>ELLINGTON DESIGNS</v>
      </c>
      <c r="E777" s="30">
        <v>42255</v>
      </c>
      <c r="F777" s="30">
        <f t="shared" ca="1" si="36"/>
        <v>45333</v>
      </c>
      <c r="G777" s="60">
        <f ca="1">YEARFRAC(Table1[[#This Row],[order DateDate]],Table1[[#This Row],[Shipday]])</f>
        <v>8.4250000000000007</v>
      </c>
      <c r="H777" s="64">
        <f>DAY(Table1[[#This Row],[order DateDate]])</f>
        <v>8</v>
      </c>
      <c r="I777" s="64">
        <f>YEAR(Table1[[#This Row],[order DateDate]])</f>
        <v>2015</v>
      </c>
      <c r="J777" s="64" t="str">
        <f>TEXT(Table1[[#This Row],[order DateDate]],"DDDD")</f>
        <v>Tuesday</v>
      </c>
      <c r="K777" s="5">
        <v>329.95</v>
      </c>
      <c r="L777" s="2">
        <v>14</v>
      </c>
      <c r="M777" s="5">
        <f t="shared" si="37"/>
        <v>4619.3</v>
      </c>
      <c r="N777" s="5"/>
      <c r="O777" s="49">
        <f t="shared" si="38"/>
        <v>4619.3</v>
      </c>
      <c r="P777" s="22" t="str" cm="1">
        <f t="array" ref="P777">_xlfn.IFS(Table1[[#This Row],[Total]]&gt;=2000,"HLC",Table1[[#This Row],[Total]]&lt;2000,"LLC")</f>
        <v>HLC</v>
      </c>
    </row>
    <row r="778" spans="1:16">
      <c r="A778" s="47" t="s">
        <v>19</v>
      </c>
      <c r="B778" s="47" t="str">
        <f>TRIM(Table1[[#This Row],[Product]])</f>
        <v>Media Armoire</v>
      </c>
      <c r="C778" s="1" t="s">
        <v>29</v>
      </c>
      <c r="D778" s="1" t="str">
        <f>UPPER(Table1[[#This Row],[Customer]])</f>
        <v>FABULOUS HOMES</v>
      </c>
      <c r="E778" s="30">
        <v>42255</v>
      </c>
      <c r="F778" s="30">
        <f t="shared" ca="1" si="36"/>
        <v>45333</v>
      </c>
      <c r="G778" s="60">
        <f ca="1">YEARFRAC(Table1[[#This Row],[order DateDate]],Table1[[#This Row],[Shipday]])</f>
        <v>8.4250000000000007</v>
      </c>
      <c r="H778" s="64">
        <f>DAY(Table1[[#This Row],[order DateDate]])</f>
        <v>8</v>
      </c>
      <c r="I778" s="64">
        <f>YEAR(Table1[[#This Row],[order DateDate]])</f>
        <v>2015</v>
      </c>
      <c r="J778" s="64" t="str">
        <f>TEXT(Table1[[#This Row],[order DateDate]],"DDDD")</f>
        <v>Tuesday</v>
      </c>
      <c r="K778" s="5">
        <v>329.95</v>
      </c>
      <c r="L778" s="2">
        <v>8</v>
      </c>
      <c r="M778" s="5">
        <f t="shared" si="37"/>
        <v>2639.6</v>
      </c>
      <c r="N778" s="5"/>
      <c r="O778" s="49">
        <f t="shared" si="38"/>
        <v>2639.6</v>
      </c>
      <c r="P778" s="22" t="str" cm="1">
        <f t="array" ref="P778">_xlfn.IFS(Table1[[#This Row],[Total]]&gt;=2000,"HLC",Table1[[#This Row],[Total]]&lt;2000,"LLC")</f>
        <v>HLC</v>
      </c>
    </row>
    <row r="779" spans="1:16">
      <c r="A779" s="47" t="s">
        <v>21</v>
      </c>
      <c r="B779" s="47" t="str">
        <f>TRIM(Table1[[#This Row],[Product]])</f>
        <v>Bamboo End Table</v>
      </c>
      <c r="C779" s="1" t="s">
        <v>22</v>
      </c>
      <c r="D779" s="1" t="str">
        <f>UPPER(Table1[[#This Row],[Customer]])</f>
        <v>ELLINGTON DESIGNS</v>
      </c>
      <c r="E779" s="30">
        <v>42261</v>
      </c>
      <c r="F779" s="30">
        <f t="shared" ca="1" si="36"/>
        <v>45333</v>
      </c>
      <c r="G779" s="60">
        <f ca="1">YEARFRAC(Table1[[#This Row],[order DateDate]],Table1[[#This Row],[Shipday]])</f>
        <v>8.4083333333333332</v>
      </c>
      <c r="H779" s="64">
        <f>DAY(Table1[[#This Row],[order DateDate]])</f>
        <v>14</v>
      </c>
      <c r="I779" s="64">
        <f>YEAR(Table1[[#This Row],[order DateDate]])</f>
        <v>2015</v>
      </c>
      <c r="J779" s="64" t="str">
        <f>TEXT(Table1[[#This Row],[order DateDate]],"DDDD")</f>
        <v>Monday</v>
      </c>
      <c r="K779" s="5">
        <v>64.95</v>
      </c>
      <c r="L779" s="2">
        <v>7</v>
      </c>
      <c r="M779" s="5">
        <f t="shared" si="37"/>
        <v>454.65000000000003</v>
      </c>
      <c r="N779" s="5"/>
      <c r="O779" s="49">
        <f t="shared" si="38"/>
        <v>454.65000000000003</v>
      </c>
      <c r="P779" s="22" t="str" cm="1">
        <f t="array" ref="P779">_xlfn.IFS(Table1[[#This Row],[Total]]&gt;=2000,"HLC",Table1[[#This Row],[Total]]&lt;2000,"LLC")</f>
        <v>LLC</v>
      </c>
    </row>
    <row r="780" spans="1:16">
      <c r="A780" s="47" t="s">
        <v>21</v>
      </c>
      <c r="B780" s="47" t="str">
        <f>TRIM(Table1[[#This Row],[Product]])</f>
        <v>Bamboo End Table</v>
      </c>
      <c r="C780" s="1" t="s">
        <v>29</v>
      </c>
      <c r="D780" s="1" t="str">
        <f>UPPER(Table1[[#This Row],[Customer]])</f>
        <v>FABULOUS HOMES</v>
      </c>
      <c r="E780" s="30">
        <v>42261</v>
      </c>
      <c r="F780" s="30">
        <f t="shared" ca="1" si="36"/>
        <v>45333</v>
      </c>
      <c r="G780" s="60">
        <f ca="1">YEARFRAC(Table1[[#This Row],[order DateDate]],Table1[[#This Row],[Shipday]])</f>
        <v>8.4083333333333332</v>
      </c>
      <c r="H780" s="64">
        <f>DAY(Table1[[#This Row],[order DateDate]])</f>
        <v>14</v>
      </c>
      <c r="I780" s="64">
        <f>YEAR(Table1[[#This Row],[order DateDate]])</f>
        <v>2015</v>
      </c>
      <c r="J780" s="64" t="str">
        <f>TEXT(Table1[[#This Row],[order DateDate]],"DDDD")</f>
        <v>Monday</v>
      </c>
      <c r="K780" s="5">
        <v>64.95</v>
      </c>
      <c r="L780" s="2">
        <v>15</v>
      </c>
      <c r="M780" s="5">
        <f t="shared" si="37"/>
        <v>974.25</v>
      </c>
      <c r="N780" s="5"/>
      <c r="O780" s="49">
        <f t="shared" si="38"/>
        <v>974.25</v>
      </c>
      <c r="P780" s="22" t="str" cm="1">
        <f t="array" ref="P780">_xlfn.IFS(Table1[[#This Row],[Total]]&gt;=2000,"HLC",Table1[[#This Row],[Total]]&lt;2000,"LLC")</f>
        <v>LLC</v>
      </c>
    </row>
    <row r="781" spans="1:16">
      <c r="A781" s="47" t="s">
        <v>19</v>
      </c>
      <c r="B781" s="47" t="str">
        <f>TRIM(Table1[[#This Row],[Product]])</f>
        <v>Media Armoire</v>
      </c>
      <c r="C781" s="1" t="s">
        <v>29</v>
      </c>
      <c r="D781" s="1" t="str">
        <f>UPPER(Table1[[#This Row],[Customer]])</f>
        <v>FABULOUS HOMES</v>
      </c>
      <c r="E781" s="30">
        <v>42261</v>
      </c>
      <c r="F781" s="30">
        <f t="shared" ca="1" si="36"/>
        <v>45333</v>
      </c>
      <c r="G781" s="60">
        <f ca="1">YEARFRAC(Table1[[#This Row],[order DateDate]],Table1[[#This Row],[Shipday]])</f>
        <v>8.4083333333333332</v>
      </c>
      <c r="H781" s="64">
        <f>DAY(Table1[[#This Row],[order DateDate]])</f>
        <v>14</v>
      </c>
      <c r="I781" s="64">
        <f>YEAR(Table1[[#This Row],[order DateDate]])</f>
        <v>2015</v>
      </c>
      <c r="J781" s="64" t="str">
        <f>TEXT(Table1[[#This Row],[order DateDate]],"DDDD")</f>
        <v>Monday</v>
      </c>
      <c r="K781" s="5">
        <v>329.95</v>
      </c>
      <c r="L781" s="2">
        <v>13</v>
      </c>
      <c r="M781" s="5">
        <f t="shared" si="37"/>
        <v>4289.3499999999995</v>
      </c>
      <c r="N781" s="5"/>
      <c r="O781" s="49">
        <f t="shared" si="38"/>
        <v>4289.3499999999995</v>
      </c>
      <c r="P781" s="22" t="str" cm="1">
        <f t="array" ref="P781">_xlfn.IFS(Table1[[#This Row],[Total]]&gt;=2000,"HLC",Table1[[#This Row],[Total]]&lt;2000,"LLC")</f>
        <v>HLC</v>
      </c>
    </row>
    <row r="782" spans="1:16">
      <c r="A782" s="47" t="s">
        <v>21</v>
      </c>
      <c r="B782" s="47" t="str">
        <f>TRIM(Table1[[#This Row],[Product]])</f>
        <v>Bamboo End Table</v>
      </c>
      <c r="C782" s="1" t="s">
        <v>20</v>
      </c>
      <c r="D782" s="1" t="str">
        <f>UPPER(Table1[[#This Row],[Customer]])</f>
        <v>HOME USA</v>
      </c>
      <c r="E782" s="30">
        <v>42263</v>
      </c>
      <c r="F782" s="30">
        <f t="shared" ca="1" si="36"/>
        <v>45333</v>
      </c>
      <c r="G782" s="60">
        <f ca="1">YEARFRAC(Table1[[#This Row],[order DateDate]],Table1[[#This Row],[Shipday]])</f>
        <v>8.4027777777777786</v>
      </c>
      <c r="H782" s="64">
        <f>DAY(Table1[[#This Row],[order DateDate]])</f>
        <v>16</v>
      </c>
      <c r="I782" s="64">
        <f>YEAR(Table1[[#This Row],[order DateDate]])</f>
        <v>2015</v>
      </c>
      <c r="J782" s="64" t="str">
        <f>TEXT(Table1[[#This Row],[order DateDate]],"DDDD")</f>
        <v>Wednesday</v>
      </c>
      <c r="K782" s="5">
        <v>64.95</v>
      </c>
      <c r="L782" s="2">
        <v>1</v>
      </c>
      <c r="M782" s="5">
        <f t="shared" si="37"/>
        <v>64.95</v>
      </c>
      <c r="N782" s="5"/>
      <c r="O782" s="49">
        <f t="shared" si="38"/>
        <v>64.95</v>
      </c>
      <c r="P782" s="22" t="str" cm="1">
        <f t="array" ref="P782">_xlfn.IFS(Table1[[#This Row],[Total]]&gt;=2000,"HLC",Table1[[#This Row],[Total]]&lt;2000,"LLC")</f>
        <v>LLC</v>
      </c>
    </row>
    <row r="783" spans="1:16">
      <c r="A783" s="47" t="s">
        <v>26</v>
      </c>
      <c r="B783" s="47" t="str">
        <f>TRIM(Table1[[#This Row],[Product]])</f>
        <v>Bamboo Coffee Table</v>
      </c>
      <c r="C783" s="1" t="s">
        <v>18</v>
      </c>
      <c r="D783" s="1" t="str">
        <f>UPPER(Table1[[#This Row],[Customer]])</f>
        <v>B&amp;B SPACES</v>
      </c>
      <c r="E783" s="30">
        <v>42264</v>
      </c>
      <c r="F783" s="30">
        <f t="shared" ca="1" si="36"/>
        <v>45333</v>
      </c>
      <c r="G783" s="60">
        <f ca="1">YEARFRAC(Table1[[#This Row],[order DateDate]],Table1[[#This Row],[Shipday]])</f>
        <v>8.4</v>
      </c>
      <c r="H783" s="64">
        <f>DAY(Table1[[#This Row],[order DateDate]])</f>
        <v>17</v>
      </c>
      <c r="I783" s="64">
        <f>YEAR(Table1[[#This Row],[order DateDate]])</f>
        <v>2015</v>
      </c>
      <c r="J783" s="64" t="str">
        <f>TEXT(Table1[[#This Row],[order DateDate]],"DDDD")</f>
        <v>Thursday</v>
      </c>
      <c r="K783" s="5">
        <v>139.94999999999999</v>
      </c>
      <c r="L783" s="2">
        <v>20</v>
      </c>
      <c r="M783" s="5">
        <f t="shared" si="37"/>
        <v>2799</v>
      </c>
      <c r="N783" s="5"/>
      <c r="O783" s="49">
        <f t="shared" si="38"/>
        <v>2799</v>
      </c>
      <c r="P783" s="22" t="str" cm="1">
        <f t="array" ref="P783">_xlfn.IFS(Table1[[#This Row],[Total]]&gt;=2000,"HLC",Table1[[#This Row],[Total]]&lt;2000,"LLC")</f>
        <v>HLC</v>
      </c>
    </row>
    <row r="784" spans="1:16">
      <c r="A784" s="47" t="s">
        <v>24</v>
      </c>
      <c r="B784" s="47" t="str">
        <f>TRIM(Table1[[#This Row],[Product]])</f>
        <v>Chameleon Couch</v>
      </c>
      <c r="C784" s="1" t="s">
        <v>29</v>
      </c>
      <c r="D784" s="1" t="str">
        <f>UPPER(Table1[[#This Row],[Customer]])</f>
        <v>FABULOUS HOMES</v>
      </c>
      <c r="E784" s="30">
        <v>42264</v>
      </c>
      <c r="F784" s="30">
        <f t="shared" ca="1" si="36"/>
        <v>45333</v>
      </c>
      <c r="G784" s="60">
        <f ca="1">YEARFRAC(Table1[[#This Row],[order DateDate]],Table1[[#This Row],[Shipday]])</f>
        <v>8.4</v>
      </c>
      <c r="H784" s="64">
        <f>DAY(Table1[[#This Row],[order DateDate]])</f>
        <v>17</v>
      </c>
      <c r="I784" s="64">
        <f>YEAR(Table1[[#This Row],[order DateDate]])</f>
        <v>2015</v>
      </c>
      <c r="J784" s="64" t="str">
        <f>TEXT(Table1[[#This Row],[order DateDate]],"DDDD")</f>
        <v>Thursday</v>
      </c>
      <c r="K784" s="5">
        <v>649.99</v>
      </c>
      <c r="L784" s="2">
        <v>9</v>
      </c>
      <c r="M784" s="5">
        <f t="shared" si="37"/>
        <v>5849.91</v>
      </c>
      <c r="N784" s="5"/>
      <c r="O784" s="49">
        <f t="shared" si="38"/>
        <v>5849.91</v>
      </c>
      <c r="P784" s="22" t="str" cm="1">
        <f t="array" ref="P784">_xlfn.IFS(Table1[[#This Row],[Total]]&gt;=2000,"HLC",Table1[[#This Row],[Total]]&lt;2000,"LLC")</f>
        <v>HLC</v>
      </c>
    </row>
    <row r="785" spans="1:16">
      <c r="A785" s="47" t="s">
        <v>19</v>
      </c>
      <c r="B785" s="47" t="str">
        <f>TRIM(Table1[[#This Row],[Product]])</f>
        <v>Media Armoire</v>
      </c>
      <c r="C785" s="1" t="s">
        <v>20</v>
      </c>
      <c r="D785" s="1" t="str">
        <f>UPPER(Table1[[#This Row],[Customer]])</f>
        <v>HOME USA</v>
      </c>
      <c r="E785" s="30">
        <v>42264</v>
      </c>
      <c r="F785" s="30">
        <f t="shared" ca="1" si="36"/>
        <v>45333</v>
      </c>
      <c r="G785" s="60">
        <f ca="1">YEARFRAC(Table1[[#This Row],[order DateDate]],Table1[[#This Row],[Shipday]])</f>
        <v>8.4</v>
      </c>
      <c r="H785" s="64">
        <f>DAY(Table1[[#This Row],[order DateDate]])</f>
        <v>17</v>
      </c>
      <c r="I785" s="64">
        <f>YEAR(Table1[[#This Row],[order DateDate]])</f>
        <v>2015</v>
      </c>
      <c r="J785" s="64" t="str">
        <f>TEXT(Table1[[#This Row],[order DateDate]],"DDDD")</f>
        <v>Thursday</v>
      </c>
      <c r="K785" s="5">
        <v>329.95</v>
      </c>
      <c r="L785" s="2">
        <v>13</v>
      </c>
      <c r="M785" s="5">
        <f t="shared" si="37"/>
        <v>4289.3499999999995</v>
      </c>
      <c r="N785" s="5"/>
      <c r="O785" s="49">
        <f t="shared" si="38"/>
        <v>4289.3499999999995</v>
      </c>
      <c r="P785" s="22" t="str" cm="1">
        <f t="array" ref="P785">_xlfn.IFS(Table1[[#This Row],[Total]]&gt;=2000,"HLC",Table1[[#This Row],[Total]]&lt;2000,"LLC")</f>
        <v>HLC</v>
      </c>
    </row>
    <row r="786" spans="1:16">
      <c r="A786" s="47" t="s">
        <v>26</v>
      </c>
      <c r="B786" s="47" t="str">
        <f>TRIM(Table1[[#This Row],[Product]])</f>
        <v>Bamboo Coffee Table</v>
      </c>
      <c r="C786" s="1" t="s">
        <v>18</v>
      </c>
      <c r="D786" s="1" t="str">
        <f>UPPER(Table1[[#This Row],[Customer]])</f>
        <v>B&amp;B SPACES</v>
      </c>
      <c r="E786" s="30">
        <v>42269</v>
      </c>
      <c r="F786" s="30">
        <f t="shared" ca="1" si="36"/>
        <v>45333</v>
      </c>
      <c r="G786" s="60">
        <f ca="1">YEARFRAC(Table1[[#This Row],[order DateDate]],Table1[[#This Row],[Shipday]])</f>
        <v>8.3861111111111111</v>
      </c>
      <c r="H786" s="64">
        <f>DAY(Table1[[#This Row],[order DateDate]])</f>
        <v>22</v>
      </c>
      <c r="I786" s="64">
        <f>YEAR(Table1[[#This Row],[order DateDate]])</f>
        <v>2015</v>
      </c>
      <c r="J786" s="64" t="str">
        <f>TEXT(Table1[[#This Row],[order DateDate]],"DDDD")</f>
        <v>Tuesday</v>
      </c>
      <c r="K786" s="5">
        <v>139.94999999999999</v>
      </c>
      <c r="L786" s="2">
        <v>20</v>
      </c>
      <c r="M786" s="5">
        <f t="shared" si="37"/>
        <v>2799</v>
      </c>
      <c r="N786" s="5"/>
      <c r="O786" s="49">
        <f t="shared" si="38"/>
        <v>2799</v>
      </c>
      <c r="P786" s="22" t="str" cm="1">
        <f t="array" ref="P786">_xlfn.IFS(Table1[[#This Row],[Total]]&gt;=2000,"HLC",Table1[[#This Row],[Total]]&lt;2000,"LLC")</f>
        <v>HLC</v>
      </c>
    </row>
    <row r="787" spans="1:16">
      <c r="A787" s="47" t="s">
        <v>26</v>
      </c>
      <c r="B787" s="47" t="str">
        <f>TRIM(Table1[[#This Row],[Product]])</f>
        <v>Bamboo Coffee Table</v>
      </c>
      <c r="C787" s="1" t="s">
        <v>29</v>
      </c>
      <c r="D787" s="1" t="str">
        <f>UPPER(Table1[[#This Row],[Customer]])</f>
        <v>FABULOUS HOMES</v>
      </c>
      <c r="E787" s="30">
        <v>42269</v>
      </c>
      <c r="F787" s="30">
        <f t="shared" ca="1" si="36"/>
        <v>45333</v>
      </c>
      <c r="G787" s="60">
        <f ca="1">YEARFRAC(Table1[[#This Row],[order DateDate]],Table1[[#This Row],[Shipday]])</f>
        <v>8.3861111111111111</v>
      </c>
      <c r="H787" s="64">
        <f>DAY(Table1[[#This Row],[order DateDate]])</f>
        <v>22</v>
      </c>
      <c r="I787" s="64">
        <f>YEAR(Table1[[#This Row],[order DateDate]])</f>
        <v>2015</v>
      </c>
      <c r="J787" s="64" t="str">
        <f>TEXT(Table1[[#This Row],[order DateDate]],"DDDD")</f>
        <v>Tuesday</v>
      </c>
      <c r="K787" s="5">
        <v>139.94999999999999</v>
      </c>
      <c r="L787" s="2">
        <v>6</v>
      </c>
      <c r="M787" s="5">
        <f t="shared" si="37"/>
        <v>839.69999999999993</v>
      </c>
      <c r="N787" s="5"/>
      <c r="O787" s="49">
        <f t="shared" si="38"/>
        <v>839.69999999999993</v>
      </c>
      <c r="P787" s="22" t="str" cm="1">
        <f t="array" ref="P787">_xlfn.IFS(Table1[[#This Row],[Total]]&gt;=2000,"HLC",Table1[[#This Row],[Total]]&lt;2000,"LLC")</f>
        <v>LLC</v>
      </c>
    </row>
    <row r="788" spans="1:16">
      <c r="A788" s="47" t="s">
        <v>19</v>
      </c>
      <c r="B788" s="47" t="str">
        <f>TRIM(Table1[[#This Row],[Product]])</f>
        <v>Media Armoire</v>
      </c>
      <c r="C788" s="1" t="s">
        <v>22</v>
      </c>
      <c r="D788" s="1" t="str">
        <f>UPPER(Table1[[#This Row],[Customer]])</f>
        <v>ELLINGTON DESIGNS</v>
      </c>
      <c r="E788" s="30">
        <v>42269</v>
      </c>
      <c r="F788" s="30">
        <f t="shared" ca="1" si="36"/>
        <v>45333</v>
      </c>
      <c r="G788" s="60">
        <f ca="1">YEARFRAC(Table1[[#This Row],[order DateDate]],Table1[[#This Row],[Shipday]])</f>
        <v>8.3861111111111111</v>
      </c>
      <c r="H788" s="64">
        <f>DAY(Table1[[#This Row],[order DateDate]])</f>
        <v>22</v>
      </c>
      <c r="I788" s="64">
        <f>YEAR(Table1[[#This Row],[order DateDate]])</f>
        <v>2015</v>
      </c>
      <c r="J788" s="64" t="str">
        <f>TEXT(Table1[[#This Row],[order DateDate]],"DDDD")</f>
        <v>Tuesday</v>
      </c>
      <c r="K788" s="5">
        <v>329.95</v>
      </c>
      <c r="L788" s="2">
        <v>8</v>
      </c>
      <c r="M788" s="5">
        <f t="shared" si="37"/>
        <v>2639.6</v>
      </c>
      <c r="N788" s="5"/>
      <c r="O788" s="49">
        <f t="shared" si="38"/>
        <v>2639.6</v>
      </c>
      <c r="P788" s="22" t="str" cm="1">
        <f t="array" ref="P788">_xlfn.IFS(Table1[[#This Row],[Total]]&gt;=2000,"HLC",Table1[[#This Row],[Total]]&lt;2000,"LLC")</f>
        <v>HLC</v>
      </c>
    </row>
    <row r="789" spans="1:16">
      <c r="A789" s="47" t="s">
        <v>19</v>
      </c>
      <c r="B789" s="47" t="str">
        <f>TRIM(Table1[[#This Row],[Product]])</f>
        <v>Media Armoire</v>
      </c>
      <c r="C789" s="1" t="s">
        <v>28</v>
      </c>
      <c r="D789" s="1" t="str">
        <f>UPPER(Table1[[#This Row],[Customer]])</f>
        <v>HOME EMPORIUM</v>
      </c>
      <c r="E789" s="30">
        <v>42269</v>
      </c>
      <c r="F789" s="30">
        <f t="shared" ca="1" si="36"/>
        <v>45333</v>
      </c>
      <c r="G789" s="60">
        <f ca="1">YEARFRAC(Table1[[#This Row],[order DateDate]],Table1[[#This Row],[Shipday]])</f>
        <v>8.3861111111111111</v>
      </c>
      <c r="H789" s="64">
        <f>DAY(Table1[[#This Row],[order DateDate]])</f>
        <v>22</v>
      </c>
      <c r="I789" s="64">
        <f>YEAR(Table1[[#This Row],[order DateDate]])</f>
        <v>2015</v>
      </c>
      <c r="J789" s="64" t="str">
        <f>TEXT(Table1[[#This Row],[order DateDate]],"DDDD")</f>
        <v>Tuesday</v>
      </c>
      <c r="K789" s="5">
        <v>329.95</v>
      </c>
      <c r="L789" s="2">
        <v>6</v>
      </c>
      <c r="M789" s="5">
        <f t="shared" si="37"/>
        <v>1979.6999999999998</v>
      </c>
      <c r="N789" s="5"/>
      <c r="O789" s="49">
        <f t="shared" si="38"/>
        <v>1979.6999999999998</v>
      </c>
      <c r="P789" s="22" t="str" cm="1">
        <f t="array" ref="P789">_xlfn.IFS(Table1[[#This Row],[Total]]&gt;=2000,"HLC",Table1[[#This Row],[Total]]&lt;2000,"LLC")</f>
        <v>LLC</v>
      </c>
    </row>
    <row r="790" spans="1:16">
      <c r="A790" s="47" t="s">
        <v>19</v>
      </c>
      <c r="B790" s="47" t="str">
        <f>TRIM(Table1[[#This Row],[Product]])</f>
        <v>Media Armoire</v>
      </c>
      <c r="C790" s="1" t="s">
        <v>29</v>
      </c>
      <c r="D790" s="1" t="str">
        <f>UPPER(Table1[[#This Row],[Customer]])</f>
        <v>FABULOUS HOMES</v>
      </c>
      <c r="E790" s="30">
        <v>42269</v>
      </c>
      <c r="F790" s="30">
        <f t="shared" ca="1" si="36"/>
        <v>45333</v>
      </c>
      <c r="G790" s="60">
        <f ca="1">YEARFRAC(Table1[[#This Row],[order DateDate]],Table1[[#This Row],[Shipday]])</f>
        <v>8.3861111111111111</v>
      </c>
      <c r="H790" s="64">
        <f>DAY(Table1[[#This Row],[order DateDate]])</f>
        <v>22</v>
      </c>
      <c r="I790" s="64">
        <f>YEAR(Table1[[#This Row],[order DateDate]])</f>
        <v>2015</v>
      </c>
      <c r="J790" s="64" t="str">
        <f>TEXT(Table1[[#This Row],[order DateDate]],"DDDD")</f>
        <v>Tuesday</v>
      </c>
      <c r="K790" s="5">
        <v>329.95</v>
      </c>
      <c r="L790" s="2">
        <v>6</v>
      </c>
      <c r="M790" s="5">
        <f t="shared" si="37"/>
        <v>1979.6999999999998</v>
      </c>
      <c r="N790" s="5"/>
      <c r="O790" s="49">
        <f t="shared" si="38"/>
        <v>1979.6999999999998</v>
      </c>
      <c r="P790" s="22" t="str" cm="1">
        <f t="array" ref="P790">_xlfn.IFS(Table1[[#This Row],[Total]]&gt;=2000,"HLC",Table1[[#This Row],[Total]]&lt;2000,"LLC")</f>
        <v>LLC</v>
      </c>
    </row>
    <row r="791" spans="1:16">
      <c r="A791" s="47" t="s">
        <v>24</v>
      </c>
      <c r="B791" s="47" t="str">
        <f>TRIM(Table1[[#This Row],[Product]])</f>
        <v>Chameleon Couch</v>
      </c>
      <c r="C791" s="1" t="s">
        <v>18</v>
      </c>
      <c r="D791" s="1" t="str">
        <f>UPPER(Table1[[#This Row],[Customer]])</f>
        <v>B&amp;B SPACES</v>
      </c>
      <c r="E791" s="30">
        <v>42270</v>
      </c>
      <c r="F791" s="30">
        <f t="shared" ca="1" si="36"/>
        <v>45333</v>
      </c>
      <c r="G791" s="60">
        <f ca="1">YEARFRAC(Table1[[#This Row],[order DateDate]],Table1[[#This Row],[Shipday]])</f>
        <v>8.3833333333333329</v>
      </c>
      <c r="H791" s="64">
        <f>DAY(Table1[[#This Row],[order DateDate]])</f>
        <v>23</v>
      </c>
      <c r="I791" s="64">
        <f>YEAR(Table1[[#This Row],[order DateDate]])</f>
        <v>2015</v>
      </c>
      <c r="J791" s="64" t="str">
        <f>TEXT(Table1[[#This Row],[order DateDate]],"DDDD")</f>
        <v>Wednesday</v>
      </c>
      <c r="K791" s="5">
        <v>649.99</v>
      </c>
      <c r="L791" s="2">
        <v>19</v>
      </c>
      <c r="M791" s="5">
        <f t="shared" si="37"/>
        <v>12349.81</v>
      </c>
      <c r="N791" s="5"/>
      <c r="O791" s="49">
        <f t="shared" si="38"/>
        <v>12349.81</v>
      </c>
      <c r="P791" s="22" t="str" cm="1">
        <f t="array" ref="P791">_xlfn.IFS(Table1[[#This Row],[Total]]&gt;=2000,"HLC",Table1[[#This Row],[Total]]&lt;2000,"LLC")</f>
        <v>HLC</v>
      </c>
    </row>
    <row r="792" spans="1:16">
      <c r="A792" s="47" t="s">
        <v>19</v>
      </c>
      <c r="B792" s="47" t="str">
        <f>TRIM(Table1[[#This Row],[Product]])</f>
        <v>Media Armoire</v>
      </c>
      <c r="C792" s="1" t="s">
        <v>29</v>
      </c>
      <c r="D792" s="1" t="str">
        <f>UPPER(Table1[[#This Row],[Customer]])</f>
        <v>FABULOUS HOMES</v>
      </c>
      <c r="E792" s="30">
        <v>42270</v>
      </c>
      <c r="F792" s="30">
        <f t="shared" ca="1" si="36"/>
        <v>45333</v>
      </c>
      <c r="G792" s="60">
        <f ca="1">YEARFRAC(Table1[[#This Row],[order DateDate]],Table1[[#This Row],[Shipday]])</f>
        <v>8.3833333333333329</v>
      </c>
      <c r="H792" s="64">
        <f>DAY(Table1[[#This Row],[order DateDate]])</f>
        <v>23</v>
      </c>
      <c r="I792" s="64">
        <f>YEAR(Table1[[#This Row],[order DateDate]])</f>
        <v>2015</v>
      </c>
      <c r="J792" s="64" t="str">
        <f>TEXT(Table1[[#This Row],[order DateDate]],"DDDD")</f>
        <v>Wednesday</v>
      </c>
      <c r="K792" s="5">
        <v>329.95</v>
      </c>
      <c r="L792" s="2">
        <v>10</v>
      </c>
      <c r="M792" s="5">
        <f t="shared" si="37"/>
        <v>3299.5</v>
      </c>
      <c r="N792" s="5"/>
      <c r="O792" s="49">
        <f t="shared" si="38"/>
        <v>3299.5</v>
      </c>
      <c r="P792" s="22" t="str" cm="1">
        <f t="array" ref="P792">_xlfn.IFS(Table1[[#This Row],[Total]]&gt;=2000,"HLC",Table1[[#This Row],[Total]]&lt;2000,"LLC")</f>
        <v>HLC</v>
      </c>
    </row>
    <row r="793" spans="1:16">
      <c r="A793" s="47" t="s">
        <v>26</v>
      </c>
      <c r="B793" s="47" t="str">
        <f>TRIM(Table1[[#This Row],[Product]])</f>
        <v>Bamboo Coffee Table</v>
      </c>
      <c r="C793" s="1" t="s">
        <v>22</v>
      </c>
      <c r="D793" s="1" t="str">
        <f>UPPER(Table1[[#This Row],[Customer]])</f>
        <v>ELLINGTON DESIGNS</v>
      </c>
      <c r="E793" s="30">
        <v>42271</v>
      </c>
      <c r="F793" s="30">
        <f t="shared" ca="1" si="36"/>
        <v>45333</v>
      </c>
      <c r="G793" s="60">
        <f ca="1">YEARFRAC(Table1[[#This Row],[order DateDate]],Table1[[#This Row],[Shipday]])</f>
        <v>8.3805555555555564</v>
      </c>
      <c r="H793" s="64">
        <f>DAY(Table1[[#This Row],[order DateDate]])</f>
        <v>24</v>
      </c>
      <c r="I793" s="64">
        <f>YEAR(Table1[[#This Row],[order DateDate]])</f>
        <v>2015</v>
      </c>
      <c r="J793" s="64" t="str">
        <f>TEXT(Table1[[#This Row],[order DateDate]],"DDDD")</f>
        <v>Thursday</v>
      </c>
      <c r="K793" s="5">
        <v>139.94999999999999</v>
      </c>
      <c r="L793" s="2">
        <v>6</v>
      </c>
      <c r="M793" s="5">
        <f t="shared" si="37"/>
        <v>839.69999999999993</v>
      </c>
      <c r="N793" s="5"/>
      <c r="O793" s="49">
        <f t="shared" si="38"/>
        <v>839.69999999999993</v>
      </c>
      <c r="P793" s="22" t="str" cm="1">
        <f t="array" ref="P793">_xlfn.IFS(Table1[[#This Row],[Total]]&gt;=2000,"HLC",Table1[[#This Row],[Total]]&lt;2000,"LLC")</f>
        <v>LLC</v>
      </c>
    </row>
    <row r="794" spans="1:16">
      <c r="A794" s="47" t="s">
        <v>21</v>
      </c>
      <c r="B794" s="47" t="str">
        <f>TRIM(Table1[[#This Row],[Product]])</f>
        <v>Bamboo End Table</v>
      </c>
      <c r="C794" s="1" t="s">
        <v>29</v>
      </c>
      <c r="D794" s="1" t="str">
        <f>UPPER(Table1[[#This Row],[Customer]])</f>
        <v>FABULOUS HOMES</v>
      </c>
      <c r="E794" s="30">
        <v>42272</v>
      </c>
      <c r="F794" s="30">
        <f t="shared" ca="1" si="36"/>
        <v>45333</v>
      </c>
      <c r="G794" s="60">
        <f ca="1">YEARFRAC(Table1[[#This Row],[order DateDate]],Table1[[#This Row],[Shipday]])</f>
        <v>8.3777777777777782</v>
      </c>
      <c r="H794" s="64">
        <f>DAY(Table1[[#This Row],[order DateDate]])</f>
        <v>25</v>
      </c>
      <c r="I794" s="64">
        <f>YEAR(Table1[[#This Row],[order DateDate]])</f>
        <v>2015</v>
      </c>
      <c r="J794" s="64" t="str">
        <f>TEXT(Table1[[#This Row],[order DateDate]],"DDDD")</f>
        <v>Friday</v>
      </c>
      <c r="K794" s="5">
        <v>64.95</v>
      </c>
      <c r="L794" s="2">
        <v>7</v>
      </c>
      <c r="M794" s="5">
        <f t="shared" si="37"/>
        <v>454.65000000000003</v>
      </c>
      <c r="N794" s="5"/>
      <c r="O794" s="49">
        <f t="shared" si="38"/>
        <v>454.65000000000003</v>
      </c>
      <c r="P794" s="22" t="str" cm="1">
        <f t="array" ref="P794">_xlfn.IFS(Table1[[#This Row],[Total]]&gt;=2000,"HLC",Table1[[#This Row],[Total]]&lt;2000,"LLC")</f>
        <v>LLC</v>
      </c>
    </row>
    <row r="795" spans="1:16">
      <c r="A795" s="47" t="s">
        <v>26</v>
      </c>
      <c r="B795" s="47" t="str">
        <f>TRIM(Table1[[#This Row],[Product]])</f>
        <v>Bamboo Coffee Table</v>
      </c>
      <c r="C795" s="1" t="s">
        <v>28</v>
      </c>
      <c r="D795" s="1" t="str">
        <f>UPPER(Table1[[#This Row],[Customer]])</f>
        <v>HOME EMPORIUM</v>
      </c>
      <c r="E795" s="30">
        <v>42275</v>
      </c>
      <c r="F795" s="30">
        <f t="shared" ca="1" si="36"/>
        <v>45333</v>
      </c>
      <c r="G795" s="60">
        <f ca="1">YEARFRAC(Table1[[#This Row],[order DateDate]],Table1[[#This Row],[Shipday]])</f>
        <v>8.3694444444444436</v>
      </c>
      <c r="H795" s="64">
        <f>DAY(Table1[[#This Row],[order DateDate]])</f>
        <v>28</v>
      </c>
      <c r="I795" s="64">
        <f>YEAR(Table1[[#This Row],[order DateDate]])</f>
        <v>2015</v>
      </c>
      <c r="J795" s="64" t="str">
        <f>TEXT(Table1[[#This Row],[order DateDate]],"DDDD")</f>
        <v>Monday</v>
      </c>
      <c r="K795" s="5">
        <v>139.94999999999999</v>
      </c>
      <c r="L795" s="2">
        <v>10</v>
      </c>
      <c r="M795" s="5">
        <f t="shared" si="37"/>
        <v>1399.5</v>
      </c>
      <c r="N795" s="5"/>
      <c r="O795" s="49">
        <f t="shared" si="38"/>
        <v>1399.5</v>
      </c>
      <c r="P795" s="22" t="str" cm="1">
        <f t="array" ref="P795">_xlfn.IFS(Table1[[#This Row],[Total]]&gt;=2000,"HLC",Table1[[#This Row],[Total]]&lt;2000,"LLC")</f>
        <v>LLC</v>
      </c>
    </row>
    <row r="796" spans="1:16">
      <c r="A796" s="47" t="s">
        <v>19</v>
      </c>
      <c r="B796" s="47" t="str">
        <f>TRIM(Table1[[#This Row],[Product]])</f>
        <v>Media Armoire</v>
      </c>
      <c r="C796" s="1" t="s">
        <v>22</v>
      </c>
      <c r="D796" s="1" t="str">
        <f>UPPER(Table1[[#This Row],[Customer]])</f>
        <v>ELLINGTON DESIGNS</v>
      </c>
      <c r="E796" s="30">
        <v>42275</v>
      </c>
      <c r="F796" s="30">
        <f t="shared" ca="1" si="36"/>
        <v>45333</v>
      </c>
      <c r="G796" s="60">
        <f ca="1">YEARFRAC(Table1[[#This Row],[order DateDate]],Table1[[#This Row],[Shipday]])</f>
        <v>8.3694444444444436</v>
      </c>
      <c r="H796" s="64">
        <f>DAY(Table1[[#This Row],[order DateDate]])</f>
        <v>28</v>
      </c>
      <c r="I796" s="64">
        <f>YEAR(Table1[[#This Row],[order DateDate]])</f>
        <v>2015</v>
      </c>
      <c r="J796" s="64" t="str">
        <f>TEXT(Table1[[#This Row],[order DateDate]],"DDDD")</f>
        <v>Monday</v>
      </c>
      <c r="K796" s="5">
        <v>329.95</v>
      </c>
      <c r="L796" s="2">
        <v>13</v>
      </c>
      <c r="M796" s="5">
        <f t="shared" si="37"/>
        <v>4289.3499999999995</v>
      </c>
      <c r="N796" s="5"/>
      <c r="O796" s="49">
        <f t="shared" si="38"/>
        <v>4289.3499999999995</v>
      </c>
      <c r="P796" s="22" t="str" cm="1">
        <f t="array" ref="P796">_xlfn.IFS(Table1[[#This Row],[Total]]&gt;=2000,"HLC",Table1[[#This Row],[Total]]&lt;2000,"LLC")</f>
        <v>HLC</v>
      </c>
    </row>
    <row r="797" spans="1:16">
      <c r="A797" s="47" t="s">
        <v>26</v>
      </c>
      <c r="B797" s="47" t="str">
        <f>TRIM(Table1[[#This Row],[Product]])</f>
        <v>Bamboo Coffee Table</v>
      </c>
      <c r="C797" s="1" t="s">
        <v>29</v>
      </c>
      <c r="D797" s="1" t="str">
        <f>UPPER(Table1[[#This Row],[Customer]])</f>
        <v>FABULOUS HOMES</v>
      </c>
      <c r="E797" s="30">
        <v>42276</v>
      </c>
      <c r="F797" s="30">
        <f t="shared" ca="1" si="36"/>
        <v>45333</v>
      </c>
      <c r="G797" s="60">
        <f ca="1">YEARFRAC(Table1[[#This Row],[order DateDate]],Table1[[#This Row],[Shipday]])</f>
        <v>8.3666666666666671</v>
      </c>
      <c r="H797" s="64">
        <f>DAY(Table1[[#This Row],[order DateDate]])</f>
        <v>29</v>
      </c>
      <c r="I797" s="64">
        <f>YEAR(Table1[[#This Row],[order DateDate]])</f>
        <v>2015</v>
      </c>
      <c r="J797" s="64" t="str">
        <f>TEXT(Table1[[#This Row],[order DateDate]],"DDDD")</f>
        <v>Tuesday</v>
      </c>
      <c r="K797" s="5">
        <v>139.94999999999999</v>
      </c>
      <c r="L797" s="2">
        <v>10</v>
      </c>
      <c r="M797" s="5">
        <f t="shared" si="37"/>
        <v>1399.5</v>
      </c>
      <c r="N797" s="5"/>
      <c r="O797" s="49">
        <f t="shared" si="38"/>
        <v>1399.5</v>
      </c>
      <c r="P797" s="22" t="str" cm="1">
        <f t="array" ref="P797">_xlfn.IFS(Table1[[#This Row],[Total]]&gt;=2000,"HLC",Table1[[#This Row],[Total]]&lt;2000,"LLC")</f>
        <v>LLC</v>
      </c>
    </row>
    <row r="798" spans="1:16">
      <c r="A798" s="47" t="s">
        <v>17</v>
      </c>
      <c r="B798" s="47" t="str">
        <f>TRIM(Table1[[#This Row],[Product]])</f>
        <v>Captain Recliner</v>
      </c>
      <c r="C798" s="1" t="s">
        <v>20</v>
      </c>
      <c r="D798" s="1" t="str">
        <f>UPPER(Table1[[#This Row],[Customer]])</f>
        <v>HOME USA</v>
      </c>
      <c r="E798" s="30">
        <v>42276</v>
      </c>
      <c r="F798" s="30">
        <f t="shared" ca="1" si="36"/>
        <v>45333</v>
      </c>
      <c r="G798" s="60">
        <f ca="1">YEARFRAC(Table1[[#This Row],[order DateDate]],Table1[[#This Row],[Shipday]])</f>
        <v>8.3666666666666671</v>
      </c>
      <c r="H798" s="64">
        <f>DAY(Table1[[#This Row],[order DateDate]])</f>
        <v>29</v>
      </c>
      <c r="I798" s="64">
        <f>YEAR(Table1[[#This Row],[order DateDate]])</f>
        <v>2015</v>
      </c>
      <c r="J798" s="64" t="str">
        <f>TEXT(Table1[[#This Row],[order DateDate]],"DDDD")</f>
        <v>Tuesday</v>
      </c>
      <c r="K798" s="5">
        <v>299.95</v>
      </c>
      <c r="L798" s="2">
        <v>3</v>
      </c>
      <c r="M798" s="5">
        <f t="shared" si="37"/>
        <v>899.84999999999991</v>
      </c>
      <c r="N798" s="5"/>
      <c r="O798" s="49">
        <f t="shared" si="38"/>
        <v>899.84999999999991</v>
      </c>
      <c r="P798" s="22" t="str" cm="1">
        <f t="array" ref="P798">_xlfn.IFS(Table1[[#This Row],[Total]]&gt;=2000,"HLC",Table1[[#This Row],[Total]]&lt;2000,"LLC")</f>
        <v>LLC</v>
      </c>
    </row>
    <row r="799" spans="1:16">
      <c r="A799" s="47" t="s">
        <v>24</v>
      </c>
      <c r="B799" s="47" t="str">
        <f>TRIM(Table1[[#This Row],[Product]])</f>
        <v>Chameleon Couch</v>
      </c>
      <c r="C799" s="1" t="s">
        <v>20</v>
      </c>
      <c r="D799" s="1" t="str">
        <f>UPPER(Table1[[#This Row],[Customer]])</f>
        <v>HOME USA</v>
      </c>
      <c r="E799" s="30">
        <v>42276</v>
      </c>
      <c r="F799" s="30">
        <f t="shared" ca="1" si="36"/>
        <v>45333</v>
      </c>
      <c r="G799" s="60">
        <f ca="1">YEARFRAC(Table1[[#This Row],[order DateDate]],Table1[[#This Row],[Shipday]])</f>
        <v>8.3666666666666671</v>
      </c>
      <c r="H799" s="64">
        <f>DAY(Table1[[#This Row],[order DateDate]])</f>
        <v>29</v>
      </c>
      <c r="I799" s="64">
        <f>YEAR(Table1[[#This Row],[order DateDate]])</f>
        <v>2015</v>
      </c>
      <c r="J799" s="64" t="str">
        <f>TEXT(Table1[[#This Row],[order DateDate]],"DDDD")</f>
        <v>Tuesday</v>
      </c>
      <c r="K799" s="5">
        <v>649.99</v>
      </c>
      <c r="L799" s="2">
        <v>15</v>
      </c>
      <c r="M799" s="5">
        <f t="shared" si="37"/>
        <v>9749.85</v>
      </c>
      <c r="N799" s="5"/>
      <c r="O799" s="49">
        <f t="shared" si="38"/>
        <v>9749.85</v>
      </c>
      <c r="P799" s="22" t="str" cm="1">
        <f t="array" ref="P799">_xlfn.IFS(Table1[[#This Row],[Total]]&gt;=2000,"HLC",Table1[[#This Row],[Total]]&lt;2000,"LLC")</f>
        <v>HLC</v>
      </c>
    </row>
    <row r="800" spans="1:16">
      <c r="A800" s="47" t="s">
        <v>21</v>
      </c>
      <c r="B800" s="47" t="str">
        <f>TRIM(Table1[[#This Row],[Product]])</f>
        <v>Bamboo End Table</v>
      </c>
      <c r="C800" s="1" t="s">
        <v>29</v>
      </c>
      <c r="D800" s="1" t="str">
        <f>UPPER(Table1[[#This Row],[Customer]])</f>
        <v>FABULOUS HOMES</v>
      </c>
      <c r="E800" s="30">
        <v>42277</v>
      </c>
      <c r="F800" s="30">
        <f t="shared" ca="1" si="36"/>
        <v>45333</v>
      </c>
      <c r="G800" s="60">
        <f ca="1">YEARFRAC(Table1[[#This Row],[order DateDate]],Table1[[#This Row],[Shipday]])</f>
        <v>8.3638888888888889</v>
      </c>
      <c r="H800" s="64">
        <f>DAY(Table1[[#This Row],[order DateDate]])</f>
        <v>30</v>
      </c>
      <c r="I800" s="64">
        <f>YEAR(Table1[[#This Row],[order DateDate]])</f>
        <v>2015</v>
      </c>
      <c r="J800" s="64" t="str">
        <f>TEXT(Table1[[#This Row],[order DateDate]],"DDDD")</f>
        <v>Wednesday</v>
      </c>
      <c r="K800" s="5">
        <v>64.95</v>
      </c>
      <c r="L800" s="2">
        <v>11</v>
      </c>
      <c r="M800" s="5">
        <f t="shared" si="37"/>
        <v>714.45</v>
      </c>
      <c r="N800" s="5"/>
      <c r="O800" s="49">
        <f t="shared" si="38"/>
        <v>714.45</v>
      </c>
      <c r="P800" s="22" t="str" cm="1">
        <f t="array" ref="P800">_xlfn.IFS(Table1[[#This Row],[Total]]&gt;=2000,"HLC",Table1[[#This Row],[Total]]&lt;2000,"LLC")</f>
        <v>LLC</v>
      </c>
    </row>
    <row r="801" spans="1:16">
      <c r="A801" s="47" t="s">
        <v>24</v>
      </c>
      <c r="B801" s="47" t="str">
        <f>TRIM(Table1[[#This Row],[Product]])</f>
        <v>Chameleon Couch</v>
      </c>
      <c r="C801" s="1" t="s">
        <v>28</v>
      </c>
      <c r="D801" s="1" t="str">
        <f>UPPER(Table1[[#This Row],[Customer]])</f>
        <v>HOME EMPORIUM</v>
      </c>
      <c r="E801" s="30">
        <v>42277</v>
      </c>
      <c r="F801" s="30">
        <f t="shared" ca="1" si="36"/>
        <v>45333</v>
      </c>
      <c r="G801" s="60">
        <f ca="1">YEARFRAC(Table1[[#This Row],[order DateDate]],Table1[[#This Row],[Shipday]])</f>
        <v>8.3638888888888889</v>
      </c>
      <c r="H801" s="64">
        <f>DAY(Table1[[#This Row],[order DateDate]])</f>
        <v>30</v>
      </c>
      <c r="I801" s="64">
        <f>YEAR(Table1[[#This Row],[order DateDate]])</f>
        <v>2015</v>
      </c>
      <c r="J801" s="64" t="str">
        <f>TEXT(Table1[[#This Row],[order DateDate]],"DDDD")</f>
        <v>Wednesday</v>
      </c>
      <c r="K801" s="5">
        <v>649.99</v>
      </c>
      <c r="L801" s="2">
        <v>11</v>
      </c>
      <c r="M801" s="5">
        <f t="shared" si="37"/>
        <v>7149.89</v>
      </c>
      <c r="N801" s="5"/>
      <c r="O801" s="49">
        <f t="shared" si="38"/>
        <v>7149.89</v>
      </c>
      <c r="P801" s="22" t="str" cm="1">
        <f t="array" ref="P801">_xlfn.IFS(Table1[[#This Row],[Total]]&gt;=2000,"HLC",Table1[[#This Row],[Total]]&lt;2000,"LLC")</f>
        <v>HLC</v>
      </c>
    </row>
    <row r="802" spans="1:16">
      <c r="A802" s="47" t="s">
        <v>24</v>
      </c>
      <c r="B802" s="47" t="str">
        <f>TRIM(Table1[[#This Row],[Product]])</f>
        <v>Chameleon Couch</v>
      </c>
      <c r="C802" s="1" t="s">
        <v>20</v>
      </c>
      <c r="D802" s="1" t="str">
        <f>UPPER(Table1[[#This Row],[Customer]])</f>
        <v>HOME USA</v>
      </c>
      <c r="E802" s="30">
        <v>42277</v>
      </c>
      <c r="F802" s="30">
        <f t="shared" ca="1" si="36"/>
        <v>45333</v>
      </c>
      <c r="G802" s="60">
        <f ca="1">YEARFRAC(Table1[[#This Row],[order DateDate]],Table1[[#This Row],[Shipday]])</f>
        <v>8.3638888888888889</v>
      </c>
      <c r="H802" s="64">
        <f>DAY(Table1[[#This Row],[order DateDate]])</f>
        <v>30</v>
      </c>
      <c r="I802" s="64">
        <f>YEAR(Table1[[#This Row],[order DateDate]])</f>
        <v>2015</v>
      </c>
      <c r="J802" s="64" t="str">
        <f>TEXT(Table1[[#This Row],[order DateDate]],"DDDD")</f>
        <v>Wednesday</v>
      </c>
      <c r="K802" s="5">
        <v>649.99</v>
      </c>
      <c r="L802" s="2">
        <v>4</v>
      </c>
      <c r="M802" s="5">
        <f t="shared" si="37"/>
        <v>2599.96</v>
      </c>
      <c r="N802" s="5"/>
      <c r="O802" s="49">
        <f t="shared" si="38"/>
        <v>2599.96</v>
      </c>
      <c r="P802" s="22" t="str" cm="1">
        <f t="array" ref="P802">_xlfn.IFS(Table1[[#This Row],[Total]]&gt;=2000,"HLC",Table1[[#This Row],[Total]]&lt;2000,"LLC")</f>
        <v>HLC</v>
      </c>
    </row>
    <row r="803" spans="1:16">
      <c r="A803" s="47" t="s">
        <v>19</v>
      </c>
      <c r="B803" s="47" t="str">
        <f>TRIM(Table1[[#This Row],[Product]])</f>
        <v>Media Armoire</v>
      </c>
      <c r="C803" s="1" t="s">
        <v>20</v>
      </c>
      <c r="D803" s="1" t="str">
        <f>UPPER(Table1[[#This Row],[Customer]])</f>
        <v>HOME USA</v>
      </c>
      <c r="E803" s="30">
        <v>42278</v>
      </c>
      <c r="F803" s="30">
        <f t="shared" ca="1" si="36"/>
        <v>45333</v>
      </c>
      <c r="G803" s="60">
        <f ca="1">YEARFRAC(Table1[[#This Row],[order DateDate]],Table1[[#This Row],[Shipday]])</f>
        <v>8.3611111111111107</v>
      </c>
      <c r="H803" s="64">
        <f>DAY(Table1[[#This Row],[order DateDate]])</f>
        <v>1</v>
      </c>
      <c r="I803" s="64">
        <f>YEAR(Table1[[#This Row],[order DateDate]])</f>
        <v>2015</v>
      </c>
      <c r="J803" s="64" t="str">
        <f>TEXT(Table1[[#This Row],[order DateDate]],"DDDD")</f>
        <v>Thursday</v>
      </c>
      <c r="K803" s="5">
        <v>329.95</v>
      </c>
      <c r="L803" s="2">
        <v>9</v>
      </c>
      <c r="M803" s="5">
        <f t="shared" si="37"/>
        <v>2969.5499999999997</v>
      </c>
      <c r="N803" s="5"/>
      <c r="O803" s="49">
        <f t="shared" si="38"/>
        <v>2969.5499999999997</v>
      </c>
      <c r="P803" s="22" t="str" cm="1">
        <f t="array" ref="P803">_xlfn.IFS(Table1[[#This Row],[Total]]&gt;=2000,"HLC",Table1[[#This Row],[Total]]&lt;2000,"LLC")</f>
        <v>HLC</v>
      </c>
    </row>
    <row r="804" spans="1:16">
      <c r="A804" s="47" t="s">
        <v>21</v>
      </c>
      <c r="B804" s="47" t="str">
        <f>TRIM(Table1[[#This Row],[Product]])</f>
        <v>Bamboo End Table</v>
      </c>
      <c r="C804" s="1" t="s">
        <v>18</v>
      </c>
      <c r="D804" s="1" t="str">
        <f>UPPER(Table1[[#This Row],[Customer]])</f>
        <v>B&amp;B SPACES</v>
      </c>
      <c r="E804" s="30">
        <v>42279</v>
      </c>
      <c r="F804" s="30">
        <f t="shared" ca="1" si="36"/>
        <v>45333</v>
      </c>
      <c r="G804" s="60">
        <f ca="1">YEARFRAC(Table1[[#This Row],[order DateDate]],Table1[[#This Row],[Shipday]])</f>
        <v>8.3583333333333325</v>
      </c>
      <c r="H804" s="64">
        <f>DAY(Table1[[#This Row],[order DateDate]])</f>
        <v>2</v>
      </c>
      <c r="I804" s="64">
        <f>YEAR(Table1[[#This Row],[order DateDate]])</f>
        <v>2015</v>
      </c>
      <c r="J804" s="64" t="str">
        <f>TEXT(Table1[[#This Row],[order DateDate]],"DDDD")</f>
        <v>Friday</v>
      </c>
      <c r="K804" s="5">
        <v>64.95</v>
      </c>
      <c r="L804" s="2">
        <v>19</v>
      </c>
      <c r="M804" s="5">
        <f t="shared" si="37"/>
        <v>1234.05</v>
      </c>
      <c r="N804" s="5"/>
      <c r="O804" s="49">
        <f t="shared" si="38"/>
        <v>1234.05</v>
      </c>
      <c r="P804" s="22" t="str" cm="1">
        <f t="array" ref="P804">_xlfn.IFS(Table1[[#This Row],[Total]]&gt;=2000,"HLC",Table1[[#This Row],[Total]]&lt;2000,"LLC")</f>
        <v>LLC</v>
      </c>
    </row>
    <row r="805" spans="1:16">
      <c r="A805" s="47" t="s">
        <v>24</v>
      </c>
      <c r="B805" s="47" t="str">
        <f>TRIM(Table1[[#This Row],[Product]])</f>
        <v>Chameleon Couch</v>
      </c>
      <c r="C805" s="1" t="s">
        <v>22</v>
      </c>
      <c r="D805" s="1" t="str">
        <f>UPPER(Table1[[#This Row],[Customer]])</f>
        <v>ELLINGTON DESIGNS</v>
      </c>
      <c r="E805" s="30">
        <v>42279</v>
      </c>
      <c r="F805" s="30">
        <f t="shared" ca="1" si="36"/>
        <v>45333</v>
      </c>
      <c r="G805" s="60">
        <f ca="1">YEARFRAC(Table1[[#This Row],[order DateDate]],Table1[[#This Row],[Shipday]])</f>
        <v>8.3583333333333325</v>
      </c>
      <c r="H805" s="64">
        <f>DAY(Table1[[#This Row],[order DateDate]])</f>
        <v>2</v>
      </c>
      <c r="I805" s="64">
        <f>YEAR(Table1[[#This Row],[order DateDate]])</f>
        <v>2015</v>
      </c>
      <c r="J805" s="64" t="str">
        <f>TEXT(Table1[[#This Row],[order DateDate]],"DDDD")</f>
        <v>Friday</v>
      </c>
      <c r="K805" s="5">
        <v>649.99</v>
      </c>
      <c r="L805" s="2">
        <v>9</v>
      </c>
      <c r="M805" s="5">
        <f t="shared" si="37"/>
        <v>5849.91</v>
      </c>
      <c r="N805" s="5"/>
      <c r="O805" s="49">
        <f t="shared" si="38"/>
        <v>5849.91</v>
      </c>
      <c r="P805" s="22" t="str" cm="1">
        <f t="array" ref="P805">_xlfn.IFS(Table1[[#This Row],[Total]]&gt;=2000,"HLC",Table1[[#This Row],[Total]]&lt;2000,"LLC")</f>
        <v>HLC</v>
      </c>
    </row>
    <row r="806" spans="1:16">
      <c r="A806" s="47" t="s">
        <v>24</v>
      </c>
      <c r="B806" s="47" t="str">
        <f>TRIM(Table1[[#This Row],[Product]])</f>
        <v>Chameleon Couch</v>
      </c>
      <c r="C806" s="1" t="s">
        <v>18</v>
      </c>
      <c r="D806" s="1" t="str">
        <f>UPPER(Table1[[#This Row],[Customer]])</f>
        <v>B&amp;B SPACES</v>
      </c>
      <c r="E806" s="30">
        <v>42282</v>
      </c>
      <c r="F806" s="30">
        <f t="shared" ca="1" si="36"/>
        <v>45333</v>
      </c>
      <c r="G806" s="60">
        <f ca="1">YEARFRAC(Table1[[#This Row],[order DateDate]],Table1[[#This Row],[Shipday]])</f>
        <v>8.35</v>
      </c>
      <c r="H806" s="64">
        <f>DAY(Table1[[#This Row],[order DateDate]])</f>
        <v>5</v>
      </c>
      <c r="I806" s="64">
        <f>YEAR(Table1[[#This Row],[order DateDate]])</f>
        <v>2015</v>
      </c>
      <c r="J806" s="64" t="str">
        <f>TEXT(Table1[[#This Row],[order DateDate]],"DDDD")</f>
        <v>Monday</v>
      </c>
      <c r="K806" s="5">
        <v>649.99</v>
      </c>
      <c r="L806" s="2">
        <v>14</v>
      </c>
      <c r="M806" s="5">
        <f t="shared" si="37"/>
        <v>9099.86</v>
      </c>
      <c r="N806" s="5"/>
      <c r="O806" s="49">
        <f t="shared" si="38"/>
        <v>9099.86</v>
      </c>
      <c r="P806" s="22" t="str" cm="1">
        <f t="array" ref="P806">_xlfn.IFS(Table1[[#This Row],[Total]]&gt;=2000,"HLC",Table1[[#This Row],[Total]]&lt;2000,"LLC")</f>
        <v>HLC</v>
      </c>
    </row>
    <row r="807" spans="1:16">
      <c r="A807" s="47" t="s">
        <v>26</v>
      </c>
      <c r="B807" s="47" t="str">
        <f>TRIM(Table1[[#This Row],[Product]])</f>
        <v>Bamboo Coffee Table</v>
      </c>
      <c r="C807" s="1" t="s">
        <v>22</v>
      </c>
      <c r="D807" s="1" t="str">
        <f>UPPER(Table1[[#This Row],[Customer]])</f>
        <v>ELLINGTON DESIGNS</v>
      </c>
      <c r="E807" s="30">
        <v>42283</v>
      </c>
      <c r="F807" s="30">
        <f t="shared" ca="1" si="36"/>
        <v>45333</v>
      </c>
      <c r="G807" s="60">
        <f ca="1">YEARFRAC(Table1[[#This Row],[order DateDate]],Table1[[#This Row],[Shipday]])</f>
        <v>8.3472222222222214</v>
      </c>
      <c r="H807" s="64">
        <f>DAY(Table1[[#This Row],[order DateDate]])</f>
        <v>6</v>
      </c>
      <c r="I807" s="64">
        <f>YEAR(Table1[[#This Row],[order DateDate]])</f>
        <v>2015</v>
      </c>
      <c r="J807" s="64" t="str">
        <f>TEXT(Table1[[#This Row],[order DateDate]],"DDDD")</f>
        <v>Tuesday</v>
      </c>
      <c r="K807" s="5">
        <v>139.94999999999999</v>
      </c>
      <c r="L807" s="2">
        <v>1</v>
      </c>
      <c r="M807" s="5">
        <f t="shared" si="37"/>
        <v>139.94999999999999</v>
      </c>
      <c r="N807" s="5"/>
      <c r="O807" s="49">
        <f t="shared" si="38"/>
        <v>139.94999999999999</v>
      </c>
      <c r="P807" s="22" t="str" cm="1">
        <f t="array" ref="P807">_xlfn.IFS(Table1[[#This Row],[Total]]&gt;=2000,"HLC",Table1[[#This Row],[Total]]&lt;2000,"LLC")</f>
        <v>LLC</v>
      </c>
    </row>
    <row r="808" spans="1:16">
      <c r="A808" s="47" t="s">
        <v>26</v>
      </c>
      <c r="B808" s="47" t="str">
        <f>TRIM(Table1[[#This Row],[Product]])</f>
        <v>Bamboo Coffee Table</v>
      </c>
      <c r="C808" s="1" t="s">
        <v>22</v>
      </c>
      <c r="D808" s="1" t="str">
        <f>UPPER(Table1[[#This Row],[Customer]])</f>
        <v>ELLINGTON DESIGNS</v>
      </c>
      <c r="E808" s="30">
        <v>42283</v>
      </c>
      <c r="F808" s="30">
        <f t="shared" ca="1" si="36"/>
        <v>45333</v>
      </c>
      <c r="G808" s="60">
        <f ca="1">YEARFRAC(Table1[[#This Row],[order DateDate]],Table1[[#This Row],[Shipday]])</f>
        <v>8.3472222222222214</v>
      </c>
      <c r="H808" s="64">
        <f>DAY(Table1[[#This Row],[order DateDate]])</f>
        <v>6</v>
      </c>
      <c r="I808" s="64">
        <f>YEAR(Table1[[#This Row],[order DateDate]])</f>
        <v>2015</v>
      </c>
      <c r="J808" s="64" t="str">
        <f>TEXT(Table1[[#This Row],[order DateDate]],"DDDD")</f>
        <v>Tuesday</v>
      </c>
      <c r="K808" s="5">
        <v>139.94999999999999</v>
      </c>
      <c r="L808" s="2">
        <v>1</v>
      </c>
      <c r="M808" s="5">
        <f t="shared" si="37"/>
        <v>139.94999999999999</v>
      </c>
      <c r="N808" s="5"/>
      <c r="O808" s="49">
        <f t="shared" si="38"/>
        <v>139.94999999999999</v>
      </c>
      <c r="P808" s="22" t="str" cm="1">
        <f t="array" ref="P808">_xlfn.IFS(Table1[[#This Row],[Total]]&gt;=2000,"HLC",Table1[[#This Row],[Total]]&lt;2000,"LLC")</f>
        <v>LLC</v>
      </c>
    </row>
    <row r="809" spans="1:16">
      <c r="A809" s="47" t="s">
        <v>21</v>
      </c>
      <c r="B809" s="47" t="str">
        <f>TRIM(Table1[[#This Row],[Product]])</f>
        <v>Bamboo End Table</v>
      </c>
      <c r="C809" s="1" t="s">
        <v>28</v>
      </c>
      <c r="D809" s="1" t="str">
        <f>UPPER(Table1[[#This Row],[Customer]])</f>
        <v>HOME EMPORIUM</v>
      </c>
      <c r="E809" s="30">
        <v>42283</v>
      </c>
      <c r="F809" s="30">
        <f t="shared" ca="1" si="36"/>
        <v>45333</v>
      </c>
      <c r="G809" s="60">
        <f ca="1">YEARFRAC(Table1[[#This Row],[order DateDate]],Table1[[#This Row],[Shipday]])</f>
        <v>8.3472222222222214</v>
      </c>
      <c r="H809" s="64">
        <f>DAY(Table1[[#This Row],[order DateDate]])</f>
        <v>6</v>
      </c>
      <c r="I809" s="64">
        <f>YEAR(Table1[[#This Row],[order DateDate]])</f>
        <v>2015</v>
      </c>
      <c r="J809" s="64" t="str">
        <f>TEXT(Table1[[#This Row],[order DateDate]],"DDDD")</f>
        <v>Tuesday</v>
      </c>
      <c r="K809" s="5">
        <v>64.95</v>
      </c>
      <c r="L809" s="2">
        <v>15</v>
      </c>
      <c r="M809" s="5">
        <f t="shared" si="37"/>
        <v>974.25</v>
      </c>
      <c r="N809" s="5"/>
      <c r="O809" s="49">
        <f t="shared" si="38"/>
        <v>974.25</v>
      </c>
      <c r="P809" s="22" t="str" cm="1">
        <f t="array" ref="P809">_xlfn.IFS(Table1[[#This Row],[Total]]&gt;=2000,"HLC",Table1[[#This Row],[Total]]&lt;2000,"LLC")</f>
        <v>LLC</v>
      </c>
    </row>
    <row r="810" spans="1:16">
      <c r="A810" s="47" t="s">
        <v>19</v>
      </c>
      <c r="B810" s="47" t="str">
        <f>TRIM(Table1[[#This Row],[Product]])</f>
        <v>Media Armoire</v>
      </c>
      <c r="C810" s="1" t="s">
        <v>18</v>
      </c>
      <c r="D810" s="1" t="str">
        <f>UPPER(Table1[[#This Row],[Customer]])</f>
        <v>B&amp;B SPACES</v>
      </c>
      <c r="E810" s="30">
        <v>42283</v>
      </c>
      <c r="F810" s="30">
        <f t="shared" ca="1" si="36"/>
        <v>45333</v>
      </c>
      <c r="G810" s="60">
        <f ca="1">YEARFRAC(Table1[[#This Row],[order DateDate]],Table1[[#This Row],[Shipday]])</f>
        <v>8.3472222222222214</v>
      </c>
      <c r="H810" s="64">
        <f>DAY(Table1[[#This Row],[order DateDate]])</f>
        <v>6</v>
      </c>
      <c r="I810" s="64">
        <f>YEAR(Table1[[#This Row],[order DateDate]])</f>
        <v>2015</v>
      </c>
      <c r="J810" s="64" t="str">
        <f>TEXT(Table1[[#This Row],[order DateDate]],"DDDD")</f>
        <v>Tuesday</v>
      </c>
      <c r="K810" s="5">
        <v>329.95</v>
      </c>
      <c r="L810" s="2">
        <v>12</v>
      </c>
      <c r="M810" s="5">
        <f t="shared" si="37"/>
        <v>3959.3999999999996</v>
      </c>
      <c r="N810" s="5"/>
      <c r="O810" s="49">
        <f t="shared" si="38"/>
        <v>3959.3999999999996</v>
      </c>
      <c r="P810" s="22" t="str" cm="1">
        <f t="array" ref="P810">_xlfn.IFS(Table1[[#This Row],[Total]]&gt;=2000,"HLC",Table1[[#This Row],[Total]]&lt;2000,"LLC")</f>
        <v>HLC</v>
      </c>
    </row>
    <row r="811" spans="1:16">
      <c r="A811" s="47" t="s">
        <v>26</v>
      </c>
      <c r="B811" s="47" t="str">
        <f>TRIM(Table1[[#This Row],[Product]])</f>
        <v>Bamboo Coffee Table</v>
      </c>
      <c r="C811" s="1" t="s">
        <v>18</v>
      </c>
      <c r="D811" s="1" t="str">
        <f>UPPER(Table1[[#This Row],[Customer]])</f>
        <v>B&amp;B SPACES</v>
      </c>
      <c r="E811" s="30">
        <v>42284</v>
      </c>
      <c r="F811" s="30">
        <f t="shared" ca="1" si="36"/>
        <v>45333</v>
      </c>
      <c r="G811" s="60">
        <f ca="1">YEARFRAC(Table1[[#This Row],[order DateDate]],Table1[[#This Row],[Shipday]])</f>
        <v>8.344444444444445</v>
      </c>
      <c r="H811" s="64">
        <f>DAY(Table1[[#This Row],[order DateDate]])</f>
        <v>7</v>
      </c>
      <c r="I811" s="64">
        <f>YEAR(Table1[[#This Row],[order DateDate]])</f>
        <v>2015</v>
      </c>
      <c r="J811" s="64" t="str">
        <f>TEXT(Table1[[#This Row],[order DateDate]],"DDDD")</f>
        <v>Wednesday</v>
      </c>
      <c r="K811" s="5">
        <v>139.94999999999999</v>
      </c>
      <c r="L811" s="2">
        <v>6</v>
      </c>
      <c r="M811" s="5">
        <f t="shared" si="37"/>
        <v>839.69999999999993</v>
      </c>
      <c r="N811" s="5"/>
      <c r="O811" s="49">
        <f t="shared" si="38"/>
        <v>839.69999999999993</v>
      </c>
      <c r="P811" s="22" t="str" cm="1">
        <f t="array" ref="P811">_xlfn.IFS(Table1[[#This Row],[Total]]&gt;=2000,"HLC",Table1[[#This Row],[Total]]&lt;2000,"LLC")</f>
        <v>LLC</v>
      </c>
    </row>
    <row r="812" spans="1:16">
      <c r="A812" s="47" t="s">
        <v>26</v>
      </c>
      <c r="B812" s="47" t="str">
        <f>TRIM(Table1[[#This Row],[Product]])</f>
        <v>Bamboo Coffee Table</v>
      </c>
      <c r="C812" s="1" t="s">
        <v>29</v>
      </c>
      <c r="D812" s="1" t="str">
        <f>UPPER(Table1[[#This Row],[Customer]])</f>
        <v>FABULOUS HOMES</v>
      </c>
      <c r="E812" s="30">
        <v>42284</v>
      </c>
      <c r="F812" s="30">
        <f t="shared" ca="1" si="36"/>
        <v>45333</v>
      </c>
      <c r="G812" s="60">
        <f ca="1">YEARFRAC(Table1[[#This Row],[order DateDate]],Table1[[#This Row],[Shipday]])</f>
        <v>8.344444444444445</v>
      </c>
      <c r="H812" s="64">
        <f>DAY(Table1[[#This Row],[order DateDate]])</f>
        <v>7</v>
      </c>
      <c r="I812" s="64">
        <f>YEAR(Table1[[#This Row],[order DateDate]])</f>
        <v>2015</v>
      </c>
      <c r="J812" s="64" t="str">
        <f>TEXT(Table1[[#This Row],[order DateDate]],"DDDD")</f>
        <v>Wednesday</v>
      </c>
      <c r="K812" s="5">
        <v>139.94999999999999</v>
      </c>
      <c r="L812" s="2">
        <v>14</v>
      </c>
      <c r="M812" s="5">
        <f t="shared" si="37"/>
        <v>1959.2999999999997</v>
      </c>
      <c r="N812" s="5"/>
      <c r="O812" s="49">
        <f t="shared" si="38"/>
        <v>1959.2999999999997</v>
      </c>
      <c r="P812" s="22" t="str" cm="1">
        <f t="array" ref="P812">_xlfn.IFS(Table1[[#This Row],[Total]]&gt;=2000,"HLC",Table1[[#This Row],[Total]]&lt;2000,"LLC")</f>
        <v>LLC</v>
      </c>
    </row>
    <row r="813" spans="1:16">
      <c r="A813" s="47" t="s">
        <v>24</v>
      </c>
      <c r="B813" s="47" t="str">
        <f>TRIM(Table1[[#This Row],[Product]])</f>
        <v>Chameleon Couch</v>
      </c>
      <c r="C813" s="1" t="s">
        <v>28</v>
      </c>
      <c r="D813" s="1" t="str">
        <f>UPPER(Table1[[#This Row],[Customer]])</f>
        <v>HOME EMPORIUM</v>
      </c>
      <c r="E813" s="30">
        <v>42284</v>
      </c>
      <c r="F813" s="30">
        <f t="shared" ca="1" si="36"/>
        <v>45333</v>
      </c>
      <c r="G813" s="60">
        <f ca="1">YEARFRAC(Table1[[#This Row],[order DateDate]],Table1[[#This Row],[Shipday]])</f>
        <v>8.344444444444445</v>
      </c>
      <c r="H813" s="64">
        <f>DAY(Table1[[#This Row],[order DateDate]])</f>
        <v>7</v>
      </c>
      <c r="I813" s="64">
        <f>YEAR(Table1[[#This Row],[order DateDate]])</f>
        <v>2015</v>
      </c>
      <c r="J813" s="64" t="str">
        <f>TEXT(Table1[[#This Row],[order DateDate]],"DDDD")</f>
        <v>Wednesday</v>
      </c>
      <c r="K813" s="5">
        <v>649.99</v>
      </c>
      <c r="L813" s="2">
        <v>15</v>
      </c>
      <c r="M813" s="5">
        <f t="shared" si="37"/>
        <v>9749.85</v>
      </c>
      <c r="N813" s="5"/>
      <c r="O813" s="49">
        <f t="shared" si="38"/>
        <v>9749.85</v>
      </c>
      <c r="P813" s="22" t="str" cm="1">
        <f t="array" ref="P813">_xlfn.IFS(Table1[[#This Row],[Total]]&gt;=2000,"HLC",Table1[[#This Row],[Total]]&lt;2000,"LLC")</f>
        <v>HLC</v>
      </c>
    </row>
    <row r="814" spans="1:16">
      <c r="A814" s="47" t="s">
        <v>19</v>
      </c>
      <c r="B814" s="47" t="str">
        <f>TRIM(Table1[[#This Row],[Product]])</f>
        <v>Media Armoire</v>
      </c>
      <c r="C814" s="1" t="s">
        <v>29</v>
      </c>
      <c r="D814" s="1" t="str">
        <f>UPPER(Table1[[#This Row],[Customer]])</f>
        <v>FABULOUS HOMES</v>
      </c>
      <c r="E814" s="30">
        <v>42284</v>
      </c>
      <c r="F814" s="30">
        <f t="shared" ca="1" si="36"/>
        <v>45333</v>
      </c>
      <c r="G814" s="60">
        <f ca="1">YEARFRAC(Table1[[#This Row],[order DateDate]],Table1[[#This Row],[Shipday]])</f>
        <v>8.344444444444445</v>
      </c>
      <c r="H814" s="64">
        <f>DAY(Table1[[#This Row],[order DateDate]])</f>
        <v>7</v>
      </c>
      <c r="I814" s="64">
        <f>YEAR(Table1[[#This Row],[order DateDate]])</f>
        <v>2015</v>
      </c>
      <c r="J814" s="64" t="str">
        <f>TEXT(Table1[[#This Row],[order DateDate]],"DDDD")</f>
        <v>Wednesday</v>
      </c>
      <c r="K814" s="5">
        <v>329.95</v>
      </c>
      <c r="L814" s="2">
        <v>1</v>
      </c>
      <c r="M814" s="5">
        <f t="shared" si="37"/>
        <v>329.95</v>
      </c>
      <c r="N814" s="5"/>
      <c r="O814" s="49">
        <f t="shared" si="38"/>
        <v>329.95</v>
      </c>
      <c r="P814" s="22" t="str" cm="1">
        <f t="array" ref="P814">_xlfn.IFS(Table1[[#This Row],[Total]]&gt;=2000,"HLC",Table1[[#This Row],[Total]]&lt;2000,"LLC")</f>
        <v>LLC</v>
      </c>
    </row>
    <row r="815" spans="1:16">
      <c r="A815" s="47" t="s">
        <v>26</v>
      </c>
      <c r="B815" s="47" t="str">
        <f>TRIM(Table1[[#This Row],[Product]])</f>
        <v>Bamboo Coffee Table</v>
      </c>
      <c r="C815" s="1" t="s">
        <v>29</v>
      </c>
      <c r="D815" s="1" t="str">
        <f>UPPER(Table1[[#This Row],[Customer]])</f>
        <v>FABULOUS HOMES</v>
      </c>
      <c r="E815" s="30">
        <v>42285</v>
      </c>
      <c r="F815" s="30">
        <f t="shared" ca="1" si="36"/>
        <v>45333</v>
      </c>
      <c r="G815" s="60">
        <f ca="1">YEARFRAC(Table1[[#This Row],[order DateDate]],Table1[[#This Row],[Shipday]])</f>
        <v>8.3416666666666668</v>
      </c>
      <c r="H815" s="64">
        <f>DAY(Table1[[#This Row],[order DateDate]])</f>
        <v>8</v>
      </c>
      <c r="I815" s="64">
        <f>YEAR(Table1[[#This Row],[order DateDate]])</f>
        <v>2015</v>
      </c>
      <c r="J815" s="64" t="str">
        <f>TEXT(Table1[[#This Row],[order DateDate]],"DDDD")</f>
        <v>Thursday</v>
      </c>
      <c r="K815" s="5">
        <v>139.94999999999999</v>
      </c>
      <c r="L815" s="2">
        <v>12</v>
      </c>
      <c r="M815" s="5">
        <f t="shared" si="37"/>
        <v>1679.3999999999999</v>
      </c>
      <c r="N815" s="5"/>
      <c r="O815" s="49">
        <f t="shared" si="38"/>
        <v>1679.3999999999999</v>
      </c>
      <c r="P815" s="22" t="str" cm="1">
        <f t="array" ref="P815">_xlfn.IFS(Table1[[#This Row],[Total]]&gt;=2000,"HLC",Table1[[#This Row],[Total]]&lt;2000,"LLC")</f>
        <v>LLC</v>
      </c>
    </row>
    <row r="816" spans="1:16">
      <c r="A816" s="47" t="s">
        <v>26</v>
      </c>
      <c r="B816" s="47" t="str">
        <f>TRIM(Table1[[#This Row],[Product]])</f>
        <v>Bamboo Coffee Table</v>
      </c>
      <c r="C816" s="1" t="s">
        <v>18</v>
      </c>
      <c r="D816" s="1" t="str">
        <f>UPPER(Table1[[#This Row],[Customer]])</f>
        <v>B&amp;B SPACES</v>
      </c>
      <c r="E816" s="30">
        <v>42286</v>
      </c>
      <c r="F816" s="30">
        <f t="shared" ca="1" si="36"/>
        <v>45333</v>
      </c>
      <c r="G816" s="60">
        <f ca="1">YEARFRAC(Table1[[#This Row],[order DateDate]],Table1[[#This Row],[Shipday]])</f>
        <v>8.3388888888888886</v>
      </c>
      <c r="H816" s="64">
        <f>DAY(Table1[[#This Row],[order DateDate]])</f>
        <v>9</v>
      </c>
      <c r="I816" s="64">
        <f>YEAR(Table1[[#This Row],[order DateDate]])</f>
        <v>2015</v>
      </c>
      <c r="J816" s="64" t="str">
        <f>TEXT(Table1[[#This Row],[order DateDate]],"DDDD")</f>
        <v>Friday</v>
      </c>
      <c r="K816" s="5">
        <v>139.94999999999999</v>
      </c>
      <c r="L816" s="2">
        <v>8</v>
      </c>
      <c r="M816" s="5">
        <f t="shared" si="37"/>
        <v>1119.5999999999999</v>
      </c>
      <c r="N816" s="5"/>
      <c r="O816" s="49">
        <f t="shared" si="38"/>
        <v>1119.5999999999999</v>
      </c>
      <c r="P816" s="22" t="str" cm="1">
        <f t="array" ref="P816">_xlfn.IFS(Table1[[#This Row],[Total]]&gt;=2000,"HLC",Table1[[#This Row],[Total]]&lt;2000,"LLC")</f>
        <v>LLC</v>
      </c>
    </row>
    <row r="817" spans="1:16">
      <c r="A817" s="47" t="s">
        <v>26</v>
      </c>
      <c r="B817" s="47" t="str">
        <f>TRIM(Table1[[#This Row],[Product]])</f>
        <v>Bamboo Coffee Table</v>
      </c>
      <c r="C817" s="1" t="s">
        <v>22</v>
      </c>
      <c r="D817" s="1" t="str">
        <f>UPPER(Table1[[#This Row],[Customer]])</f>
        <v>ELLINGTON DESIGNS</v>
      </c>
      <c r="E817" s="30">
        <v>42287</v>
      </c>
      <c r="F817" s="30">
        <f t="shared" ca="1" si="36"/>
        <v>45333</v>
      </c>
      <c r="G817" s="60">
        <f ca="1">YEARFRAC(Table1[[#This Row],[order DateDate]],Table1[[#This Row],[Shipday]])</f>
        <v>8.3361111111111104</v>
      </c>
      <c r="H817" s="64">
        <f>DAY(Table1[[#This Row],[order DateDate]])</f>
        <v>10</v>
      </c>
      <c r="I817" s="64">
        <f>YEAR(Table1[[#This Row],[order DateDate]])</f>
        <v>2015</v>
      </c>
      <c r="J817" s="64" t="str">
        <f>TEXT(Table1[[#This Row],[order DateDate]],"DDDD")</f>
        <v>Saturday</v>
      </c>
      <c r="K817" s="5">
        <v>139.94999999999999</v>
      </c>
      <c r="L817" s="2">
        <v>10</v>
      </c>
      <c r="M817" s="5">
        <f t="shared" si="37"/>
        <v>1399.5</v>
      </c>
      <c r="N817" s="5"/>
      <c r="O817" s="49">
        <f t="shared" si="38"/>
        <v>1399.5</v>
      </c>
      <c r="P817" s="22" t="str" cm="1">
        <f t="array" ref="P817">_xlfn.IFS(Table1[[#This Row],[Total]]&gt;=2000,"HLC",Table1[[#This Row],[Total]]&lt;2000,"LLC")</f>
        <v>LLC</v>
      </c>
    </row>
    <row r="818" spans="1:16">
      <c r="A818" s="47" t="s">
        <v>17</v>
      </c>
      <c r="B818" s="47" t="str">
        <f>TRIM(Table1[[#This Row],[Product]])</f>
        <v>Captain Recliner</v>
      </c>
      <c r="C818" s="1" t="s">
        <v>22</v>
      </c>
      <c r="D818" s="1" t="str">
        <f>UPPER(Table1[[#This Row],[Customer]])</f>
        <v>ELLINGTON DESIGNS</v>
      </c>
      <c r="E818" s="30">
        <v>42289</v>
      </c>
      <c r="F818" s="30">
        <f t="shared" ca="1" si="36"/>
        <v>45333</v>
      </c>
      <c r="G818" s="60">
        <f ca="1">YEARFRAC(Table1[[#This Row],[order DateDate]],Table1[[#This Row],[Shipday]])</f>
        <v>8.3305555555555557</v>
      </c>
      <c r="H818" s="64">
        <f>DAY(Table1[[#This Row],[order DateDate]])</f>
        <v>12</v>
      </c>
      <c r="I818" s="64">
        <f>YEAR(Table1[[#This Row],[order DateDate]])</f>
        <v>2015</v>
      </c>
      <c r="J818" s="64" t="str">
        <f>TEXT(Table1[[#This Row],[order DateDate]],"DDDD")</f>
        <v>Monday</v>
      </c>
      <c r="K818" s="5">
        <v>299.95</v>
      </c>
      <c r="L818" s="2">
        <v>4</v>
      </c>
      <c r="M818" s="5">
        <f t="shared" si="37"/>
        <v>1199.8</v>
      </c>
      <c r="N818" s="5"/>
      <c r="O818" s="49">
        <f t="shared" si="38"/>
        <v>1199.8</v>
      </c>
      <c r="P818" s="22" t="str" cm="1">
        <f t="array" ref="P818">_xlfn.IFS(Table1[[#This Row],[Total]]&gt;=2000,"HLC",Table1[[#This Row],[Total]]&lt;2000,"LLC")</f>
        <v>LLC</v>
      </c>
    </row>
    <row r="819" spans="1:16">
      <c r="A819" s="47" t="s">
        <v>19</v>
      </c>
      <c r="B819" s="47" t="str">
        <f>TRIM(Table1[[#This Row],[Product]])</f>
        <v>Media Armoire</v>
      </c>
      <c r="C819" s="1" t="s">
        <v>29</v>
      </c>
      <c r="D819" s="1" t="str">
        <f>UPPER(Table1[[#This Row],[Customer]])</f>
        <v>FABULOUS HOMES</v>
      </c>
      <c r="E819" s="30">
        <v>42289</v>
      </c>
      <c r="F819" s="30">
        <f t="shared" ca="1" si="36"/>
        <v>45333</v>
      </c>
      <c r="G819" s="60">
        <f ca="1">YEARFRAC(Table1[[#This Row],[order DateDate]],Table1[[#This Row],[Shipday]])</f>
        <v>8.3305555555555557</v>
      </c>
      <c r="H819" s="64">
        <f>DAY(Table1[[#This Row],[order DateDate]])</f>
        <v>12</v>
      </c>
      <c r="I819" s="64">
        <f>YEAR(Table1[[#This Row],[order DateDate]])</f>
        <v>2015</v>
      </c>
      <c r="J819" s="64" t="str">
        <f>TEXT(Table1[[#This Row],[order DateDate]],"DDDD")</f>
        <v>Monday</v>
      </c>
      <c r="K819" s="5">
        <v>329.95</v>
      </c>
      <c r="L819" s="2">
        <v>1</v>
      </c>
      <c r="M819" s="5">
        <f t="shared" si="37"/>
        <v>329.95</v>
      </c>
      <c r="N819" s="5"/>
      <c r="O819" s="49">
        <f t="shared" si="38"/>
        <v>329.95</v>
      </c>
      <c r="P819" s="22" t="str" cm="1">
        <f t="array" ref="P819">_xlfn.IFS(Table1[[#This Row],[Total]]&gt;=2000,"HLC",Table1[[#This Row],[Total]]&lt;2000,"LLC")</f>
        <v>LLC</v>
      </c>
    </row>
    <row r="820" spans="1:16">
      <c r="A820" s="47" t="s">
        <v>24</v>
      </c>
      <c r="B820" s="47" t="str">
        <f>TRIM(Table1[[#This Row],[Product]])</f>
        <v>Chameleon Couch</v>
      </c>
      <c r="C820" s="1" t="s">
        <v>28</v>
      </c>
      <c r="D820" s="1" t="str">
        <f>UPPER(Table1[[#This Row],[Customer]])</f>
        <v>HOME EMPORIUM</v>
      </c>
      <c r="E820" s="30">
        <v>42290</v>
      </c>
      <c r="F820" s="30">
        <f t="shared" ca="1" si="36"/>
        <v>45333</v>
      </c>
      <c r="G820" s="60">
        <f ca="1">YEARFRAC(Table1[[#This Row],[order DateDate]],Table1[[#This Row],[Shipday]])</f>
        <v>8.3277777777777775</v>
      </c>
      <c r="H820" s="64">
        <f>DAY(Table1[[#This Row],[order DateDate]])</f>
        <v>13</v>
      </c>
      <c r="I820" s="64">
        <f>YEAR(Table1[[#This Row],[order DateDate]])</f>
        <v>2015</v>
      </c>
      <c r="J820" s="64" t="str">
        <f>TEXT(Table1[[#This Row],[order DateDate]],"DDDD")</f>
        <v>Tuesday</v>
      </c>
      <c r="K820" s="5">
        <v>649.99</v>
      </c>
      <c r="L820" s="2">
        <v>3</v>
      </c>
      <c r="M820" s="5">
        <f t="shared" si="37"/>
        <v>1949.97</v>
      </c>
      <c r="N820" s="5"/>
      <c r="O820" s="49">
        <f t="shared" si="38"/>
        <v>1949.97</v>
      </c>
      <c r="P820" s="22" t="str" cm="1">
        <f t="array" ref="P820">_xlfn.IFS(Table1[[#This Row],[Total]]&gt;=2000,"HLC",Table1[[#This Row],[Total]]&lt;2000,"LLC")</f>
        <v>LLC</v>
      </c>
    </row>
    <row r="821" spans="1:16">
      <c r="A821" s="47" t="s">
        <v>17</v>
      </c>
      <c r="B821" s="47" t="str">
        <f>TRIM(Table1[[#This Row],[Product]])</f>
        <v>Captain Recliner</v>
      </c>
      <c r="C821" s="1" t="s">
        <v>28</v>
      </c>
      <c r="D821" s="1" t="str">
        <f>UPPER(Table1[[#This Row],[Customer]])</f>
        <v>HOME EMPORIUM</v>
      </c>
      <c r="E821" s="30">
        <v>42294</v>
      </c>
      <c r="F821" s="30">
        <f t="shared" ca="1" si="36"/>
        <v>45333</v>
      </c>
      <c r="G821" s="60">
        <f ca="1">YEARFRAC(Table1[[#This Row],[order DateDate]],Table1[[#This Row],[Shipday]])</f>
        <v>8.3166666666666664</v>
      </c>
      <c r="H821" s="64">
        <f>DAY(Table1[[#This Row],[order DateDate]])</f>
        <v>17</v>
      </c>
      <c r="I821" s="64">
        <f>YEAR(Table1[[#This Row],[order DateDate]])</f>
        <v>2015</v>
      </c>
      <c r="J821" s="64" t="str">
        <f>TEXT(Table1[[#This Row],[order DateDate]],"DDDD")</f>
        <v>Saturday</v>
      </c>
      <c r="K821" s="5">
        <v>299.95</v>
      </c>
      <c r="L821" s="2">
        <v>8</v>
      </c>
      <c r="M821" s="5">
        <f t="shared" si="37"/>
        <v>2399.6</v>
      </c>
      <c r="N821" s="5"/>
      <c r="O821" s="49">
        <f t="shared" si="38"/>
        <v>2399.6</v>
      </c>
      <c r="P821" s="22" t="str" cm="1">
        <f t="array" ref="P821">_xlfn.IFS(Table1[[#This Row],[Total]]&gt;=2000,"HLC",Table1[[#This Row],[Total]]&lt;2000,"LLC")</f>
        <v>HLC</v>
      </c>
    </row>
    <row r="822" spans="1:16">
      <c r="A822" s="47" t="s">
        <v>24</v>
      </c>
      <c r="B822" s="47" t="str">
        <f>TRIM(Table1[[#This Row],[Product]])</f>
        <v>Chameleon Couch</v>
      </c>
      <c r="C822" s="1" t="s">
        <v>18</v>
      </c>
      <c r="D822" s="1" t="str">
        <f>UPPER(Table1[[#This Row],[Customer]])</f>
        <v>B&amp;B SPACES</v>
      </c>
      <c r="E822" s="30">
        <v>42296</v>
      </c>
      <c r="F822" s="30">
        <f t="shared" ca="1" si="36"/>
        <v>45333</v>
      </c>
      <c r="G822" s="60">
        <f ca="1">YEARFRAC(Table1[[#This Row],[order DateDate]],Table1[[#This Row],[Shipday]])</f>
        <v>8.3111111111111118</v>
      </c>
      <c r="H822" s="64">
        <f>DAY(Table1[[#This Row],[order DateDate]])</f>
        <v>19</v>
      </c>
      <c r="I822" s="64">
        <f>YEAR(Table1[[#This Row],[order DateDate]])</f>
        <v>2015</v>
      </c>
      <c r="J822" s="64" t="str">
        <f>TEXT(Table1[[#This Row],[order DateDate]],"DDDD")</f>
        <v>Monday</v>
      </c>
      <c r="K822" s="5">
        <v>649.99</v>
      </c>
      <c r="L822" s="2">
        <v>11</v>
      </c>
      <c r="M822" s="5">
        <f t="shared" si="37"/>
        <v>7149.89</v>
      </c>
      <c r="N822" s="5"/>
      <c r="O822" s="49">
        <f t="shared" si="38"/>
        <v>7149.89</v>
      </c>
      <c r="P822" s="22" t="str" cm="1">
        <f t="array" ref="P822">_xlfn.IFS(Table1[[#This Row],[Total]]&gt;=2000,"HLC",Table1[[#This Row],[Total]]&lt;2000,"LLC")</f>
        <v>HLC</v>
      </c>
    </row>
    <row r="823" spans="1:16">
      <c r="A823" s="47" t="s">
        <v>17</v>
      </c>
      <c r="B823" s="47" t="str">
        <f>TRIM(Table1[[#This Row],[Product]])</f>
        <v>Captain Recliner</v>
      </c>
      <c r="C823" s="1" t="s">
        <v>20</v>
      </c>
      <c r="D823" s="1" t="str">
        <f>UPPER(Table1[[#This Row],[Customer]])</f>
        <v>HOME USA</v>
      </c>
      <c r="E823" s="30">
        <v>42300</v>
      </c>
      <c r="F823" s="30">
        <f t="shared" ca="1" si="36"/>
        <v>45333</v>
      </c>
      <c r="G823" s="60">
        <f ca="1">YEARFRAC(Table1[[#This Row],[order DateDate]],Table1[[#This Row],[Shipday]])</f>
        <v>8.3000000000000007</v>
      </c>
      <c r="H823" s="64">
        <f>DAY(Table1[[#This Row],[order DateDate]])</f>
        <v>23</v>
      </c>
      <c r="I823" s="64">
        <f>YEAR(Table1[[#This Row],[order DateDate]])</f>
        <v>2015</v>
      </c>
      <c r="J823" s="64" t="str">
        <f>TEXT(Table1[[#This Row],[order DateDate]],"DDDD")</f>
        <v>Friday</v>
      </c>
      <c r="K823" s="5">
        <v>299.95</v>
      </c>
      <c r="L823" s="2">
        <v>1</v>
      </c>
      <c r="M823" s="5">
        <f t="shared" si="37"/>
        <v>299.95</v>
      </c>
      <c r="N823" s="5"/>
      <c r="O823" s="49">
        <f t="shared" si="38"/>
        <v>299.95</v>
      </c>
      <c r="P823" s="22" t="str" cm="1">
        <f t="array" ref="P823">_xlfn.IFS(Table1[[#This Row],[Total]]&gt;=2000,"HLC",Table1[[#This Row],[Total]]&lt;2000,"LLC")</f>
        <v>LLC</v>
      </c>
    </row>
    <row r="824" spans="1:16">
      <c r="A824" s="47" t="s">
        <v>19</v>
      </c>
      <c r="B824" s="47" t="str">
        <f>TRIM(Table1[[#This Row],[Product]])</f>
        <v>Media Armoire</v>
      </c>
      <c r="C824" s="1" t="s">
        <v>22</v>
      </c>
      <c r="D824" s="1" t="str">
        <f>UPPER(Table1[[#This Row],[Customer]])</f>
        <v>ELLINGTON DESIGNS</v>
      </c>
      <c r="E824" s="30">
        <v>42300</v>
      </c>
      <c r="F824" s="30">
        <f t="shared" ca="1" si="36"/>
        <v>45333</v>
      </c>
      <c r="G824" s="60">
        <f ca="1">YEARFRAC(Table1[[#This Row],[order DateDate]],Table1[[#This Row],[Shipday]])</f>
        <v>8.3000000000000007</v>
      </c>
      <c r="H824" s="64">
        <f>DAY(Table1[[#This Row],[order DateDate]])</f>
        <v>23</v>
      </c>
      <c r="I824" s="64">
        <f>YEAR(Table1[[#This Row],[order DateDate]])</f>
        <v>2015</v>
      </c>
      <c r="J824" s="64" t="str">
        <f>TEXT(Table1[[#This Row],[order DateDate]],"DDDD")</f>
        <v>Friday</v>
      </c>
      <c r="K824" s="5">
        <v>329.95</v>
      </c>
      <c r="L824" s="2">
        <v>6</v>
      </c>
      <c r="M824" s="5">
        <f t="shared" si="37"/>
        <v>1979.6999999999998</v>
      </c>
      <c r="N824" s="5"/>
      <c r="O824" s="49">
        <f t="shared" si="38"/>
        <v>1979.6999999999998</v>
      </c>
      <c r="P824" s="22" t="str" cm="1">
        <f t="array" ref="P824">_xlfn.IFS(Table1[[#This Row],[Total]]&gt;=2000,"HLC",Table1[[#This Row],[Total]]&lt;2000,"LLC")</f>
        <v>LLC</v>
      </c>
    </row>
    <row r="825" spans="1:16">
      <c r="A825" s="47" t="s">
        <v>26</v>
      </c>
      <c r="B825" s="47" t="str">
        <f>TRIM(Table1[[#This Row],[Product]])</f>
        <v>Bamboo Coffee Table</v>
      </c>
      <c r="C825" s="1" t="s">
        <v>20</v>
      </c>
      <c r="D825" s="1" t="str">
        <f>UPPER(Table1[[#This Row],[Customer]])</f>
        <v>HOME USA</v>
      </c>
      <c r="E825" s="30">
        <v>42301</v>
      </c>
      <c r="F825" s="30">
        <f t="shared" ca="1" si="36"/>
        <v>45333</v>
      </c>
      <c r="G825" s="60">
        <f ca="1">YEARFRAC(Table1[[#This Row],[order DateDate]],Table1[[#This Row],[Shipday]])</f>
        <v>8.2972222222222225</v>
      </c>
      <c r="H825" s="64">
        <f>DAY(Table1[[#This Row],[order DateDate]])</f>
        <v>24</v>
      </c>
      <c r="I825" s="64">
        <f>YEAR(Table1[[#This Row],[order DateDate]])</f>
        <v>2015</v>
      </c>
      <c r="J825" s="64" t="str">
        <f>TEXT(Table1[[#This Row],[order DateDate]],"DDDD")</f>
        <v>Saturday</v>
      </c>
      <c r="K825" s="5">
        <v>139.94999999999999</v>
      </c>
      <c r="L825" s="2">
        <v>1</v>
      </c>
      <c r="M825" s="5">
        <f t="shared" si="37"/>
        <v>139.94999999999999</v>
      </c>
      <c r="N825" s="5"/>
      <c r="O825" s="49">
        <f t="shared" si="38"/>
        <v>139.94999999999999</v>
      </c>
      <c r="P825" s="22" t="str" cm="1">
        <f t="array" ref="P825">_xlfn.IFS(Table1[[#This Row],[Total]]&gt;=2000,"HLC",Table1[[#This Row],[Total]]&lt;2000,"LLC")</f>
        <v>LLC</v>
      </c>
    </row>
    <row r="826" spans="1:16">
      <c r="A826" s="47" t="s">
        <v>19</v>
      </c>
      <c r="B826" s="47" t="str">
        <f>TRIM(Table1[[#This Row],[Product]])</f>
        <v>Media Armoire</v>
      </c>
      <c r="C826" s="1" t="s">
        <v>18</v>
      </c>
      <c r="D826" s="1" t="str">
        <f>UPPER(Table1[[#This Row],[Customer]])</f>
        <v>B&amp;B SPACES</v>
      </c>
      <c r="E826" s="30">
        <v>42301</v>
      </c>
      <c r="F826" s="30">
        <f t="shared" ca="1" si="36"/>
        <v>45333</v>
      </c>
      <c r="G826" s="60">
        <f ca="1">YEARFRAC(Table1[[#This Row],[order DateDate]],Table1[[#This Row],[Shipday]])</f>
        <v>8.2972222222222225</v>
      </c>
      <c r="H826" s="64">
        <f>DAY(Table1[[#This Row],[order DateDate]])</f>
        <v>24</v>
      </c>
      <c r="I826" s="64">
        <f>YEAR(Table1[[#This Row],[order DateDate]])</f>
        <v>2015</v>
      </c>
      <c r="J826" s="64" t="str">
        <f>TEXT(Table1[[#This Row],[order DateDate]],"DDDD")</f>
        <v>Saturday</v>
      </c>
      <c r="K826" s="5">
        <v>329.95</v>
      </c>
      <c r="L826" s="2">
        <v>18</v>
      </c>
      <c r="M826" s="5">
        <f t="shared" si="37"/>
        <v>5939.0999999999995</v>
      </c>
      <c r="N826" s="5"/>
      <c r="O826" s="49">
        <f t="shared" si="38"/>
        <v>5939.0999999999995</v>
      </c>
      <c r="P826" s="22" t="str" cm="1">
        <f t="array" ref="P826">_xlfn.IFS(Table1[[#This Row],[Total]]&gt;=2000,"HLC",Table1[[#This Row],[Total]]&lt;2000,"LLC")</f>
        <v>HLC</v>
      </c>
    </row>
    <row r="827" spans="1:16">
      <c r="A827" s="47" t="s">
        <v>19</v>
      </c>
      <c r="B827" s="47" t="str">
        <f>TRIM(Table1[[#This Row],[Product]])</f>
        <v>Media Armoire</v>
      </c>
      <c r="C827" s="1" t="s">
        <v>18</v>
      </c>
      <c r="D827" s="1" t="str">
        <f>UPPER(Table1[[#This Row],[Customer]])</f>
        <v>B&amp;B SPACES</v>
      </c>
      <c r="E827" s="30">
        <v>42303</v>
      </c>
      <c r="F827" s="30">
        <f t="shared" ca="1" si="36"/>
        <v>45333</v>
      </c>
      <c r="G827" s="60">
        <f ca="1">YEARFRAC(Table1[[#This Row],[order DateDate]],Table1[[#This Row],[Shipday]])</f>
        <v>8.2916666666666661</v>
      </c>
      <c r="H827" s="64">
        <f>DAY(Table1[[#This Row],[order DateDate]])</f>
        <v>26</v>
      </c>
      <c r="I827" s="64">
        <f>YEAR(Table1[[#This Row],[order DateDate]])</f>
        <v>2015</v>
      </c>
      <c r="J827" s="64" t="str">
        <f>TEXT(Table1[[#This Row],[order DateDate]],"DDDD")</f>
        <v>Monday</v>
      </c>
      <c r="K827" s="5">
        <v>329.95</v>
      </c>
      <c r="L827" s="2">
        <v>16</v>
      </c>
      <c r="M827" s="5">
        <f t="shared" si="37"/>
        <v>5279.2</v>
      </c>
      <c r="N827" s="5"/>
      <c r="O827" s="49">
        <f t="shared" si="38"/>
        <v>5279.2</v>
      </c>
      <c r="P827" s="22" t="str" cm="1">
        <f t="array" ref="P827">_xlfn.IFS(Table1[[#This Row],[Total]]&gt;=2000,"HLC",Table1[[#This Row],[Total]]&lt;2000,"LLC")</f>
        <v>HLC</v>
      </c>
    </row>
    <row r="828" spans="1:16">
      <c r="A828" s="47" t="s">
        <v>26</v>
      </c>
      <c r="B828" s="47" t="str">
        <f>TRIM(Table1[[#This Row],[Product]])</f>
        <v>Bamboo Coffee Table</v>
      </c>
      <c r="C828" s="1" t="s">
        <v>18</v>
      </c>
      <c r="D828" s="1" t="str">
        <f>UPPER(Table1[[#This Row],[Customer]])</f>
        <v>B&amp;B SPACES</v>
      </c>
      <c r="E828" s="30">
        <v>42304</v>
      </c>
      <c r="F828" s="30">
        <f t="shared" ca="1" si="36"/>
        <v>45333</v>
      </c>
      <c r="G828" s="60">
        <f ca="1">YEARFRAC(Table1[[#This Row],[order DateDate]],Table1[[#This Row],[Shipday]])</f>
        <v>8.2888888888888896</v>
      </c>
      <c r="H828" s="64">
        <f>DAY(Table1[[#This Row],[order DateDate]])</f>
        <v>27</v>
      </c>
      <c r="I828" s="64">
        <f>YEAR(Table1[[#This Row],[order DateDate]])</f>
        <v>2015</v>
      </c>
      <c r="J828" s="64" t="str">
        <f>TEXT(Table1[[#This Row],[order DateDate]],"DDDD")</f>
        <v>Tuesday</v>
      </c>
      <c r="K828" s="5">
        <v>139.94999999999999</v>
      </c>
      <c r="L828" s="2">
        <v>18</v>
      </c>
      <c r="M828" s="5">
        <f t="shared" si="37"/>
        <v>2519.1</v>
      </c>
      <c r="N828" s="5"/>
      <c r="O828" s="49">
        <f t="shared" si="38"/>
        <v>2519.1</v>
      </c>
      <c r="P828" s="22" t="str" cm="1">
        <f t="array" ref="P828">_xlfn.IFS(Table1[[#This Row],[Total]]&gt;=2000,"HLC",Table1[[#This Row],[Total]]&lt;2000,"LLC")</f>
        <v>HLC</v>
      </c>
    </row>
    <row r="829" spans="1:16">
      <c r="A829" s="47" t="s">
        <v>21</v>
      </c>
      <c r="B829" s="47" t="str">
        <f>TRIM(Table1[[#This Row],[Product]])</f>
        <v>Bamboo End Table</v>
      </c>
      <c r="C829" s="1" t="s">
        <v>28</v>
      </c>
      <c r="D829" s="1" t="str">
        <f>UPPER(Table1[[#This Row],[Customer]])</f>
        <v>HOME EMPORIUM</v>
      </c>
      <c r="E829" s="30">
        <v>42304</v>
      </c>
      <c r="F829" s="30">
        <f t="shared" ca="1" si="36"/>
        <v>45333</v>
      </c>
      <c r="G829" s="60">
        <f ca="1">YEARFRAC(Table1[[#This Row],[order DateDate]],Table1[[#This Row],[Shipday]])</f>
        <v>8.2888888888888896</v>
      </c>
      <c r="H829" s="64">
        <f>DAY(Table1[[#This Row],[order DateDate]])</f>
        <v>27</v>
      </c>
      <c r="I829" s="64">
        <f>YEAR(Table1[[#This Row],[order DateDate]])</f>
        <v>2015</v>
      </c>
      <c r="J829" s="64" t="str">
        <f>TEXT(Table1[[#This Row],[order DateDate]],"DDDD")</f>
        <v>Tuesday</v>
      </c>
      <c r="K829" s="5">
        <v>64.95</v>
      </c>
      <c r="L829" s="2">
        <v>8</v>
      </c>
      <c r="M829" s="5">
        <f t="shared" si="37"/>
        <v>519.6</v>
      </c>
      <c r="N829" s="5"/>
      <c r="O829" s="49">
        <f t="shared" si="38"/>
        <v>519.6</v>
      </c>
      <c r="P829" s="22" t="str" cm="1">
        <f t="array" ref="P829">_xlfn.IFS(Table1[[#This Row],[Total]]&gt;=2000,"HLC",Table1[[#This Row],[Total]]&lt;2000,"LLC")</f>
        <v>LLC</v>
      </c>
    </row>
    <row r="830" spans="1:16">
      <c r="A830" s="47" t="s">
        <v>24</v>
      </c>
      <c r="B830" s="47" t="str">
        <f>TRIM(Table1[[#This Row],[Product]])</f>
        <v>Chameleon Couch</v>
      </c>
      <c r="C830" s="1" t="s">
        <v>20</v>
      </c>
      <c r="D830" s="1" t="str">
        <f>UPPER(Table1[[#This Row],[Customer]])</f>
        <v>HOME USA</v>
      </c>
      <c r="E830" s="30">
        <v>42304</v>
      </c>
      <c r="F830" s="30">
        <f t="shared" ca="1" si="36"/>
        <v>45333</v>
      </c>
      <c r="G830" s="60">
        <f ca="1">YEARFRAC(Table1[[#This Row],[order DateDate]],Table1[[#This Row],[Shipday]])</f>
        <v>8.2888888888888896</v>
      </c>
      <c r="H830" s="64">
        <f>DAY(Table1[[#This Row],[order DateDate]])</f>
        <v>27</v>
      </c>
      <c r="I830" s="64">
        <f>YEAR(Table1[[#This Row],[order DateDate]])</f>
        <v>2015</v>
      </c>
      <c r="J830" s="64" t="str">
        <f>TEXT(Table1[[#This Row],[order DateDate]],"DDDD")</f>
        <v>Tuesday</v>
      </c>
      <c r="K830" s="5">
        <v>649.99</v>
      </c>
      <c r="L830" s="2">
        <v>13</v>
      </c>
      <c r="M830" s="5">
        <f t="shared" si="37"/>
        <v>8449.8700000000008</v>
      </c>
      <c r="N830" s="5"/>
      <c r="O830" s="49">
        <f t="shared" si="38"/>
        <v>8449.8700000000008</v>
      </c>
      <c r="P830" s="22" t="str" cm="1">
        <f t="array" ref="P830">_xlfn.IFS(Table1[[#This Row],[Total]]&gt;=2000,"HLC",Table1[[#This Row],[Total]]&lt;2000,"LLC")</f>
        <v>HLC</v>
      </c>
    </row>
    <row r="831" spans="1:16">
      <c r="A831" s="47" t="s">
        <v>24</v>
      </c>
      <c r="B831" s="47" t="str">
        <f>TRIM(Table1[[#This Row],[Product]])</f>
        <v>Chameleon Couch</v>
      </c>
      <c r="C831" s="1" t="s">
        <v>20</v>
      </c>
      <c r="D831" s="1" t="str">
        <f>UPPER(Table1[[#This Row],[Customer]])</f>
        <v>HOME USA</v>
      </c>
      <c r="E831" s="30">
        <v>42304</v>
      </c>
      <c r="F831" s="30">
        <f t="shared" ca="1" si="36"/>
        <v>45333</v>
      </c>
      <c r="G831" s="60">
        <f ca="1">YEARFRAC(Table1[[#This Row],[order DateDate]],Table1[[#This Row],[Shipday]])</f>
        <v>8.2888888888888896</v>
      </c>
      <c r="H831" s="64">
        <f>DAY(Table1[[#This Row],[order DateDate]])</f>
        <v>27</v>
      </c>
      <c r="I831" s="64">
        <f>YEAR(Table1[[#This Row],[order DateDate]])</f>
        <v>2015</v>
      </c>
      <c r="J831" s="64" t="str">
        <f>TEXT(Table1[[#This Row],[order DateDate]],"DDDD")</f>
        <v>Tuesday</v>
      </c>
      <c r="K831" s="5">
        <v>649.99</v>
      </c>
      <c r="L831" s="2">
        <v>5</v>
      </c>
      <c r="M831" s="5">
        <f t="shared" si="37"/>
        <v>3249.95</v>
      </c>
      <c r="N831" s="5"/>
      <c r="O831" s="49">
        <f t="shared" si="38"/>
        <v>3249.95</v>
      </c>
      <c r="P831" s="22" t="str" cm="1">
        <f t="array" ref="P831">_xlfn.IFS(Table1[[#This Row],[Total]]&gt;=2000,"HLC",Table1[[#This Row],[Total]]&lt;2000,"LLC")</f>
        <v>HLC</v>
      </c>
    </row>
    <row r="832" spans="1:16">
      <c r="A832" s="47" t="s">
        <v>26</v>
      </c>
      <c r="B832" s="47" t="str">
        <f>TRIM(Table1[[#This Row],[Product]])</f>
        <v>Bamboo Coffee Table</v>
      </c>
      <c r="C832" s="1" t="s">
        <v>22</v>
      </c>
      <c r="D832" s="1" t="str">
        <f>UPPER(Table1[[#This Row],[Customer]])</f>
        <v>ELLINGTON DESIGNS</v>
      </c>
      <c r="E832" s="30">
        <v>42307</v>
      </c>
      <c r="F832" s="30">
        <f t="shared" ca="1" si="36"/>
        <v>45333</v>
      </c>
      <c r="G832" s="60">
        <f ca="1">YEARFRAC(Table1[[#This Row],[order DateDate]],Table1[[#This Row],[Shipday]])</f>
        <v>8.280555555555555</v>
      </c>
      <c r="H832" s="64">
        <f>DAY(Table1[[#This Row],[order DateDate]])</f>
        <v>30</v>
      </c>
      <c r="I832" s="64">
        <f>YEAR(Table1[[#This Row],[order DateDate]])</f>
        <v>2015</v>
      </c>
      <c r="J832" s="64" t="str">
        <f>TEXT(Table1[[#This Row],[order DateDate]],"DDDD")</f>
        <v>Friday</v>
      </c>
      <c r="K832" s="5">
        <v>139.94999999999999</v>
      </c>
      <c r="L832" s="2">
        <v>2</v>
      </c>
      <c r="M832" s="5">
        <f t="shared" si="37"/>
        <v>279.89999999999998</v>
      </c>
      <c r="N832" s="5"/>
      <c r="O832" s="49">
        <f t="shared" si="38"/>
        <v>279.89999999999998</v>
      </c>
      <c r="P832" s="22" t="str" cm="1">
        <f t="array" ref="P832">_xlfn.IFS(Table1[[#This Row],[Total]]&gt;=2000,"HLC",Table1[[#This Row],[Total]]&lt;2000,"LLC")</f>
        <v>LLC</v>
      </c>
    </row>
    <row r="833" spans="1:16">
      <c r="A833" s="47" t="s">
        <v>26</v>
      </c>
      <c r="B833" s="47" t="str">
        <f>TRIM(Table1[[#This Row],[Product]])</f>
        <v>Bamboo Coffee Table</v>
      </c>
      <c r="C833" s="1" t="s">
        <v>20</v>
      </c>
      <c r="D833" s="1" t="str">
        <f>UPPER(Table1[[#This Row],[Customer]])</f>
        <v>HOME USA</v>
      </c>
      <c r="E833" s="30">
        <v>42308</v>
      </c>
      <c r="F833" s="30">
        <f t="shared" ca="1" si="36"/>
        <v>45333</v>
      </c>
      <c r="G833" s="60">
        <f ca="1">YEARFRAC(Table1[[#This Row],[order DateDate]],Table1[[#This Row],[Shipday]])</f>
        <v>8.280555555555555</v>
      </c>
      <c r="H833" s="64">
        <f>DAY(Table1[[#This Row],[order DateDate]])</f>
        <v>31</v>
      </c>
      <c r="I833" s="64">
        <f>YEAR(Table1[[#This Row],[order DateDate]])</f>
        <v>2015</v>
      </c>
      <c r="J833" s="64" t="str">
        <f>TEXT(Table1[[#This Row],[order DateDate]],"DDDD")</f>
        <v>Saturday</v>
      </c>
      <c r="K833" s="5">
        <v>139.94999999999999</v>
      </c>
      <c r="L833" s="2">
        <v>13</v>
      </c>
      <c r="M833" s="5">
        <f t="shared" si="37"/>
        <v>1819.35</v>
      </c>
      <c r="N833" s="5"/>
      <c r="O833" s="49">
        <f t="shared" si="38"/>
        <v>1819.35</v>
      </c>
      <c r="P833" s="22" t="str" cm="1">
        <f t="array" ref="P833">_xlfn.IFS(Table1[[#This Row],[Total]]&gt;=2000,"HLC",Table1[[#This Row],[Total]]&lt;2000,"LLC")</f>
        <v>LLC</v>
      </c>
    </row>
    <row r="834" spans="1:16">
      <c r="A834" s="47" t="s">
        <v>24</v>
      </c>
      <c r="B834" s="47" t="str">
        <f>TRIM(Table1[[#This Row],[Product]])</f>
        <v>Chameleon Couch</v>
      </c>
      <c r="C834" s="1" t="s">
        <v>18</v>
      </c>
      <c r="D834" s="1" t="str">
        <f>UPPER(Table1[[#This Row],[Customer]])</f>
        <v>B&amp;B SPACES</v>
      </c>
      <c r="E834" s="30">
        <v>42310</v>
      </c>
      <c r="F834" s="30">
        <f t="shared" ca="1" si="36"/>
        <v>45333</v>
      </c>
      <c r="G834" s="60">
        <f ca="1">YEARFRAC(Table1[[#This Row],[order DateDate]],Table1[[#This Row],[Shipday]])</f>
        <v>8.2750000000000004</v>
      </c>
      <c r="H834" s="64">
        <f>DAY(Table1[[#This Row],[order DateDate]])</f>
        <v>2</v>
      </c>
      <c r="I834" s="64">
        <f>YEAR(Table1[[#This Row],[order DateDate]])</f>
        <v>2015</v>
      </c>
      <c r="J834" s="64" t="str">
        <f>TEXT(Table1[[#This Row],[order DateDate]],"DDDD")</f>
        <v>Monday</v>
      </c>
      <c r="K834" s="5">
        <v>649.99</v>
      </c>
      <c r="L834" s="2">
        <v>8</v>
      </c>
      <c r="M834" s="5">
        <f t="shared" si="37"/>
        <v>5199.92</v>
      </c>
      <c r="N834" s="5"/>
      <c r="O834" s="49">
        <f t="shared" si="38"/>
        <v>5199.92</v>
      </c>
      <c r="P834" s="22" t="str" cm="1">
        <f t="array" ref="P834">_xlfn.IFS(Table1[[#This Row],[Total]]&gt;=2000,"HLC",Table1[[#This Row],[Total]]&lt;2000,"LLC")</f>
        <v>HLC</v>
      </c>
    </row>
    <row r="835" spans="1:16">
      <c r="A835" s="47" t="s">
        <v>17</v>
      </c>
      <c r="B835" s="47" t="str">
        <f>TRIM(Table1[[#This Row],[Product]])</f>
        <v>Captain Recliner</v>
      </c>
      <c r="C835" s="1" t="s">
        <v>20</v>
      </c>
      <c r="D835" s="1" t="str">
        <f>UPPER(Table1[[#This Row],[Customer]])</f>
        <v>HOME USA</v>
      </c>
      <c r="E835" s="30">
        <v>42311</v>
      </c>
      <c r="F835" s="30">
        <f t="shared" ca="1" si="36"/>
        <v>45333</v>
      </c>
      <c r="G835" s="60">
        <f ca="1">YEARFRAC(Table1[[#This Row],[order DateDate]],Table1[[#This Row],[Shipday]])</f>
        <v>8.2722222222222221</v>
      </c>
      <c r="H835" s="64">
        <f>DAY(Table1[[#This Row],[order DateDate]])</f>
        <v>3</v>
      </c>
      <c r="I835" s="64">
        <f>YEAR(Table1[[#This Row],[order DateDate]])</f>
        <v>2015</v>
      </c>
      <c r="J835" s="64" t="str">
        <f>TEXT(Table1[[#This Row],[order DateDate]],"DDDD")</f>
        <v>Tuesday</v>
      </c>
      <c r="K835" s="5">
        <v>299.95</v>
      </c>
      <c r="L835" s="2">
        <v>11</v>
      </c>
      <c r="M835" s="5">
        <f t="shared" si="37"/>
        <v>3299.45</v>
      </c>
      <c r="N835" s="5"/>
      <c r="O835" s="49">
        <f t="shared" si="38"/>
        <v>3299.45</v>
      </c>
      <c r="P835" s="22" t="str" cm="1">
        <f t="array" ref="P835">_xlfn.IFS(Table1[[#This Row],[Total]]&gt;=2000,"HLC",Table1[[#This Row],[Total]]&lt;2000,"LLC")</f>
        <v>HLC</v>
      </c>
    </row>
    <row r="836" spans="1:16">
      <c r="A836" s="47" t="s">
        <v>24</v>
      </c>
      <c r="B836" s="47" t="str">
        <f>TRIM(Table1[[#This Row],[Product]])</f>
        <v>Chameleon Couch</v>
      </c>
      <c r="C836" s="1" t="s">
        <v>22</v>
      </c>
      <c r="D836" s="1" t="str">
        <f>UPPER(Table1[[#This Row],[Customer]])</f>
        <v>ELLINGTON DESIGNS</v>
      </c>
      <c r="E836" s="30">
        <v>42311</v>
      </c>
      <c r="F836" s="30">
        <f t="shared" ref="F836:F899" ca="1" si="39">TODAY()</f>
        <v>45333</v>
      </c>
      <c r="G836" s="60">
        <f ca="1">YEARFRAC(Table1[[#This Row],[order DateDate]],Table1[[#This Row],[Shipday]])</f>
        <v>8.2722222222222221</v>
      </c>
      <c r="H836" s="64">
        <f>DAY(Table1[[#This Row],[order DateDate]])</f>
        <v>3</v>
      </c>
      <c r="I836" s="64">
        <f>YEAR(Table1[[#This Row],[order DateDate]])</f>
        <v>2015</v>
      </c>
      <c r="J836" s="64" t="str">
        <f>TEXT(Table1[[#This Row],[order DateDate]],"DDDD")</f>
        <v>Tuesday</v>
      </c>
      <c r="K836" s="5">
        <v>649.99</v>
      </c>
      <c r="L836" s="2">
        <v>7</v>
      </c>
      <c r="M836" s="5">
        <f t="shared" ref="M836:M899" si="40">K836*L836</f>
        <v>4549.93</v>
      </c>
      <c r="N836" s="5"/>
      <c r="O836" s="49">
        <f t="shared" ref="O836:O899" si="41">M836+N836</f>
        <v>4549.93</v>
      </c>
      <c r="P836" s="22" t="str" cm="1">
        <f t="array" ref="P836">_xlfn.IFS(Table1[[#This Row],[Total]]&gt;=2000,"HLC",Table1[[#This Row],[Total]]&lt;2000,"LLC")</f>
        <v>HLC</v>
      </c>
    </row>
    <row r="837" spans="1:16">
      <c r="A837" s="47" t="s">
        <v>19</v>
      </c>
      <c r="B837" s="47" t="str">
        <f>TRIM(Table1[[#This Row],[Product]])</f>
        <v>Media Armoire</v>
      </c>
      <c r="C837" s="1" t="s">
        <v>29</v>
      </c>
      <c r="D837" s="1" t="str">
        <f>UPPER(Table1[[#This Row],[Customer]])</f>
        <v>FABULOUS HOMES</v>
      </c>
      <c r="E837" s="30">
        <v>42311</v>
      </c>
      <c r="F837" s="30">
        <f t="shared" ca="1" si="39"/>
        <v>45333</v>
      </c>
      <c r="G837" s="60">
        <f ca="1">YEARFRAC(Table1[[#This Row],[order DateDate]],Table1[[#This Row],[Shipday]])</f>
        <v>8.2722222222222221</v>
      </c>
      <c r="H837" s="64">
        <f>DAY(Table1[[#This Row],[order DateDate]])</f>
        <v>3</v>
      </c>
      <c r="I837" s="64">
        <f>YEAR(Table1[[#This Row],[order DateDate]])</f>
        <v>2015</v>
      </c>
      <c r="J837" s="64" t="str">
        <f>TEXT(Table1[[#This Row],[order DateDate]],"DDDD")</f>
        <v>Tuesday</v>
      </c>
      <c r="K837" s="5">
        <v>329.95</v>
      </c>
      <c r="L837" s="2">
        <v>11</v>
      </c>
      <c r="M837" s="5">
        <f t="shared" si="40"/>
        <v>3629.45</v>
      </c>
      <c r="N837" s="5"/>
      <c r="O837" s="49">
        <f t="shared" si="41"/>
        <v>3629.45</v>
      </c>
      <c r="P837" s="22" t="str" cm="1">
        <f t="array" ref="P837">_xlfn.IFS(Table1[[#This Row],[Total]]&gt;=2000,"HLC",Table1[[#This Row],[Total]]&lt;2000,"LLC")</f>
        <v>HLC</v>
      </c>
    </row>
    <row r="838" spans="1:16">
      <c r="A838" s="47" t="s">
        <v>21</v>
      </c>
      <c r="B838" s="47" t="str">
        <f>TRIM(Table1[[#This Row],[Product]])</f>
        <v>Bamboo End Table</v>
      </c>
      <c r="C838" s="1" t="s">
        <v>22</v>
      </c>
      <c r="D838" s="1" t="str">
        <f>UPPER(Table1[[#This Row],[Customer]])</f>
        <v>ELLINGTON DESIGNS</v>
      </c>
      <c r="E838" s="30">
        <v>42312</v>
      </c>
      <c r="F838" s="30">
        <f t="shared" ca="1" si="39"/>
        <v>45333</v>
      </c>
      <c r="G838" s="60">
        <f ca="1">YEARFRAC(Table1[[#This Row],[order DateDate]],Table1[[#This Row],[Shipday]])</f>
        <v>8.2694444444444439</v>
      </c>
      <c r="H838" s="64">
        <f>DAY(Table1[[#This Row],[order DateDate]])</f>
        <v>4</v>
      </c>
      <c r="I838" s="64">
        <f>YEAR(Table1[[#This Row],[order DateDate]])</f>
        <v>2015</v>
      </c>
      <c r="J838" s="64" t="str">
        <f>TEXT(Table1[[#This Row],[order DateDate]],"DDDD")</f>
        <v>Wednesday</v>
      </c>
      <c r="K838" s="5">
        <v>64.95</v>
      </c>
      <c r="L838" s="2">
        <v>1</v>
      </c>
      <c r="M838" s="5">
        <f t="shared" si="40"/>
        <v>64.95</v>
      </c>
      <c r="N838" s="5"/>
      <c r="O838" s="49">
        <f t="shared" si="41"/>
        <v>64.95</v>
      </c>
      <c r="P838" s="22" t="str" cm="1">
        <f t="array" ref="P838">_xlfn.IFS(Table1[[#This Row],[Total]]&gt;=2000,"HLC",Table1[[#This Row],[Total]]&lt;2000,"LLC")</f>
        <v>LLC</v>
      </c>
    </row>
    <row r="839" spans="1:16">
      <c r="A839" s="47" t="s">
        <v>24</v>
      </c>
      <c r="B839" s="47" t="str">
        <f>TRIM(Table1[[#This Row],[Product]])</f>
        <v>Chameleon Couch</v>
      </c>
      <c r="C839" s="1" t="s">
        <v>22</v>
      </c>
      <c r="D839" s="1" t="str">
        <f>UPPER(Table1[[#This Row],[Customer]])</f>
        <v>ELLINGTON DESIGNS</v>
      </c>
      <c r="E839" s="30">
        <v>42312</v>
      </c>
      <c r="F839" s="30">
        <f t="shared" ca="1" si="39"/>
        <v>45333</v>
      </c>
      <c r="G839" s="60">
        <f ca="1">YEARFRAC(Table1[[#This Row],[order DateDate]],Table1[[#This Row],[Shipday]])</f>
        <v>8.2694444444444439</v>
      </c>
      <c r="H839" s="64">
        <f>DAY(Table1[[#This Row],[order DateDate]])</f>
        <v>4</v>
      </c>
      <c r="I839" s="64">
        <f>YEAR(Table1[[#This Row],[order DateDate]])</f>
        <v>2015</v>
      </c>
      <c r="J839" s="64" t="str">
        <f>TEXT(Table1[[#This Row],[order DateDate]],"DDDD")</f>
        <v>Wednesday</v>
      </c>
      <c r="K839" s="5">
        <v>649.99</v>
      </c>
      <c r="L839" s="2">
        <v>13</v>
      </c>
      <c r="M839" s="5">
        <f t="shared" si="40"/>
        <v>8449.8700000000008</v>
      </c>
      <c r="N839" s="5"/>
      <c r="O839" s="49">
        <f t="shared" si="41"/>
        <v>8449.8700000000008</v>
      </c>
      <c r="P839" s="22" t="str" cm="1">
        <f t="array" ref="P839">_xlfn.IFS(Table1[[#This Row],[Total]]&gt;=2000,"HLC",Table1[[#This Row],[Total]]&lt;2000,"LLC")</f>
        <v>HLC</v>
      </c>
    </row>
    <row r="840" spans="1:16">
      <c r="A840" s="47" t="s">
        <v>19</v>
      </c>
      <c r="B840" s="47" t="str">
        <f>TRIM(Table1[[#This Row],[Product]])</f>
        <v>Media Armoire</v>
      </c>
      <c r="C840" s="1" t="s">
        <v>20</v>
      </c>
      <c r="D840" s="1" t="str">
        <f>UPPER(Table1[[#This Row],[Customer]])</f>
        <v>HOME USA</v>
      </c>
      <c r="E840" s="30">
        <v>42312</v>
      </c>
      <c r="F840" s="30">
        <f t="shared" ca="1" si="39"/>
        <v>45333</v>
      </c>
      <c r="G840" s="60">
        <f ca="1">YEARFRAC(Table1[[#This Row],[order DateDate]],Table1[[#This Row],[Shipday]])</f>
        <v>8.2694444444444439</v>
      </c>
      <c r="H840" s="64">
        <f>DAY(Table1[[#This Row],[order DateDate]])</f>
        <v>4</v>
      </c>
      <c r="I840" s="64">
        <f>YEAR(Table1[[#This Row],[order DateDate]])</f>
        <v>2015</v>
      </c>
      <c r="J840" s="64" t="str">
        <f>TEXT(Table1[[#This Row],[order DateDate]],"DDDD")</f>
        <v>Wednesday</v>
      </c>
      <c r="K840" s="5">
        <v>329.95</v>
      </c>
      <c r="L840" s="2">
        <v>8</v>
      </c>
      <c r="M840" s="5">
        <f t="shared" si="40"/>
        <v>2639.6</v>
      </c>
      <c r="N840" s="5"/>
      <c r="O840" s="49">
        <f t="shared" si="41"/>
        <v>2639.6</v>
      </c>
      <c r="P840" s="22" t="str" cm="1">
        <f t="array" ref="P840">_xlfn.IFS(Table1[[#This Row],[Total]]&gt;=2000,"HLC",Table1[[#This Row],[Total]]&lt;2000,"LLC")</f>
        <v>HLC</v>
      </c>
    </row>
    <row r="841" spans="1:16">
      <c r="A841" s="47" t="s">
        <v>26</v>
      </c>
      <c r="B841" s="47" t="str">
        <f>TRIM(Table1[[#This Row],[Product]])</f>
        <v>Bamboo Coffee Table</v>
      </c>
      <c r="C841" s="1" t="s">
        <v>28</v>
      </c>
      <c r="D841" s="1" t="str">
        <f>UPPER(Table1[[#This Row],[Customer]])</f>
        <v>HOME EMPORIUM</v>
      </c>
      <c r="E841" s="30">
        <v>42313</v>
      </c>
      <c r="F841" s="30">
        <f t="shared" ca="1" si="39"/>
        <v>45333</v>
      </c>
      <c r="G841" s="60">
        <f ca="1">YEARFRAC(Table1[[#This Row],[order DateDate]],Table1[[#This Row],[Shipday]])</f>
        <v>8.2666666666666675</v>
      </c>
      <c r="H841" s="64">
        <f>DAY(Table1[[#This Row],[order DateDate]])</f>
        <v>5</v>
      </c>
      <c r="I841" s="64">
        <f>YEAR(Table1[[#This Row],[order DateDate]])</f>
        <v>2015</v>
      </c>
      <c r="J841" s="64" t="str">
        <f>TEXT(Table1[[#This Row],[order DateDate]],"DDDD")</f>
        <v>Thursday</v>
      </c>
      <c r="K841" s="5">
        <v>139.94999999999999</v>
      </c>
      <c r="L841" s="2">
        <v>7</v>
      </c>
      <c r="M841" s="5">
        <f t="shared" si="40"/>
        <v>979.64999999999986</v>
      </c>
      <c r="N841" s="5"/>
      <c r="O841" s="49">
        <f t="shared" si="41"/>
        <v>979.64999999999986</v>
      </c>
      <c r="P841" s="22" t="str" cm="1">
        <f t="array" ref="P841">_xlfn.IFS(Table1[[#This Row],[Total]]&gt;=2000,"HLC",Table1[[#This Row],[Total]]&lt;2000,"LLC")</f>
        <v>LLC</v>
      </c>
    </row>
    <row r="842" spans="1:16">
      <c r="A842" s="47" t="s">
        <v>17</v>
      </c>
      <c r="B842" s="47" t="str">
        <f>TRIM(Table1[[#This Row],[Product]])</f>
        <v>Captain Recliner</v>
      </c>
      <c r="C842" s="1" t="s">
        <v>18</v>
      </c>
      <c r="D842" s="1" t="str">
        <f>UPPER(Table1[[#This Row],[Customer]])</f>
        <v>B&amp;B SPACES</v>
      </c>
      <c r="E842" s="30">
        <v>42313</v>
      </c>
      <c r="F842" s="30">
        <f t="shared" ca="1" si="39"/>
        <v>45333</v>
      </c>
      <c r="G842" s="60">
        <f ca="1">YEARFRAC(Table1[[#This Row],[order DateDate]],Table1[[#This Row],[Shipday]])</f>
        <v>8.2666666666666675</v>
      </c>
      <c r="H842" s="64">
        <f>DAY(Table1[[#This Row],[order DateDate]])</f>
        <v>5</v>
      </c>
      <c r="I842" s="64">
        <f>YEAR(Table1[[#This Row],[order DateDate]])</f>
        <v>2015</v>
      </c>
      <c r="J842" s="64" t="str">
        <f>TEXT(Table1[[#This Row],[order DateDate]],"DDDD")</f>
        <v>Thursday</v>
      </c>
      <c r="K842" s="5">
        <v>299.95</v>
      </c>
      <c r="L842" s="2">
        <v>17</v>
      </c>
      <c r="M842" s="5">
        <f t="shared" si="40"/>
        <v>5099.1499999999996</v>
      </c>
      <c r="N842" s="5"/>
      <c r="O842" s="49">
        <f t="shared" si="41"/>
        <v>5099.1499999999996</v>
      </c>
      <c r="P842" s="22" t="str" cm="1">
        <f t="array" ref="P842">_xlfn.IFS(Table1[[#This Row],[Total]]&gt;=2000,"HLC",Table1[[#This Row],[Total]]&lt;2000,"LLC")</f>
        <v>HLC</v>
      </c>
    </row>
    <row r="843" spans="1:16">
      <c r="A843" s="47" t="s">
        <v>24</v>
      </c>
      <c r="B843" s="47" t="str">
        <f>TRIM(Table1[[#This Row],[Product]])</f>
        <v>Chameleon Couch</v>
      </c>
      <c r="C843" s="1" t="s">
        <v>22</v>
      </c>
      <c r="D843" s="1" t="str">
        <f>UPPER(Table1[[#This Row],[Customer]])</f>
        <v>ELLINGTON DESIGNS</v>
      </c>
      <c r="E843" s="30">
        <v>42313</v>
      </c>
      <c r="F843" s="30">
        <f t="shared" ca="1" si="39"/>
        <v>45333</v>
      </c>
      <c r="G843" s="60">
        <f ca="1">YEARFRAC(Table1[[#This Row],[order DateDate]],Table1[[#This Row],[Shipday]])</f>
        <v>8.2666666666666675</v>
      </c>
      <c r="H843" s="64">
        <f>DAY(Table1[[#This Row],[order DateDate]])</f>
        <v>5</v>
      </c>
      <c r="I843" s="64">
        <f>YEAR(Table1[[#This Row],[order DateDate]])</f>
        <v>2015</v>
      </c>
      <c r="J843" s="64" t="str">
        <f>TEXT(Table1[[#This Row],[order DateDate]],"DDDD")</f>
        <v>Thursday</v>
      </c>
      <c r="K843" s="5">
        <v>649.99</v>
      </c>
      <c r="L843" s="2">
        <v>2</v>
      </c>
      <c r="M843" s="5">
        <f t="shared" si="40"/>
        <v>1299.98</v>
      </c>
      <c r="N843" s="5"/>
      <c r="O843" s="49">
        <f t="shared" si="41"/>
        <v>1299.98</v>
      </c>
      <c r="P843" s="22" t="str" cm="1">
        <f t="array" ref="P843">_xlfn.IFS(Table1[[#This Row],[Total]]&gt;=2000,"HLC",Table1[[#This Row],[Total]]&lt;2000,"LLC")</f>
        <v>LLC</v>
      </c>
    </row>
    <row r="844" spans="1:16">
      <c r="A844" s="47" t="s">
        <v>17</v>
      </c>
      <c r="B844" s="47" t="str">
        <f>TRIM(Table1[[#This Row],[Product]])</f>
        <v>Captain Recliner</v>
      </c>
      <c r="C844" s="1" t="s">
        <v>28</v>
      </c>
      <c r="D844" s="1" t="str">
        <f>UPPER(Table1[[#This Row],[Customer]])</f>
        <v>HOME EMPORIUM</v>
      </c>
      <c r="E844" s="30">
        <v>42314</v>
      </c>
      <c r="F844" s="30">
        <f t="shared" ca="1" si="39"/>
        <v>45333</v>
      </c>
      <c r="G844" s="60">
        <f ca="1">YEARFRAC(Table1[[#This Row],[order DateDate]],Table1[[#This Row],[Shipday]])</f>
        <v>8.2638888888888893</v>
      </c>
      <c r="H844" s="64">
        <f>DAY(Table1[[#This Row],[order DateDate]])</f>
        <v>6</v>
      </c>
      <c r="I844" s="64">
        <f>YEAR(Table1[[#This Row],[order DateDate]])</f>
        <v>2015</v>
      </c>
      <c r="J844" s="64" t="str">
        <f>TEXT(Table1[[#This Row],[order DateDate]],"DDDD")</f>
        <v>Friday</v>
      </c>
      <c r="K844" s="5">
        <v>299.95</v>
      </c>
      <c r="L844" s="2">
        <v>6</v>
      </c>
      <c r="M844" s="5">
        <f t="shared" si="40"/>
        <v>1799.6999999999998</v>
      </c>
      <c r="N844" s="5"/>
      <c r="O844" s="49">
        <f t="shared" si="41"/>
        <v>1799.6999999999998</v>
      </c>
      <c r="P844" s="22" t="str" cm="1">
        <f t="array" ref="P844">_xlfn.IFS(Table1[[#This Row],[Total]]&gt;=2000,"HLC",Table1[[#This Row],[Total]]&lt;2000,"LLC")</f>
        <v>LLC</v>
      </c>
    </row>
    <row r="845" spans="1:16">
      <c r="A845" s="47" t="s">
        <v>26</v>
      </c>
      <c r="B845" s="47" t="str">
        <f>TRIM(Table1[[#This Row],[Product]])</f>
        <v>Bamboo Coffee Table</v>
      </c>
      <c r="C845" s="1" t="s">
        <v>18</v>
      </c>
      <c r="D845" s="1" t="str">
        <f>UPPER(Table1[[#This Row],[Customer]])</f>
        <v>B&amp;B SPACES</v>
      </c>
      <c r="E845" s="30">
        <v>42315</v>
      </c>
      <c r="F845" s="30">
        <f t="shared" ca="1" si="39"/>
        <v>45333</v>
      </c>
      <c r="G845" s="60">
        <f ca="1">YEARFRAC(Table1[[#This Row],[order DateDate]],Table1[[#This Row],[Shipday]])</f>
        <v>8.2611111111111111</v>
      </c>
      <c r="H845" s="64">
        <f>DAY(Table1[[#This Row],[order DateDate]])</f>
        <v>7</v>
      </c>
      <c r="I845" s="64">
        <f>YEAR(Table1[[#This Row],[order DateDate]])</f>
        <v>2015</v>
      </c>
      <c r="J845" s="64" t="str">
        <f>TEXT(Table1[[#This Row],[order DateDate]],"DDDD")</f>
        <v>Saturday</v>
      </c>
      <c r="K845" s="5">
        <v>139.94999999999999</v>
      </c>
      <c r="L845" s="2">
        <v>9</v>
      </c>
      <c r="M845" s="5">
        <f t="shared" si="40"/>
        <v>1259.55</v>
      </c>
      <c r="N845" s="5"/>
      <c r="O845" s="49">
        <f t="shared" si="41"/>
        <v>1259.55</v>
      </c>
      <c r="P845" s="22" t="str" cm="1">
        <f t="array" ref="P845">_xlfn.IFS(Table1[[#This Row],[Total]]&gt;=2000,"HLC",Table1[[#This Row],[Total]]&lt;2000,"LLC")</f>
        <v>LLC</v>
      </c>
    </row>
    <row r="846" spans="1:16">
      <c r="A846" s="47" t="s">
        <v>26</v>
      </c>
      <c r="B846" s="47" t="str">
        <f>TRIM(Table1[[#This Row],[Product]])</f>
        <v>Bamboo Coffee Table</v>
      </c>
      <c r="C846" s="1" t="s">
        <v>29</v>
      </c>
      <c r="D846" s="1" t="str">
        <f>UPPER(Table1[[#This Row],[Customer]])</f>
        <v>FABULOUS HOMES</v>
      </c>
      <c r="E846" s="30">
        <v>42315</v>
      </c>
      <c r="F846" s="30">
        <f t="shared" ca="1" si="39"/>
        <v>45333</v>
      </c>
      <c r="G846" s="60">
        <f ca="1">YEARFRAC(Table1[[#This Row],[order DateDate]],Table1[[#This Row],[Shipday]])</f>
        <v>8.2611111111111111</v>
      </c>
      <c r="H846" s="64">
        <f>DAY(Table1[[#This Row],[order DateDate]])</f>
        <v>7</v>
      </c>
      <c r="I846" s="64">
        <f>YEAR(Table1[[#This Row],[order DateDate]])</f>
        <v>2015</v>
      </c>
      <c r="J846" s="64" t="str">
        <f>TEXT(Table1[[#This Row],[order DateDate]],"DDDD")</f>
        <v>Saturday</v>
      </c>
      <c r="K846" s="5">
        <v>139.94999999999999</v>
      </c>
      <c r="L846" s="2">
        <v>9</v>
      </c>
      <c r="M846" s="5">
        <f t="shared" si="40"/>
        <v>1259.55</v>
      </c>
      <c r="N846" s="5"/>
      <c r="O846" s="49">
        <f t="shared" si="41"/>
        <v>1259.55</v>
      </c>
      <c r="P846" s="22" t="str" cm="1">
        <f t="array" ref="P846">_xlfn.IFS(Table1[[#This Row],[Total]]&gt;=2000,"HLC",Table1[[#This Row],[Total]]&lt;2000,"LLC")</f>
        <v>LLC</v>
      </c>
    </row>
    <row r="847" spans="1:16">
      <c r="A847" s="47" t="s">
        <v>26</v>
      </c>
      <c r="B847" s="47" t="str">
        <f>TRIM(Table1[[#This Row],[Product]])</f>
        <v>Bamboo Coffee Table</v>
      </c>
      <c r="C847" s="1" t="s">
        <v>20</v>
      </c>
      <c r="D847" s="1" t="str">
        <f>UPPER(Table1[[#This Row],[Customer]])</f>
        <v>HOME USA</v>
      </c>
      <c r="E847" s="30">
        <v>42318</v>
      </c>
      <c r="F847" s="30">
        <f t="shared" ca="1" si="39"/>
        <v>45333</v>
      </c>
      <c r="G847" s="60">
        <f ca="1">YEARFRAC(Table1[[#This Row],[order DateDate]],Table1[[#This Row],[Shipday]])</f>
        <v>8.2527777777777782</v>
      </c>
      <c r="H847" s="64">
        <f>DAY(Table1[[#This Row],[order DateDate]])</f>
        <v>10</v>
      </c>
      <c r="I847" s="64">
        <f>YEAR(Table1[[#This Row],[order DateDate]])</f>
        <v>2015</v>
      </c>
      <c r="J847" s="64" t="str">
        <f>TEXT(Table1[[#This Row],[order DateDate]],"DDDD")</f>
        <v>Tuesday</v>
      </c>
      <c r="K847" s="5">
        <v>139.94999999999999</v>
      </c>
      <c r="L847" s="2">
        <v>13</v>
      </c>
      <c r="M847" s="5">
        <f t="shared" si="40"/>
        <v>1819.35</v>
      </c>
      <c r="N847" s="5"/>
      <c r="O847" s="49">
        <f t="shared" si="41"/>
        <v>1819.35</v>
      </c>
      <c r="P847" s="22" t="str" cm="1">
        <f t="array" ref="P847">_xlfn.IFS(Table1[[#This Row],[Total]]&gt;=2000,"HLC",Table1[[#This Row],[Total]]&lt;2000,"LLC")</f>
        <v>LLC</v>
      </c>
    </row>
    <row r="848" spans="1:16">
      <c r="A848" s="47" t="s">
        <v>21</v>
      </c>
      <c r="B848" s="47" t="str">
        <f>TRIM(Table1[[#This Row],[Product]])</f>
        <v>Bamboo End Table</v>
      </c>
      <c r="C848" s="1" t="s">
        <v>28</v>
      </c>
      <c r="D848" s="1" t="str">
        <f>UPPER(Table1[[#This Row],[Customer]])</f>
        <v>HOME EMPORIUM</v>
      </c>
      <c r="E848" s="30">
        <v>42318</v>
      </c>
      <c r="F848" s="30">
        <f t="shared" ca="1" si="39"/>
        <v>45333</v>
      </c>
      <c r="G848" s="60">
        <f ca="1">YEARFRAC(Table1[[#This Row],[order DateDate]],Table1[[#This Row],[Shipday]])</f>
        <v>8.2527777777777782</v>
      </c>
      <c r="H848" s="64">
        <f>DAY(Table1[[#This Row],[order DateDate]])</f>
        <v>10</v>
      </c>
      <c r="I848" s="64">
        <f>YEAR(Table1[[#This Row],[order DateDate]])</f>
        <v>2015</v>
      </c>
      <c r="J848" s="64" t="str">
        <f>TEXT(Table1[[#This Row],[order DateDate]],"DDDD")</f>
        <v>Tuesday</v>
      </c>
      <c r="K848" s="5">
        <v>64.95</v>
      </c>
      <c r="L848" s="2">
        <v>1</v>
      </c>
      <c r="M848" s="5">
        <f t="shared" si="40"/>
        <v>64.95</v>
      </c>
      <c r="N848" s="5"/>
      <c r="O848" s="49">
        <f t="shared" si="41"/>
        <v>64.95</v>
      </c>
      <c r="P848" s="22" t="str" cm="1">
        <f t="array" ref="P848">_xlfn.IFS(Table1[[#This Row],[Total]]&gt;=2000,"HLC",Table1[[#This Row],[Total]]&lt;2000,"LLC")</f>
        <v>LLC</v>
      </c>
    </row>
    <row r="849" spans="1:16">
      <c r="A849" s="47" t="s">
        <v>17</v>
      </c>
      <c r="B849" s="47" t="str">
        <f>TRIM(Table1[[#This Row],[Product]])</f>
        <v>Captain Recliner</v>
      </c>
      <c r="C849" s="1" t="s">
        <v>28</v>
      </c>
      <c r="D849" s="1" t="str">
        <f>UPPER(Table1[[#This Row],[Customer]])</f>
        <v>HOME EMPORIUM</v>
      </c>
      <c r="E849" s="30">
        <v>42318</v>
      </c>
      <c r="F849" s="30">
        <f t="shared" ca="1" si="39"/>
        <v>45333</v>
      </c>
      <c r="G849" s="60">
        <f ca="1">YEARFRAC(Table1[[#This Row],[order DateDate]],Table1[[#This Row],[Shipday]])</f>
        <v>8.2527777777777782</v>
      </c>
      <c r="H849" s="64">
        <f>DAY(Table1[[#This Row],[order DateDate]])</f>
        <v>10</v>
      </c>
      <c r="I849" s="64">
        <f>YEAR(Table1[[#This Row],[order DateDate]])</f>
        <v>2015</v>
      </c>
      <c r="J849" s="64" t="str">
        <f>TEXT(Table1[[#This Row],[order DateDate]],"DDDD")</f>
        <v>Tuesday</v>
      </c>
      <c r="K849" s="5">
        <v>299.95</v>
      </c>
      <c r="L849" s="2">
        <v>10</v>
      </c>
      <c r="M849" s="5">
        <f t="shared" si="40"/>
        <v>2999.5</v>
      </c>
      <c r="N849" s="5"/>
      <c r="O849" s="49">
        <f t="shared" si="41"/>
        <v>2999.5</v>
      </c>
      <c r="P849" s="22" t="str" cm="1">
        <f t="array" ref="P849">_xlfn.IFS(Table1[[#This Row],[Total]]&gt;=2000,"HLC",Table1[[#This Row],[Total]]&lt;2000,"LLC")</f>
        <v>HLC</v>
      </c>
    </row>
    <row r="850" spans="1:16">
      <c r="A850" s="47" t="s">
        <v>24</v>
      </c>
      <c r="B850" s="47" t="str">
        <f>TRIM(Table1[[#This Row],[Product]])</f>
        <v>Chameleon Couch</v>
      </c>
      <c r="C850" s="1" t="s">
        <v>28</v>
      </c>
      <c r="D850" s="1" t="str">
        <f>UPPER(Table1[[#This Row],[Customer]])</f>
        <v>HOME EMPORIUM</v>
      </c>
      <c r="E850" s="30">
        <v>42319</v>
      </c>
      <c r="F850" s="30">
        <f t="shared" ca="1" si="39"/>
        <v>45333</v>
      </c>
      <c r="G850" s="60">
        <f ca="1">YEARFRAC(Table1[[#This Row],[order DateDate]],Table1[[#This Row],[Shipday]])</f>
        <v>8.25</v>
      </c>
      <c r="H850" s="64">
        <f>DAY(Table1[[#This Row],[order DateDate]])</f>
        <v>11</v>
      </c>
      <c r="I850" s="64">
        <f>YEAR(Table1[[#This Row],[order DateDate]])</f>
        <v>2015</v>
      </c>
      <c r="J850" s="64" t="str">
        <f>TEXT(Table1[[#This Row],[order DateDate]],"DDDD")</f>
        <v>Wednesday</v>
      </c>
      <c r="K850" s="5">
        <v>649.99</v>
      </c>
      <c r="L850" s="2">
        <v>1</v>
      </c>
      <c r="M850" s="5">
        <f t="shared" si="40"/>
        <v>649.99</v>
      </c>
      <c r="N850" s="5"/>
      <c r="O850" s="49">
        <f t="shared" si="41"/>
        <v>649.99</v>
      </c>
      <c r="P850" s="22" t="str" cm="1">
        <f t="array" ref="P850">_xlfn.IFS(Table1[[#This Row],[Total]]&gt;=2000,"HLC",Table1[[#This Row],[Total]]&lt;2000,"LLC")</f>
        <v>LLC</v>
      </c>
    </row>
    <row r="851" spans="1:16">
      <c r="A851" s="47" t="s">
        <v>24</v>
      </c>
      <c r="B851" s="47" t="str">
        <f>TRIM(Table1[[#This Row],[Product]])</f>
        <v>Chameleon Couch</v>
      </c>
      <c r="C851" s="1" t="s">
        <v>22</v>
      </c>
      <c r="D851" s="1" t="str">
        <f>UPPER(Table1[[#This Row],[Customer]])</f>
        <v>ELLINGTON DESIGNS</v>
      </c>
      <c r="E851" s="30">
        <v>42320</v>
      </c>
      <c r="F851" s="30">
        <f t="shared" ca="1" si="39"/>
        <v>45333</v>
      </c>
      <c r="G851" s="60">
        <f ca="1">YEARFRAC(Table1[[#This Row],[order DateDate]],Table1[[#This Row],[Shipday]])</f>
        <v>8.2472222222222218</v>
      </c>
      <c r="H851" s="64">
        <f>DAY(Table1[[#This Row],[order DateDate]])</f>
        <v>12</v>
      </c>
      <c r="I851" s="64">
        <f>YEAR(Table1[[#This Row],[order DateDate]])</f>
        <v>2015</v>
      </c>
      <c r="J851" s="64" t="str">
        <f>TEXT(Table1[[#This Row],[order DateDate]],"DDDD")</f>
        <v>Thursday</v>
      </c>
      <c r="K851" s="5">
        <v>649.99</v>
      </c>
      <c r="L851" s="2">
        <v>7</v>
      </c>
      <c r="M851" s="5">
        <f t="shared" si="40"/>
        <v>4549.93</v>
      </c>
      <c r="N851" s="5"/>
      <c r="O851" s="49">
        <f t="shared" si="41"/>
        <v>4549.93</v>
      </c>
      <c r="P851" s="22" t="str" cm="1">
        <f t="array" ref="P851">_xlfn.IFS(Table1[[#This Row],[Total]]&gt;=2000,"HLC",Table1[[#This Row],[Total]]&lt;2000,"LLC")</f>
        <v>HLC</v>
      </c>
    </row>
    <row r="852" spans="1:16">
      <c r="A852" s="47" t="s">
        <v>26</v>
      </c>
      <c r="B852" s="47" t="str">
        <f>TRIM(Table1[[#This Row],[Product]])</f>
        <v>Bamboo Coffee Table</v>
      </c>
      <c r="C852" s="1" t="s">
        <v>28</v>
      </c>
      <c r="D852" s="1" t="str">
        <f>UPPER(Table1[[#This Row],[Customer]])</f>
        <v>HOME EMPORIUM</v>
      </c>
      <c r="E852" s="30">
        <v>42321</v>
      </c>
      <c r="F852" s="30">
        <f t="shared" ca="1" si="39"/>
        <v>45333</v>
      </c>
      <c r="G852" s="60">
        <f ca="1">YEARFRAC(Table1[[#This Row],[order DateDate]],Table1[[#This Row],[Shipday]])</f>
        <v>8.2444444444444436</v>
      </c>
      <c r="H852" s="64">
        <f>DAY(Table1[[#This Row],[order DateDate]])</f>
        <v>13</v>
      </c>
      <c r="I852" s="64">
        <f>YEAR(Table1[[#This Row],[order DateDate]])</f>
        <v>2015</v>
      </c>
      <c r="J852" s="64" t="str">
        <f>TEXT(Table1[[#This Row],[order DateDate]],"DDDD")</f>
        <v>Friday</v>
      </c>
      <c r="K852" s="5">
        <v>139.94999999999999</v>
      </c>
      <c r="L852" s="2">
        <v>6</v>
      </c>
      <c r="M852" s="5">
        <f t="shared" si="40"/>
        <v>839.69999999999993</v>
      </c>
      <c r="N852" s="5"/>
      <c r="O852" s="49">
        <f t="shared" si="41"/>
        <v>839.69999999999993</v>
      </c>
      <c r="P852" s="22" t="str" cm="1">
        <f t="array" ref="P852">_xlfn.IFS(Table1[[#This Row],[Total]]&gt;=2000,"HLC",Table1[[#This Row],[Total]]&lt;2000,"LLC")</f>
        <v>LLC</v>
      </c>
    </row>
    <row r="853" spans="1:16">
      <c r="A853" s="47" t="s">
        <v>19</v>
      </c>
      <c r="B853" s="47" t="str">
        <f>TRIM(Table1[[#This Row],[Product]])</f>
        <v>Media Armoire</v>
      </c>
      <c r="C853" s="1" t="s">
        <v>22</v>
      </c>
      <c r="D853" s="1" t="str">
        <f>UPPER(Table1[[#This Row],[Customer]])</f>
        <v>ELLINGTON DESIGNS</v>
      </c>
      <c r="E853" s="30">
        <v>42321</v>
      </c>
      <c r="F853" s="30">
        <f t="shared" ca="1" si="39"/>
        <v>45333</v>
      </c>
      <c r="G853" s="60">
        <f ca="1">YEARFRAC(Table1[[#This Row],[order DateDate]],Table1[[#This Row],[Shipday]])</f>
        <v>8.2444444444444436</v>
      </c>
      <c r="H853" s="64">
        <f>DAY(Table1[[#This Row],[order DateDate]])</f>
        <v>13</v>
      </c>
      <c r="I853" s="64">
        <f>YEAR(Table1[[#This Row],[order DateDate]])</f>
        <v>2015</v>
      </c>
      <c r="J853" s="64" t="str">
        <f>TEXT(Table1[[#This Row],[order DateDate]],"DDDD")</f>
        <v>Friday</v>
      </c>
      <c r="K853" s="5">
        <v>329.95</v>
      </c>
      <c r="L853" s="2">
        <v>10</v>
      </c>
      <c r="M853" s="5">
        <f t="shared" si="40"/>
        <v>3299.5</v>
      </c>
      <c r="N853" s="5"/>
      <c r="O853" s="49">
        <f t="shared" si="41"/>
        <v>3299.5</v>
      </c>
      <c r="P853" s="22" t="str" cm="1">
        <f t="array" ref="P853">_xlfn.IFS(Table1[[#This Row],[Total]]&gt;=2000,"HLC",Table1[[#This Row],[Total]]&lt;2000,"LLC")</f>
        <v>HLC</v>
      </c>
    </row>
    <row r="854" spans="1:16">
      <c r="A854" s="47" t="s">
        <v>17</v>
      </c>
      <c r="B854" s="47" t="str">
        <f>TRIM(Table1[[#This Row],[Product]])</f>
        <v>Captain Recliner</v>
      </c>
      <c r="C854" s="1" t="s">
        <v>28</v>
      </c>
      <c r="D854" s="1" t="str">
        <f>UPPER(Table1[[#This Row],[Customer]])</f>
        <v>HOME EMPORIUM</v>
      </c>
      <c r="E854" s="30">
        <v>42322</v>
      </c>
      <c r="F854" s="30">
        <f t="shared" ca="1" si="39"/>
        <v>45333</v>
      </c>
      <c r="G854" s="60">
        <f ca="1">YEARFRAC(Table1[[#This Row],[order DateDate]],Table1[[#This Row],[Shipday]])</f>
        <v>8.2416666666666671</v>
      </c>
      <c r="H854" s="64">
        <f>DAY(Table1[[#This Row],[order DateDate]])</f>
        <v>14</v>
      </c>
      <c r="I854" s="64">
        <f>YEAR(Table1[[#This Row],[order DateDate]])</f>
        <v>2015</v>
      </c>
      <c r="J854" s="64" t="str">
        <f>TEXT(Table1[[#This Row],[order DateDate]],"DDDD")</f>
        <v>Saturday</v>
      </c>
      <c r="K854" s="5">
        <v>299.95</v>
      </c>
      <c r="L854" s="2">
        <v>13</v>
      </c>
      <c r="M854" s="5">
        <f t="shared" si="40"/>
        <v>3899.35</v>
      </c>
      <c r="N854" s="5"/>
      <c r="O854" s="49">
        <f t="shared" si="41"/>
        <v>3899.35</v>
      </c>
      <c r="P854" s="22" t="str" cm="1">
        <f t="array" ref="P854">_xlfn.IFS(Table1[[#This Row],[Total]]&gt;=2000,"HLC",Table1[[#This Row],[Total]]&lt;2000,"LLC")</f>
        <v>HLC</v>
      </c>
    </row>
    <row r="855" spans="1:16">
      <c r="A855" s="47" t="s">
        <v>19</v>
      </c>
      <c r="B855" s="47" t="str">
        <f>TRIM(Table1[[#This Row],[Product]])</f>
        <v>Media Armoire</v>
      </c>
      <c r="C855" s="1" t="s">
        <v>22</v>
      </c>
      <c r="D855" s="1" t="str">
        <f>UPPER(Table1[[#This Row],[Customer]])</f>
        <v>ELLINGTON DESIGNS</v>
      </c>
      <c r="E855" s="30">
        <v>42322</v>
      </c>
      <c r="F855" s="30">
        <f t="shared" ca="1" si="39"/>
        <v>45333</v>
      </c>
      <c r="G855" s="60">
        <f ca="1">YEARFRAC(Table1[[#This Row],[order DateDate]],Table1[[#This Row],[Shipday]])</f>
        <v>8.2416666666666671</v>
      </c>
      <c r="H855" s="64">
        <f>DAY(Table1[[#This Row],[order DateDate]])</f>
        <v>14</v>
      </c>
      <c r="I855" s="64">
        <f>YEAR(Table1[[#This Row],[order DateDate]])</f>
        <v>2015</v>
      </c>
      <c r="J855" s="64" t="str">
        <f>TEXT(Table1[[#This Row],[order DateDate]],"DDDD")</f>
        <v>Saturday</v>
      </c>
      <c r="K855" s="5">
        <v>329.95</v>
      </c>
      <c r="L855" s="2">
        <v>2</v>
      </c>
      <c r="M855" s="5">
        <f t="shared" si="40"/>
        <v>659.9</v>
      </c>
      <c r="N855" s="5"/>
      <c r="O855" s="49">
        <f t="shared" si="41"/>
        <v>659.9</v>
      </c>
      <c r="P855" s="22" t="str" cm="1">
        <f t="array" ref="P855">_xlfn.IFS(Table1[[#This Row],[Total]]&gt;=2000,"HLC",Table1[[#This Row],[Total]]&lt;2000,"LLC")</f>
        <v>LLC</v>
      </c>
    </row>
    <row r="856" spans="1:16">
      <c r="A856" s="47" t="s">
        <v>26</v>
      </c>
      <c r="B856" s="47" t="str">
        <f>TRIM(Table1[[#This Row],[Product]])</f>
        <v>Bamboo Coffee Table</v>
      </c>
      <c r="C856" s="1" t="s">
        <v>29</v>
      </c>
      <c r="D856" s="1" t="str">
        <f>UPPER(Table1[[#This Row],[Customer]])</f>
        <v>FABULOUS HOMES</v>
      </c>
      <c r="E856" s="30">
        <v>42325</v>
      </c>
      <c r="F856" s="30">
        <f t="shared" ca="1" si="39"/>
        <v>45333</v>
      </c>
      <c r="G856" s="60">
        <f ca="1">YEARFRAC(Table1[[#This Row],[order DateDate]],Table1[[#This Row],[Shipday]])</f>
        <v>8.2333333333333325</v>
      </c>
      <c r="H856" s="64">
        <f>DAY(Table1[[#This Row],[order DateDate]])</f>
        <v>17</v>
      </c>
      <c r="I856" s="64">
        <f>YEAR(Table1[[#This Row],[order DateDate]])</f>
        <v>2015</v>
      </c>
      <c r="J856" s="64" t="str">
        <f>TEXT(Table1[[#This Row],[order DateDate]],"DDDD")</f>
        <v>Tuesday</v>
      </c>
      <c r="K856" s="5">
        <v>139.94999999999999</v>
      </c>
      <c r="L856" s="2">
        <v>8</v>
      </c>
      <c r="M856" s="5">
        <f t="shared" si="40"/>
        <v>1119.5999999999999</v>
      </c>
      <c r="N856" s="5"/>
      <c r="O856" s="49">
        <f t="shared" si="41"/>
        <v>1119.5999999999999</v>
      </c>
      <c r="P856" s="22" t="str" cm="1">
        <f t="array" ref="P856">_xlfn.IFS(Table1[[#This Row],[Total]]&gt;=2000,"HLC",Table1[[#This Row],[Total]]&lt;2000,"LLC")</f>
        <v>LLC</v>
      </c>
    </row>
    <row r="857" spans="1:16">
      <c r="A857" s="47" t="s">
        <v>19</v>
      </c>
      <c r="B857" s="47" t="str">
        <f>TRIM(Table1[[#This Row],[Product]])</f>
        <v>Media Armoire</v>
      </c>
      <c r="C857" s="1" t="s">
        <v>29</v>
      </c>
      <c r="D857" s="1" t="str">
        <f>UPPER(Table1[[#This Row],[Customer]])</f>
        <v>FABULOUS HOMES</v>
      </c>
      <c r="E857" s="30">
        <v>42325</v>
      </c>
      <c r="F857" s="30">
        <f t="shared" ca="1" si="39"/>
        <v>45333</v>
      </c>
      <c r="G857" s="60">
        <f ca="1">YEARFRAC(Table1[[#This Row],[order DateDate]],Table1[[#This Row],[Shipday]])</f>
        <v>8.2333333333333325</v>
      </c>
      <c r="H857" s="64">
        <f>DAY(Table1[[#This Row],[order DateDate]])</f>
        <v>17</v>
      </c>
      <c r="I857" s="64">
        <f>YEAR(Table1[[#This Row],[order DateDate]])</f>
        <v>2015</v>
      </c>
      <c r="J857" s="64" t="str">
        <f>TEXT(Table1[[#This Row],[order DateDate]],"DDDD")</f>
        <v>Tuesday</v>
      </c>
      <c r="K857" s="5">
        <v>329.95</v>
      </c>
      <c r="L857" s="2">
        <v>3</v>
      </c>
      <c r="M857" s="5">
        <f t="shared" si="40"/>
        <v>989.84999999999991</v>
      </c>
      <c r="N857" s="5"/>
      <c r="O857" s="49">
        <f t="shared" si="41"/>
        <v>989.84999999999991</v>
      </c>
      <c r="P857" s="22" t="str" cm="1">
        <f t="array" ref="P857">_xlfn.IFS(Table1[[#This Row],[Total]]&gt;=2000,"HLC",Table1[[#This Row],[Total]]&lt;2000,"LLC")</f>
        <v>LLC</v>
      </c>
    </row>
    <row r="858" spans="1:16">
      <c r="A858" s="47" t="s">
        <v>21</v>
      </c>
      <c r="B858" s="47" t="str">
        <f>TRIM(Table1[[#This Row],[Product]])</f>
        <v>Bamboo End Table</v>
      </c>
      <c r="C858" s="1" t="s">
        <v>28</v>
      </c>
      <c r="D858" s="1" t="str">
        <f>UPPER(Table1[[#This Row],[Customer]])</f>
        <v>HOME EMPORIUM</v>
      </c>
      <c r="E858" s="30">
        <v>42326</v>
      </c>
      <c r="F858" s="30">
        <f t="shared" ca="1" si="39"/>
        <v>45333</v>
      </c>
      <c r="G858" s="60">
        <f ca="1">YEARFRAC(Table1[[#This Row],[order DateDate]],Table1[[#This Row],[Shipday]])</f>
        <v>8.2305555555555561</v>
      </c>
      <c r="H858" s="64">
        <f>DAY(Table1[[#This Row],[order DateDate]])</f>
        <v>18</v>
      </c>
      <c r="I858" s="64">
        <f>YEAR(Table1[[#This Row],[order DateDate]])</f>
        <v>2015</v>
      </c>
      <c r="J858" s="64" t="str">
        <f>TEXT(Table1[[#This Row],[order DateDate]],"DDDD")</f>
        <v>Wednesday</v>
      </c>
      <c r="K858" s="5">
        <v>64.95</v>
      </c>
      <c r="L858" s="2">
        <v>12</v>
      </c>
      <c r="M858" s="5">
        <f t="shared" si="40"/>
        <v>779.40000000000009</v>
      </c>
      <c r="N858" s="5"/>
      <c r="O858" s="49">
        <f t="shared" si="41"/>
        <v>779.40000000000009</v>
      </c>
      <c r="P858" s="22" t="str" cm="1">
        <f t="array" ref="P858">_xlfn.IFS(Table1[[#This Row],[Total]]&gt;=2000,"HLC",Table1[[#This Row],[Total]]&lt;2000,"LLC")</f>
        <v>LLC</v>
      </c>
    </row>
    <row r="859" spans="1:16">
      <c r="A859" s="47" t="s">
        <v>24</v>
      </c>
      <c r="B859" s="47" t="str">
        <f>TRIM(Table1[[#This Row],[Product]])</f>
        <v>Chameleon Couch</v>
      </c>
      <c r="C859" s="1" t="s">
        <v>18</v>
      </c>
      <c r="D859" s="1" t="str">
        <f>UPPER(Table1[[#This Row],[Customer]])</f>
        <v>B&amp;B SPACES</v>
      </c>
      <c r="E859" s="30">
        <v>42326</v>
      </c>
      <c r="F859" s="30">
        <f t="shared" ca="1" si="39"/>
        <v>45333</v>
      </c>
      <c r="G859" s="60">
        <f ca="1">YEARFRAC(Table1[[#This Row],[order DateDate]],Table1[[#This Row],[Shipday]])</f>
        <v>8.2305555555555561</v>
      </c>
      <c r="H859" s="64">
        <f>DAY(Table1[[#This Row],[order DateDate]])</f>
        <v>18</v>
      </c>
      <c r="I859" s="64">
        <f>YEAR(Table1[[#This Row],[order DateDate]])</f>
        <v>2015</v>
      </c>
      <c r="J859" s="64" t="str">
        <f>TEXT(Table1[[#This Row],[order DateDate]],"DDDD")</f>
        <v>Wednesday</v>
      </c>
      <c r="K859" s="5">
        <v>649.99</v>
      </c>
      <c r="L859" s="2">
        <v>19</v>
      </c>
      <c r="M859" s="5">
        <f t="shared" si="40"/>
        <v>12349.81</v>
      </c>
      <c r="N859" s="5"/>
      <c r="O859" s="49">
        <f t="shared" si="41"/>
        <v>12349.81</v>
      </c>
      <c r="P859" s="22" t="str" cm="1">
        <f t="array" ref="P859">_xlfn.IFS(Table1[[#This Row],[Total]]&gt;=2000,"HLC",Table1[[#This Row],[Total]]&lt;2000,"LLC")</f>
        <v>HLC</v>
      </c>
    </row>
    <row r="860" spans="1:16">
      <c r="A860" s="47" t="s">
        <v>24</v>
      </c>
      <c r="B860" s="47" t="str">
        <f>TRIM(Table1[[#This Row],[Product]])</f>
        <v>Chameleon Couch</v>
      </c>
      <c r="C860" s="1" t="s">
        <v>29</v>
      </c>
      <c r="D860" s="1" t="str">
        <f>UPPER(Table1[[#This Row],[Customer]])</f>
        <v>FABULOUS HOMES</v>
      </c>
      <c r="E860" s="30">
        <v>42326</v>
      </c>
      <c r="F860" s="30">
        <f t="shared" ca="1" si="39"/>
        <v>45333</v>
      </c>
      <c r="G860" s="60">
        <f ca="1">YEARFRAC(Table1[[#This Row],[order DateDate]],Table1[[#This Row],[Shipday]])</f>
        <v>8.2305555555555561</v>
      </c>
      <c r="H860" s="64">
        <f>DAY(Table1[[#This Row],[order DateDate]])</f>
        <v>18</v>
      </c>
      <c r="I860" s="64">
        <f>YEAR(Table1[[#This Row],[order DateDate]])</f>
        <v>2015</v>
      </c>
      <c r="J860" s="64" t="str">
        <f>TEXT(Table1[[#This Row],[order DateDate]],"DDDD")</f>
        <v>Wednesday</v>
      </c>
      <c r="K860" s="5">
        <v>649.99</v>
      </c>
      <c r="L860" s="2">
        <v>3</v>
      </c>
      <c r="M860" s="5">
        <f t="shared" si="40"/>
        <v>1949.97</v>
      </c>
      <c r="N860" s="5"/>
      <c r="O860" s="49">
        <f t="shared" si="41"/>
        <v>1949.97</v>
      </c>
      <c r="P860" s="22" t="str" cm="1">
        <f t="array" ref="P860">_xlfn.IFS(Table1[[#This Row],[Total]]&gt;=2000,"HLC",Table1[[#This Row],[Total]]&lt;2000,"LLC")</f>
        <v>LLC</v>
      </c>
    </row>
    <row r="861" spans="1:16">
      <c r="A861" s="47" t="s">
        <v>26</v>
      </c>
      <c r="B861" s="47" t="str">
        <f>TRIM(Table1[[#This Row],[Product]])</f>
        <v>Bamboo Coffee Table</v>
      </c>
      <c r="C861" s="1" t="s">
        <v>20</v>
      </c>
      <c r="D861" s="1" t="str">
        <f>UPPER(Table1[[#This Row],[Customer]])</f>
        <v>HOME USA</v>
      </c>
      <c r="E861" s="30">
        <v>42327</v>
      </c>
      <c r="F861" s="30">
        <f t="shared" ca="1" si="39"/>
        <v>45333</v>
      </c>
      <c r="G861" s="60">
        <f ca="1">YEARFRAC(Table1[[#This Row],[order DateDate]],Table1[[#This Row],[Shipday]])</f>
        <v>8.2277777777777779</v>
      </c>
      <c r="H861" s="64">
        <f>DAY(Table1[[#This Row],[order DateDate]])</f>
        <v>19</v>
      </c>
      <c r="I861" s="64">
        <f>YEAR(Table1[[#This Row],[order DateDate]])</f>
        <v>2015</v>
      </c>
      <c r="J861" s="64" t="str">
        <f>TEXT(Table1[[#This Row],[order DateDate]],"DDDD")</f>
        <v>Thursday</v>
      </c>
      <c r="K861" s="5">
        <v>139.94999999999999</v>
      </c>
      <c r="L861" s="2">
        <v>3</v>
      </c>
      <c r="M861" s="5">
        <f t="shared" si="40"/>
        <v>419.84999999999997</v>
      </c>
      <c r="N861" s="5"/>
      <c r="O861" s="49">
        <f t="shared" si="41"/>
        <v>419.84999999999997</v>
      </c>
      <c r="P861" s="22" t="str" cm="1">
        <f t="array" ref="P861">_xlfn.IFS(Table1[[#This Row],[Total]]&gt;=2000,"HLC",Table1[[#This Row],[Total]]&lt;2000,"LLC")</f>
        <v>LLC</v>
      </c>
    </row>
    <row r="862" spans="1:16">
      <c r="A862" s="47" t="s">
        <v>26</v>
      </c>
      <c r="B862" s="47" t="str">
        <f>TRIM(Table1[[#This Row],[Product]])</f>
        <v>Bamboo Coffee Table</v>
      </c>
      <c r="C862" s="1" t="s">
        <v>29</v>
      </c>
      <c r="D862" s="1" t="str">
        <f>UPPER(Table1[[#This Row],[Customer]])</f>
        <v>FABULOUS HOMES</v>
      </c>
      <c r="E862" s="30">
        <v>42328</v>
      </c>
      <c r="F862" s="30">
        <f t="shared" ca="1" si="39"/>
        <v>45333</v>
      </c>
      <c r="G862" s="60">
        <f ca="1">YEARFRAC(Table1[[#This Row],[order DateDate]],Table1[[#This Row],[Shipday]])</f>
        <v>8.2249999999999996</v>
      </c>
      <c r="H862" s="64">
        <f>DAY(Table1[[#This Row],[order DateDate]])</f>
        <v>20</v>
      </c>
      <c r="I862" s="64">
        <f>YEAR(Table1[[#This Row],[order DateDate]])</f>
        <v>2015</v>
      </c>
      <c r="J862" s="64" t="str">
        <f>TEXT(Table1[[#This Row],[order DateDate]],"DDDD")</f>
        <v>Friday</v>
      </c>
      <c r="K862" s="5">
        <v>139.94999999999999</v>
      </c>
      <c r="L862" s="2">
        <v>3</v>
      </c>
      <c r="M862" s="5">
        <f t="shared" si="40"/>
        <v>419.84999999999997</v>
      </c>
      <c r="N862" s="5"/>
      <c r="O862" s="49">
        <f t="shared" si="41"/>
        <v>419.84999999999997</v>
      </c>
      <c r="P862" s="22" t="str" cm="1">
        <f t="array" ref="P862">_xlfn.IFS(Table1[[#This Row],[Total]]&gt;=2000,"HLC",Table1[[#This Row],[Total]]&lt;2000,"LLC")</f>
        <v>LLC</v>
      </c>
    </row>
    <row r="863" spans="1:16">
      <c r="A863" s="47" t="s">
        <v>17</v>
      </c>
      <c r="B863" s="47" t="str">
        <f>TRIM(Table1[[#This Row],[Product]])</f>
        <v>Captain Recliner</v>
      </c>
      <c r="C863" s="1" t="s">
        <v>20</v>
      </c>
      <c r="D863" s="1" t="str">
        <f>UPPER(Table1[[#This Row],[Customer]])</f>
        <v>HOME USA</v>
      </c>
      <c r="E863" s="30">
        <v>42329</v>
      </c>
      <c r="F863" s="30">
        <f t="shared" ca="1" si="39"/>
        <v>45333</v>
      </c>
      <c r="G863" s="60">
        <f ca="1">YEARFRAC(Table1[[#This Row],[order DateDate]],Table1[[#This Row],[Shipday]])</f>
        <v>8.2222222222222214</v>
      </c>
      <c r="H863" s="64">
        <f>DAY(Table1[[#This Row],[order DateDate]])</f>
        <v>21</v>
      </c>
      <c r="I863" s="64">
        <f>YEAR(Table1[[#This Row],[order DateDate]])</f>
        <v>2015</v>
      </c>
      <c r="J863" s="64" t="str">
        <f>TEXT(Table1[[#This Row],[order DateDate]],"DDDD")</f>
        <v>Saturday</v>
      </c>
      <c r="K863" s="5">
        <v>299.95</v>
      </c>
      <c r="L863" s="2">
        <v>7</v>
      </c>
      <c r="M863" s="5">
        <f t="shared" si="40"/>
        <v>2099.65</v>
      </c>
      <c r="N863" s="5"/>
      <c r="O863" s="49">
        <f t="shared" si="41"/>
        <v>2099.65</v>
      </c>
      <c r="P863" s="22" t="str" cm="1">
        <f t="array" ref="P863">_xlfn.IFS(Table1[[#This Row],[Total]]&gt;=2000,"HLC",Table1[[#This Row],[Total]]&lt;2000,"LLC")</f>
        <v>HLC</v>
      </c>
    </row>
    <row r="864" spans="1:16">
      <c r="A864" s="47" t="s">
        <v>24</v>
      </c>
      <c r="B864" s="47" t="str">
        <f>TRIM(Table1[[#This Row],[Product]])</f>
        <v>Chameleon Couch</v>
      </c>
      <c r="C864" s="1" t="s">
        <v>22</v>
      </c>
      <c r="D864" s="1" t="str">
        <f>UPPER(Table1[[#This Row],[Customer]])</f>
        <v>ELLINGTON DESIGNS</v>
      </c>
      <c r="E864" s="30">
        <v>42331</v>
      </c>
      <c r="F864" s="30">
        <f t="shared" ca="1" si="39"/>
        <v>45333</v>
      </c>
      <c r="G864" s="60">
        <f ca="1">YEARFRAC(Table1[[#This Row],[order DateDate]],Table1[[#This Row],[Shipday]])</f>
        <v>8.2166666666666668</v>
      </c>
      <c r="H864" s="64">
        <f>DAY(Table1[[#This Row],[order DateDate]])</f>
        <v>23</v>
      </c>
      <c r="I864" s="64">
        <f>YEAR(Table1[[#This Row],[order DateDate]])</f>
        <v>2015</v>
      </c>
      <c r="J864" s="64" t="str">
        <f>TEXT(Table1[[#This Row],[order DateDate]],"DDDD")</f>
        <v>Monday</v>
      </c>
      <c r="K864" s="5">
        <v>649.99</v>
      </c>
      <c r="L864" s="2">
        <v>10</v>
      </c>
      <c r="M864" s="5">
        <f t="shared" si="40"/>
        <v>6499.9</v>
      </c>
      <c r="N864" s="5"/>
      <c r="O864" s="49">
        <f t="shared" si="41"/>
        <v>6499.9</v>
      </c>
      <c r="P864" s="22" t="str" cm="1">
        <f t="array" ref="P864">_xlfn.IFS(Table1[[#This Row],[Total]]&gt;=2000,"HLC",Table1[[#This Row],[Total]]&lt;2000,"LLC")</f>
        <v>HLC</v>
      </c>
    </row>
    <row r="865" spans="1:16">
      <c r="A865" s="47" t="s">
        <v>24</v>
      </c>
      <c r="B865" s="47" t="str">
        <f>TRIM(Table1[[#This Row],[Product]])</f>
        <v>Chameleon Couch</v>
      </c>
      <c r="C865" s="1" t="s">
        <v>20</v>
      </c>
      <c r="D865" s="1" t="str">
        <f>UPPER(Table1[[#This Row],[Customer]])</f>
        <v>HOME USA</v>
      </c>
      <c r="E865" s="30">
        <v>42331</v>
      </c>
      <c r="F865" s="30">
        <f t="shared" ca="1" si="39"/>
        <v>45333</v>
      </c>
      <c r="G865" s="60">
        <f ca="1">YEARFRAC(Table1[[#This Row],[order DateDate]],Table1[[#This Row],[Shipday]])</f>
        <v>8.2166666666666668</v>
      </c>
      <c r="H865" s="64">
        <f>DAY(Table1[[#This Row],[order DateDate]])</f>
        <v>23</v>
      </c>
      <c r="I865" s="64">
        <f>YEAR(Table1[[#This Row],[order DateDate]])</f>
        <v>2015</v>
      </c>
      <c r="J865" s="64" t="str">
        <f>TEXT(Table1[[#This Row],[order DateDate]],"DDDD")</f>
        <v>Monday</v>
      </c>
      <c r="K865" s="5">
        <v>649.99</v>
      </c>
      <c r="L865" s="2">
        <v>1</v>
      </c>
      <c r="M865" s="5">
        <f t="shared" si="40"/>
        <v>649.99</v>
      </c>
      <c r="N865" s="5"/>
      <c r="O865" s="49">
        <f t="shared" si="41"/>
        <v>649.99</v>
      </c>
      <c r="P865" s="22" t="str" cm="1">
        <f t="array" ref="P865">_xlfn.IFS(Table1[[#This Row],[Total]]&gt;=2000,"HLC",Table1[[#This Row],[Total]]&lt;2000,"LLC")</f>
        <v>LLC</v>
      </c>
    </row>
    <row r="866" spans="1:16">
      <c r="A866" s="47" t="s">
        <v>19</v>
      </c>
      <c r="B866" s="47" t="str">
        <f>TRIM(Table1[[#This Row],[Product]])</f>
        <v>Media Armoire</v>
      </c>
      <c r="C866" s="1" t="s">
        <v>20</v>
      </c>
      <c r="D866" s="1" t="str">
        <f>UPPER(Table1[[#This Row],[Customer]])</f>
        <v>HOME USA</v>
      </c>
      <c r="E866" s="30">
        <v>42331</v>
      </c>
      <c r="F866" s="30">
        <f t="shared" ca="1" si="39"/>
        <v>45333</v>
      </c>
      <c r="G866" s="60">
        <f ca="1">YEARFRAC(Table1[[#This Row],[order DateDate]],Table1[[#This Row],[Shipday]])</f>
        <v>8.2166666666666668</v>
      </c>
      <c r="H866" s="64">
        <f>DAY(Table1[[#This Row],[order DateDate]])</f>
        <v>23</v>
      </c>
      <c r="I866" s="64">
        <f>YEAR(Table1[[#This Row],[order DateDate]])</f>
        <v>2015</v>
      </c>
      <c r="J866" s="64" t="str">
        <f>TEXT(Table1[[#This Row],[order DateDate]],"DDDD")</f>
        <v>Monday</v>
      </c>
      <c r="K866" s="5">
        <v>329.95</v>
      </c>
      <c r="L866" s="2">
        <v>8</v>
      </c>
      <c r="M866" s="5">
        <f t="shared" si="40"/>
        <v>2639.6</v>
      </c>
      <c r="N866" s="5"/>
      <c r="O866" s="49">
        <f t="shared" si="41"/>
        <v>2639.6</v>
      </c>
      <c r="P866" s="22" t="str" cm="1">
        <f t="array" ref="P866">_xlfn.IFS(Table1[[#This Row],[Total]]&gt;=2000,"HLC",Table1[[#This Row],[Total]]&lt;2000,"LLC")</f>
        <v>HLC</v>
      </c>
    </row>
    <row r="867" spans="1:16">
      <c r="A867" s="47" t="s">
        <v>17</v>
      </c>
      <c r="B867" s="47" t="str">
        <f>TRIM(Table1[[#This Row],[Product]])</f>
        <v>Captain Recliner</v>
      </c>
      <c r="C867" s="1" t="s">
        <v>29</v>
      </c>
      <c r="D867" s="1" t="str">
        <f>UPPER(Table1[[#This Row],[Customer]])</f>
        <v>FABULOUS HOMES</v>
      </c>
      <c r="E867" s="30">
        <v>42332</v>
      </c>
      <c r="F867" s="30">
        <f t="shared" ca="1" si="39"/>
        <v>45333</v>
      </c>
      <c r="G867" s="60">
        <f ca="1">YEARFRAC(Table1[[#This Row],[order DateDate]],Table1[[#This Row],[Shipday]])</f>
        <v>8.2138888888888886</v>
      </c>
      <c r="H867" s="64">
        <f>DAY(Table1[[#This Row],[order DateDate]])</f>
        <v>24</v>
      </c>
      <c r="I867" s="64">
        <f>YEAR(Table1[[#This Row],[order DateDate]])</f>
        <v>2015</v>
      </c>
      <c r="J867" s="64" t="str">
        <f>TEXT(Table1[[#This Row],[order DateDate]],"DDDD")</f>
        <v>Tuesday</v>
      </c>
      <c r="K867" s="5">
        <v>299.95</v>
      </c>
      <c r="L867" s="2">
        <v>10</v>
      </c>
      <c r="M867" s="5">
        <f t="shared" si="40"/>
        <v>2999.5</v>
      </c>
      <c r="N867" s="5"/>
      <c r="O867" s="49">
        <f t="shared" si="41"/>
        <v>2999.5</v>
      </c>
      <c r="P867" s="22" t="str" cm="1">
        <f t="array" ref="P867">_xlfn.IFS(Table1[[#This Row],[Total]]&gt;=2000,"HLC",Table1[[#This Row],[Total]]&lt;2000,"LLC")</f>
        <v>HLC</v>
      </c>
    </row>
    <row r="868" spans="1:16">
      <c r="A868" s="47" t="s">
        <v>24</v>
      </c>
      <c r="B868" s="47" t="str">
        <f>TRIM(Table1[[#This Row],[Product]])</f>
        <v>Chameleon Couch</v>
      </c>
      <c r="C868" s="1" t="s">
        <v>28</v>
      </c>
      <c r="D868" s="1" t="str">
        <f>UPPER(Table1[[#This Row],[Customer]])</f>
        <v>HOME EMPORIUM</v>
      </c>
      <c r="E868" s="30">
        <v>42332</v>
      </c>
      <c r="F868" s="30">
        <f t="shared" ca="1" si="39"/>
        <v>45333</v>
      </c>
      <c r="G868" s="60">
        <f ca="1">YEARFRAC(Table1[[#This Row],[order DateDate]],Table1[[#This Row],[Shipday]])</f>
        <v>8.2138888888888886</v>
      </c>
      <c r="H868" s="64">
        <f>DAY(Table1[[#This Row],[order DateDate]])</f>
        <v>24</v>
      </c>
      <c r="I868" s="64">
        <f>YEAR(Table1[[#This Row],[order DateDate]])</f>
        <v>2015</v>
      </c>
      <c r="J868" s="64" t="str">
        <f>TEXT(Table1[[#This Row],[order DateDate]],"DDDD")</f>
        <v>Tuesday</v>
      </c>
      <c r="K868" s="5">
        <v>649.99</v>
      </c>
      <c r="L868" s="2">
        <v>10</v>
      </c>
      <c r="M868" s="5">
        <f t="shared" si="40"/>
        <v>6499.9</v>
      </c>
      <c r="N868" s="5"/>
      <c r="O868" s="49">
        <f t="shared" si="41"/>
        <v>6499.9</v>
      </c>
      <c r="P868" s="22" t="str" cm="1">
        <f t="array" ref="P868">_xlfn.IFS(Table1[[#This Row],[Total]]&gt;=2000,"HLC",Table1[[#This Row],[Total]]&lt;2000,"LLC")</f>
        <v>HLC</v>
      </c>
    </row>
    <row r="869" spans="1:16">
      <c r="A869" s="47" t="s">
        <v>19</v>
      </c>
      <c r="B869" s="47" t="str">
        <f>TRIM(Table1[[#This Row],[Product]])</f>
        <v>Media Armoire</v>
      </c>
      <c r="C869" s="1" t="s">
        <v>29</v>
      </c>
      <c r="D869" s="1" t="str">
        <f>UPPER(Table1[[#This Row],[Customer]])</f>
        <v>FABULOUS HOMES</v>
      </c>
      <c r="E869" s="30">
        <v>42332</v>
      </c>
      <c r="F869" s="30">
        <f t="shared" ca="1" si="39"/>
        <v>45333</v>
      </c>
      <c r="G869" s="60">
        <f ca="1">YEARFRAC(Table1[[#This Row],[order DateDate]],Table1[[#This Row],[Shipday]])</f>
        <v>8.2138888888888886</v>
      </c>
      <c r="H869" s="64">
        <f>DAY(Table1[[#This Row],[order DateDate]])</f>
        <v>24</v>
      </c>
      <c r="I869" s="64">
        <f>YEAR(Table1[[#This Row],[order DateDate]])</f>
        <v>2015</v>
      </c>
      <c r="J869" s="64" t="str">
        <f>TEXT(Table1[[#This Row],[order DateDate]],"DDDD")</f>
        <v>Tuesday</v>
      </c>
      <c r="K869" s="5">
        <v>329.95</v>
      </c>
      <c r="L869" s="2">
        <v>10</v>
      </c>
      <c r="M869" s="5">
        <f t="shared" si="40"/>
        <v>3299.5</v>
      </c>
      <c r="N869" s="5"/>
      <c r="O869" s="49">
        <f t="shared" si="41"/>
        <v>3299.5</v>
      </c>
      <c r="P869" s="22" t="str" cm="1">
        <f t="array" ref="P869">_xlfn.IFS(Table1[[#This Row],[Total]]&gt;=2000,"HLC",Table1[[#This Row],[Total]]&lt;2000,"LLC")</f>
        <v>HLC</v>
      </c>
    </row>
    <row r="870" spans="1:16">
      <c r="A870" s="47" t="s">
        <v>26</v>
      </c>
      <c r="B870" s="47" t="str">
        <f>TRIM(Table1[[#This Row],[Product]])</f>
        <v>Bamboo Coffee Table</v>
      </c>
      <c r="C870" s="1" t="s">
        <v>28</v>
      </c>
      <c r="D870" s="1" t="str">
        <f>UPPER(Table1[[#This Row],[Customer]])</f>
        <v>HOME EMPORIUM</v>
      </c>
      <c r="E870" s="30">
        <v>42333</v>
      </c>
      <c r="F870" s="30">
        <f t="shared" ca="1" si="39"/>
        <v>45333</v>
      </c>
      <c r="G870" s="60">
        <f ca="1">YEARFRAC(Table1[[#This Row],[order DateDate]],Table1[[#This Row],[Shipday]])</f>
        <v>8.2111111111111104</v>
      </c>
      <c r="H870" s="64">
        <f>DAY(Table1[[#This Row],[order DateDate]])</f>
        <v>25</v>
      </c>
      <c r="I870" s="64">
        <f>YEAR(Table1[[#This Row],[order DateDate]])</f>
        <v>2015</v>
      </c>
      <c r="J870" s="64" t="str">
        <f>TEXT(Table1[[#This Row],[order DateDate]],"DDDD")</f>
        <v>Wednesday</v>
      </c>
      <c r="K870" s="5">
        <v>139.94999999999999</v>
      </c>
      <c r="L870" s="2">
        <v>1</v>
      </c>
      <c r="M870" s="5">
        <f t="shared" si="40"/>
        <v>139.94999999999999</v>
      </c>
      <c r="N870" s="5"/>
      <c r="O870" s="49">
        <f t="shared" si="41"/>
        <v>139.94999999999999</v>
      </c>
      <c r="P870" s="22" t="str" cm="1">
        <f t="array" ref="P870">_xlfn.IFS(Table1[[#This Row],[Total]]&gt;=2000,"HLC",Table1[[#This Row],[Total]]&lt;2000,"LLC")</f>
        <v>LLC</v>
      </c>
    </row>
    <row r="871" spans="1:16">
      <c r="A871" s="47" t="s">
        <v>24</v>
      </c>
      <c r="B871" s="47" t="str">
        <f>TRIM(Table1[[#This Row],[Product]])</f>
        <v>Chameleon Couch</v>
      </c>
      <c r="C871" s="1" t="s">
        <v>28</v>
      </c>
      <c r="D871" s="1" t="str">
        <f>UPPER(Table1[[#This Row],[Customer]])</f>
        <v>HOME EMPORIUM</v>
      </c>
      <c r="E871" s="30">
        <v>42333</v>
      </c>
      <c r="F871" s="30">
        <f t="shared" ca="1" si="39"/>
        <v>45333</v>
      </c>
      <c r="G871" s="60">
        <f ca="1">YEARFRAC(Table1[[#This Row],[order DateDate]],Table1[[#This Row],[Shipday]])</f>
        <v>8.2111111111111104</v>
      </c>
      <c r="H871" s="64">
        <f>DAY(Table1[[#This Row],[order DateDate]])</f>
        <v>25</v>
      </c>
      <c r="I871" s="64">
        <f>YEAR(Table1[[#This Row],[order DateDate]])</f>
        <v>2015</v>
      </c>
      <c r="J871" s="64" t="str">
        <f>TEXT(Table1[[#This Row],[order DateDate]],"DDDD")</f>
        <v>Wednesday</v>
      </c>
      <c r="K871" s="5">
        <v>649.99</v>
      </c>
      <c r="L871" s="2">
        <v>6</v>
      </c>
      <c r="M871" s="5">
        <f t="shared" si="40"/>
        <v>3899.94</v>
      </c>
      <c r="N871" s="5"/>
      <c r="O871" s="49">
        <f t="shared" si="41"/>
        <v>3899.94</v>
      </c>
      <c r="P871" s="22" t="str" cm="1">
        <f t="array" ref="P871">_xlfn.IFS(Table1[[#This Row],[Total]]&gt;=2000,"HLC",Table1[[#This Row],[Total]]&lt;2000,"LLC")</f>
        <v>HLC</v>
      </c>
    </row>
    <row r="872" spans="1:16">
      <c r="A872" s="47" t="s">
        <v>24</v>
      </c>
      <c r="B872" s="47" t="str">
        <f>TRIM(Table1[[#This Row],[Product]])</f>
        <v>Chameleon Couch</v>
      </c>
      <c r="C872" s="1" t="s">
        <v>18</v>
      </c>
      <c r="D872" s="1" t="str">
        <f>UPPER(Table1[[#This Row],[Customer]])</f>
        <v>B&amp;B SPACES</v>
      </c>
      <c r="E872" s="30">
        <v>42334</v>
      </c>
      <c r="F872" s="30">
        <f t="shared" ca="1" si="39"/>
        <v>45333</v>
      </c>
      <c r="G872" s="60">
        <f ca="1">YEARFRAC(Table1[[#This Row],[order DateDate]],Table1[[#This Row],[Shipday]])</f>
        <v>8.2083333333333339</v>
      </c>
      <c r="H872" s="64">
        <f>DAY(Table1[[#This Row],[order DateDate]])</f>
        <v>26</v>
      </c>
      <c r="I872" s="64">
        <f>YEAR(Table1[[#This Row],[order DateDate]])</f>
        <v>2015</v>
      </c>
      <c r="J872" s="64" t="str">
        <f>TEXT(Table1[[#This Row],[order DateDate]],"DDDD")</f>
        <v>Thursday</v>
      </c>
      <c r="K872" s="5">
        <v>649.99</v>
      </c>
      <c r="L872" s="2">
        <v>18</v>
      </c>
      <c r="M872" s="5">
        <f t="shared" si="40"/>
        <v>11699.82</v>
      </c>
      <c r="N872" s="5"/>
      <c r="O872" s="49">
        <f t="shared" si="41"/>
        <v>11699.82</v>
      </c>
      <c r="P872" s="22" t="str" cm="1">
        <f t="array" ref="P872">_xlfn.IFS(Table1[[#This Row],[Total]]&gt;=2000,"HLC",Table1[[#This Row],[Total]]&lt;2000,"LLC")</f>
        <v>HLC</v>
      </c>
    </row>
    <row r="873" spans="1:16">
      <c r="A873" s="47" t="s">
        <v>19</v>
      </c>
      <c r="B873" s="47" t="str">
        <f>TRIM(Table1[[#This Row],[Product]])</f>
        <v>Media Armoire</v>
      </c>
      <c r="C873" s="1" t="s">
        <v>29</v>
      </c>
      <c r="D873" s="1" t="str">
        <f>UPPER(Table1[[#This Row],[Customer]])</f>
        <v>FABULOUS HOMES</v>
      </c>
      <c r="E873" s="30">
        <v>42338</v>
      </c>
      <c r="F873" s="30">
        <f t="shared" ca="1" si="39"/>
        <v>45333</v>
      </c>
      <c r="G873" s="60">
        <f ca="1">YEARFRAC(Table1[[#This Row],[order DateDate]],Table1[[#This Row],[Shipday]])</f>
        <v>8.1972222222222229</v>
      </c>
      <c r="H873" s="64">
        <f>DAY(Table1[[#This Row],[order DateDate]])</f>
        <v>30</v>
      </c>
      <c r="I873" s="64">
        <f>YEAR(Table1[[#This Row],[order DateDate]])</f>
        <v>2015</v>
      </c>
      <c r="J873" s="64" t="str">
        <f>TEXT(Table1[[#This Row],[order DateDate]],"DDDD")</f>
        <v>Monday</v>
      </c>
      <c r="K873" s="5">
        <v>329.95</v>
      </c>
      <c r="L873" s="2">
        <v>2</v>
      </c>
      <c r="M873" s="5">
        <f t="shared" si="40"/>
        <v>659.9</v>
      </c>
      <c r="N873" s="5"/>
      <c r="O873" s="49">
        <f t="shared" si="41"/>
        <v>659.9</v>
      </c>
      <c r="P873" s="22" t="str" cm="1">
        <f t="array" ref="P873">_xlfn.IFS(Table1[[#This Row],[Total]]&gt;=2000,"HLC",Table1[[#This Row],[Total]]&lt;2000,"LLC")</f>
        <v>LLC</v>
      </c>
    </row>
    <row r="874" spans="1:16">
      <c r="A874" s="47" t="s">
        <v>24</v>
      </c>
      <c r="B874" s="47" t="str">
        <f>TRIM(Table1[[#This Row],[Product]])</f>
        <v>Chameleon Couch</v>
      </c>
      <c r="C874" s="1" t="s">
        <v>28</v>
      </c>
      <c r="D874" s="1" t="str">
        <f>UPPER(Table1[[#This Row],[Customer]])</f>
        <v>HOME EMPORIUM</v>
      </c>
      <c r="E874" s="30">
        <v>42339</v>
      </c>
      <c r="F874" s="30">
        <f t="shared" ca="1" si="39"/>
        <v>45333</v>
      </c>
      <c r="G874" s="60">
        <f ca="1">YEARFRAC(Table1[[#This Row],[order DateDate]],Table1[[#This Row],[Shipday]])</f>
        <v>8.1944444444444446</v>
      </c>
      <c r="H874" s="64">
        <f>DAY(Table1[[#This Row],[order DateDate]])</f>
        <v>1</v>
      </c>
      <c r="I874" s="64">
        <f>YEAR(Table1[[#This Row],[order DateDate]])</f>
        <v>2015</v>
      </c>
      <c r="J874" s="64" t="str">
        <f>TEXT(Table1[[#This Row],[order DateDate]],"DDDD")</f>
        <v>Tuesday</v>
      </c>
      <c r="K874" s="5">
        <v>649.99</v>
      </c>
      <c r="L874" s="2">
        <v>15</v>
      </c>
      <c r="M874" s="5">
        <f t="shared" si="40"/>
        <v>9749.85</v>
      </c>
      <c r="N874" s="5"/>
      <c r="O874" s="49">
        <f t="shared" si="41"/>
        <v>9749.85</v>
      </c>
      <c r="P874" s="22" t="str" cm="1">
        <f t="array" ref="P874">_xlfn.IFS(Table1[[#This Row],[Total]]&gt;=2000,"HLC",Table1[[#This Row],[Total]]&lt;2000,"LLC")</f>
        <v>HLC</v>
      </c>
    </row>
    <row r="875" spans="1:16">
      <c r="A875" s="47" t="s">
        <v>19</v>
      </c>
      <c r="B875" s="47" t="str">
        <f>TRIM(Table1[[#This Row],[Product]])</f>
        <v>Media Armoire</v>
      </c>
      <c r="C875" s="1" t="s">
        <v>22</v>
      </c>
      <c r="D875" s="1" t="str">
        <f>UPPER(Table1[[#This Row],[Customer]])</f>
        <v>ELLINGTON DESIGNS</v>
      </c>
      <c r="E875" s="30">
        <v>42339</v>
      </c>
      <c r="F875" s="30">
        <f t="shared" ca="1" si="39"/>
        <v>45333</v>
      </c>
      <c r="G875" s="60">
        <f ca="1">YEARFRAC(Table1[[#This Row],[order DateDate]],Table1[[#This Row],[Shipday]])</f>
        <v>8.1944444444444446</v>
      </c>
      <c r="H875" s="64">
        <f>DAY(Table1[[#This Row],[order DateDate]])</f>
        <v>1</v>
      </c>
      <c r="I875" s="64">
        <f>YEAR(Table1[[#This Row],[order DateDate]])</f>
        <v>2015</v>
      </c>
      <c r="J875" s="64" t="str">
        <f>TEXT(Table1[[#This Row],[order DateDate]],"DDDD")</f>
        <v>Tuesday</v>
      </c>
      <c r="K875" s="5">
        <v>329.95</v>
      </c>
      <c r="L875" s="2">
        <v>9</v>
      </c>
      <c r="M875" s="5">
        <f t="shared" si="40"/>
        <v>2969.5499999999997</v>
      </c>
      <c r="N875" s="5"/>
      <c r="O875" s="49">
        <f t="shared" si="41"/>
        <v>2969.5499999999997</v>
      </c>
      <c r="P875" s="22" t="str" cm="1">
        <f t="array" ref="P875">_xlfn.IFS(Table1[[#This Row],[Total]]&gt;=2000,"HLC",Table1[[#This Row],[Total]]&lt;2000,"LLC")</f>
        <v>HLC</v>
      </c>
    </row>
    <row r="876" spans="1:16">
      <c r="A876" s="47" t="s">
        <v>21</v>
      </c>
      <c r="B876" s="47" t="str">
        <f>TRIM(Table1[[#This Row],[Product]])</f>
        <v>Bamboo End Table</v>
      </c>
      <c r="C876" s="1" t="s">
        <v>29</v>
      </c>
      <c r="D876" s="1" t="str">
        <f>UPPER(Table1[[#This Row],[Customer]])</f>
        <v>FABULOUS HOMES</v>
      </c>
      <c r="E876" s="30">
        <v>42341</v>
      </c>
      <c r="F876" s="30">
        <f t="shared" ca="1" si="39"/>
        <v>45333</v>
      </c>
      <c r="G876" s="60">
        <f ca="1">YEARFRAC(Table1[[#This Row],[order DateDate]],Table1[[#This Row],[Shipday]])</f>
        <v>8.1888888888888882</v>
      </c>
      <c r="H876" s="64">
        <f>DAY(Table1[[#This Row],[order DateDate]])</f>
        <v>3</v>
      </c>
      <c r="I876" s="64">
        <f>YEAR(Table1[[#This Row],[order DateDate]])</f>
        <v>2015</v>
      </c>
      <c r="J876" s="64" t="str">
        <f>TEXT(Table1[[#This Row],[order DateDate]],"DDDD")</f>
        <v>Thursday</v>
      </c>
      <c r="K876" s="5">
        <v>64.95</v>
      </c>
      <c r="L876" s="2">
        <v>5</v>
      </c>
      <c r="M876" s="5">
        <f t="shared" si="40"/>
        <v>324.75</v>
      </c>
      <c r="N876" s="5"/>
      <c r="O876" s="49">
        <f t="shared" si="41"/>
        <v>324.75</v>
      </c>
      <c r="P876" s="22" t="str" cm="1">
        <f t="array" ref="P876">_xlfn.IFS(Table1[[#This Row],[Total]]&gt;=2000,"HLC",Table1[[#This Row],[Total]]&lt;2000,"LLC")</f>
        <v>LLC</v>
      </c>
    </row>
    <row r="877" spans="1:16">
      <c r="A877" s="47" t="s">
        <v>17</v>
      </c>
      <c r="B877" s="47" t="str">
        <f>TRIM(Table1[[#This Row],[Product]])</f>
        <v>Captain Recliner</v>
      </c>
      <c r="C877" s="1" t="s">
        <v>22</v>
      </c>
      <c r="D877" s="1" t="str">
        <f>UPPER(Table1[[#This Row],[Customer]])</f>
        <v>ELLINGTON DESIGNS</v>
      </c>
      <c r="E877" s="30">
        <v>42341</v>
      </c>
      <c r="F877" s="30">
        <f t="shared" ca="1" si="39"/>
        <v>45333</v>
      </c>
      <c r="G877" s="60">
        <f ca="1">YEARFRAC(Table1[[#This Row],[order DateDate]],Table1[[#This Row],[Shipday]])</f>
        <v>8.1888888888888882</v>
      </c>
      <c r="H877" s="64">
        <f>DAY(Table1[[#This Row],[order DateDate]])</f>
        <v>3</v>
      </c>
      <c r="I877" s="64">
        <f>YEAR(Table1[[#This Row],[order DateDate]])</f>
        <v>2015</v>
      </c>
      <c r="J877" s="64" t="str">
        <f>TEXT(Table1[[#This Row],[order DateDate]],"DDDD")</f>
        <v>Thursday</v>
      </c>
      <c r="K877" s="5">
        <v>299.95</v>
      </c>
      <c r="L877" s="2">
        <v>9</v>
      </c>
      <c r="M877" s="5">
        <f t="shared" si="40"/>
        <v>2699.5499999999997</v>
      </c>
      <c r="N877" s="5"/>
      <c r="O877" s="49">
        <f t="shared" si="41"/>
        <v>2699.5499999999997</v>
      </c>
      <c r="P877" s="22" t="str" cm="1">
        <f t="array" ref="P877">_xlfn.IFS(Table1[[#This Row],[Total]]&gt;=2000,"HLC",Table1[[#This Row],[Total]]&lt;2000,"LLC")</f>
        <v>HLC</v>
      </c>
    </row>
    <row r="878" spans="1:16">
      <c r="A878" s="47" t="s">
        <v>19</v>
      </c>
      <c r="B878" s="47" t="str">
        <f>TRIM(Table1[[#This Row],[Product]])</f>
        <v>Media Armoire</v>
      </c>
      <c r="C878" s="1" t="s">
        <v>28</v>
      </c>
      <c r="D878" s="1" t="str">
        <f>UPPER(Table1[[#This Row],[Customer]])</f>
        <v>HOME EMPORIUM</v>
      </c>
      <c r="E878" s="30">
        <v>42341</v>
      </c>
      <c r="F878" s="30">
        <f t="shared" ca="1" si="39"/>
        <v>45333</v>
      </c>
      <c r="G878" s="60">
        <f ca="1">YEARFRAC(Table1[[#This Row],[order DateDate]],Table1[[#This Row],[Shipday]])</f>
        <v>8.1888888888888882</v>
      </c>
      <c r="H878" s="64">
        <f>DAY(Table1[[#This Row],[order DateDate]])</f>
        <v>3</v>
      </c>
      <c r="I878" s="64">
        <f>YEAR(Table1[[#This Row],[order DateDate]])</f>
        <v>2015</v>
      </c>
      <c r="J878" s="64" t="str">
        <f>TEXT(Table1[[#This Row],[order DateDate]],"DDDD")</f>
        <v>Thursday</v>
      </c>
      <c r="K878" s="5">
        <v>329.95</v>
      </c>
      <c r="L878" s="2">
        <v>13</v>
      </c>
      <c r="M878" s="5">
        <f t="shared" si="40"/>
        <v>4289.3499999999995</v>
      </c>
      <c r="N878" s="5"/>
      <c r="O878" s="49">
        <f t="shared" si="41"/>
        <v>4289.3499999999995</v>
      </c>
      <c r="P878" s="22" t="str" cm="1">
        <f t="array" ref="P878">_xlfn.IFS(Table1[[#This Row],[Total]]&gt;=2000,"HLC",Table1[[#This Row],[Total]]&lt;2000,"LLC")</f>
        <v>HLC</v>
      </c>
    </row>
    <row r="879" spans="1:16">
      <c r="A879" s="47" t="s">
        <v>19</v>
      </c>
      <c r="B879" s="47" t="str">
        <f>TRIM(Table1[[#This Row],[Product]])</f>
        <v>Media Armoire</v>
      </c>
      <c r="C879" s="1" t="s">
        <v>18</v>
      </c>
      <c r="D879" s="1" t="str">
        <f>UPPER(Table1[[#This Row],[Customer]])</f>
        <v>B&amp;B SPACES</v>
      </c>
      <c r="E879" s="30">
        <v>42342</v>
      </c>
      <c r="F879" s="30">
        <f t="shared" ca="1" si="39"/>
        <v>45333</v>
      </c>
      <c r="G879" s="60">
        <f ca="1">YEARFRAC(Table1[[#This Row],[order DateDate]],Table1[[#This Row],[Shipday]])</f>
        <v>8.1861111111111118</v>
      </c>
      <c r="H879" s="64">
        <f>DAY(Table1[[#This Row],[order DateDate]])</f>
        <v>4</v>
      </c>
      <c r="I879" s="64">
        <f>YEAR(Table1[[#This Row],[order DateDate]])</f>
        <v>2015</v>
      </c>
      <c r="J879" s="64" t="str">
        <f>TEXT(Table1[[#This Row],[order DateDate]],"DDDD")</f>
        <v>Friday</v>
      </c>
      <c r="K879" s="5">
        <v>329.95</v>
      </c>
      <c r="L879" s="2">
        <v>13</v>
      </c>
      <c r="M879" s="5">
        <f t="shared" si="40"/>
        <v>4289.3499999999995</v>
      </c>
      <c r="N879" s="5"/>
      <c r="O879" s="49">
        <f t="shared" si="41"/>
        <v>4289.3499999999995</v>
      </c>
      <c r="P879" s="22" t="str" cm="1">
        <f t="array" ref="P879">_xlfn.IFS(Table1[[#This Row],[Total]]&gt;=2000,"HLC",Table1[[#This Row],[Total]]&lt;2000,"LLC")</f>
        <v>HLC</v>
      </c>
    </row>
    <row r="880" spans="1:16">
      <c r="A880" s="47" t="s">
        <v>26</v>
      </c>
      <c r="B880" s="47" t="str">
        <f>TRIM(Table1[[#This Row],[Product]])</f>
        <v>Bamboo Coffee Table</v>
      </c>
      <c r="C880" s="1" t="s">
        <v>20</v>
      </c>
      <c r="D880" s="1" t="str">
        <f>UPPER(Table1[[#This Row],[Customer]])</f>
        <v>HOME USA</v>
      </c>
      <c r="E880" s="30">
        <v>42343</v>
      </c>
      <c r="F880" s="30">
        <f t="shared" ca="1" si="39"/>
        <v>45333</v>
      </c>
      <c r="G880" s="60">
        <f ca="1">YEARFRAC(Table1[[#This Row],[order DateDate]],Table1[[#This Row],[Shipday]])</f>
        <v>8.1833333333333336</v>
      </c>
      <c r="H880" s="64">
        <f>DAY(Table1[[#This Row],[order DateDate]])</f>
        <v>5</v>
      </c>
      <c r="I880" s="64">
        <f>YEAR(Table1[[#This Row],[order DateDate]])</f>
        <v>2015</v>
      </c>
      <c r="J880" s="64" t="str">
        <f>TEXT(Table1[[#This Row],[order DateDate]],"DDDD")</f>
        <v>Saturday</v>
      </c>
      <c r="K880" s="5">
        <v>139.94999999999999</v>
      </c>
      <c r="L880" s="2">
        <v>15</v>
      </c>
      <c r="M880" s="5">
        <f t="shared" si="40"/>
        <v>2099.25</v>
      </c>
      <c r="N880" s="5"/>
      <c r="O880" s="49">
        <f t="shared" si="41"/>
        <v>2099.25</v>
      </c>
      <c r="P880" s="22" t="str" cm="1">
        <f t="array" ref="P880">_xlfn.IFS(Table1[[#This Row],[Total]]&gt;=2000,"HLC",Table1[[#This Row],[Total]]&lt;2000,"LLC")</f>
        <v>HLC</v>
      </c>
    </row>
    <row r="881" spans="1:16">
      <c r="A881" s="47" t="s">
        <v>19</v>
      </c>
      <c r="B881" s="47" t="str">
        <f>TRIM(Table1[[#This Row],[Product]])</f>
        <v>Media Armoire</v>
      </c>
      <c r="C881" s="1" t="s">
        <v>22</v>
      </c>
      <c r="D881" s="1" t="str">
        <f>UPPER(Table1[[#This Row],[Customer]])</f>
        <v>ELLINGTON DESIGNS</v>
      </c>
      <c r="E881" s="30">
        <v>42343</v>
      </c>
      <c r="F881" s="30">
        <f t="shared" ca="1" si="39"/>
        <v>45333</v>
      </c>
      <c r="G881" s="60">
        <f ca="1">YEARFRAC(Table1[[#This Row],[order DateDate]],Table1[[#This Row],[Shipday]])</f>
        <v>8.1833333333333336</v>
      </c>
      <c r="H881" s="64">
        <f>DAY(Table1[[#This Row],[order DateDate]])</f>
        <v>5</v>
      </c>
      <c r="I881" s="64">
        <f>YEAR(Table1[[#This Row],[order DateDate]])</f>
        <v>2015</v>
      </c>
      <c r="J881" s="64" t="str">
        <f>TEXT(Table1[[#This Row],[order DateDate]],"DDDD")</f>
        <v>Saturday</v>
      </c>
      <c r="K881" s="5">
        <v>329.95</v>
      </c>
      <c r="L881" s="2">
        <v>12</v>
      </c>
      <c r="M881" s="5">
        <f t="shared" si="40"/>
        <v>3959.3999999999996</v>
      </c>
      <c r="N881" s="5"/>
      <c r="O881" s="49">
        <f t="shared" si="41"/>
        <v>3959.3999999999996</v>
      </c>
      <c r="P881" s="22" t="str" cm="1">
        <f t="array" ref="P881">_xlfn.IFS(Table1[[#This Row],[Total]]&gt;=2000,"HLC",Table1[[#This Row],[Total]]&lt;2000,"LLC")</f>
        <v>HLC</v>
      </c>
    </row>
    <row r="882" spans="1:16">
      <c r="A882" s="47" t="s">
        <v>19</v>
      </c>
      <c r="B882" s="47" t="str">
        <f>TRIM(Table1[[#This Row],[Product]])</f>
        <v>Media Armoire</v>
      </c>
      <c r="C882" s="1" t="s">
        <v>22</v>
      </c>
      <c r="D882" s="1" t="str">
        <f>UPPER(Table1[[#This Row],[Customer]])</f>
        <v>ELLINGTON DESIGNS</v>
      </c>
      <c r="E882" s="30">
        <v>42346</v>
      </c>
      <c r="F882" s="30">
        <f t="shared" ca="1" si="39"/>
        <v>45333</v>
      </c>
      <c r="G882" s="60">
        <f ca="1">YEARFRAC(Table1[[#This Row],[order DateDate]],Table1[[#This Row],[Shipday]])</f>
        <v>8.1750000000000007</v>
      </c>
      <c r="H882" s="64">
        <f>DAY(Table1[[#This Row],[order DateDate]])</f>
        <v>8</v>
      </c>
      <c r="I882" s="64">
        <f>YEAR(Table1[[#This Row],[order DateDate]])</f>
        <v>2015</v>
      </c>
      <c r="J882" s="64" t="str">
        <f>TEXT(Table1[[#This Row],[order DateDate]],"DDDD")</f>
        <v>Tuesday</v>
      </c>
      <c r="K882" s="5">
        <v>329.95</v>
      </c>
      <c r="L882" s="2">
        <v>7</v>
      </c>
      <c r="M882" s="5">
        <f t="shared" si="40"/>
        <v>2309.65</v>
      </c>
      <c r="N882" s="5"/>
      <c r="O882" s="49">
        <f t="shared" si="41"/>
        <v>2309.65</v>
      </c>
      <c r="P882" s="22" t="str" cm="1">
        <f t="array" ref="P882">_xlfn.IFS(Table1[[#This Row],[Total]]&gt;=2000,"HLC",Table1[[#This Row],[Total]]&lt;2000,"LLC")</f>
        <v>HLC</v>
      </c>
    </row>
    <row r="883" spans="1:16">
      <c r="A883" s="47" t="s">
        <v>24</v>
      </c>
      <c r="B883" s="47" t="str">
        <f>TRIM(Table1[[#This Row],[Product]])</f>
        <v>Chameleon Couch</v>
      </c>
      <c r="C883" s="1" t="s">
        <v>22</v>
      </c>
      <c r="D883" s="1" t="str">
        <f>UPPER(Table1[[#This Row],[Customer]])</f>
        <v>ELLINGTON DESIGNS</v>
      </c>
      <c r="E883" s="30">
        <v>42347</v>
      </c>
      <c r="F883" s="30">
        <f t="shared" ca="1" si="39"/>
        <v>45333</v>
      </c>
      <c r="G883" s="60">
        <f ca="1">YEARFRAC(Table1[[#This Row],[order DateDate]],Table1[[#This Row],[Shipday]])</f>
        <v>8.1722222222222225</v>
      </c>
      <c r="H883" s="64">
        <f>DAY(Table1[[#This Row],[order DateDate]])</f>
        <v>9</v>
      </c>
      <c r="I883" s="64">
        <f>YEAR(Table1[[#This Row],[order DateDate]])</f>
        <v>2015</v>
      </c>
      <c r="J883" s="64" t="str">
        <f>TEXT(Table1[[#This Row],[order DateDate]],"DDDD")</f>
        <v>Wednesday</v>
      </c>
      <c r="K883" s="5">
        <v>649.99</v>
      </c>
      <c r="L883" s="2">
        <v>5</v>
      </c>
      <c r="M883" s="5">
        <f t="shared" si="40"/>
        <v>3249.95</v>
      </c>
      <c r="N883" s="5"/>
      <c r="O883" s="49">
        <f t="shared" si="41"/>
        <v>3249.95</v>
      </c>
      <c r="P883" s="22" t="str" cm="1">
        <f t="array" ref="P883">_xlfn.IFS(Table1[[#This Row],[Total]]&gt;=2000,"HLC",Table1[[#This Row],[Total]]&lt;2000,"LLC")</f>
        <v>HLC</v>
      </c>
    </row>
    <row r="884" spans="1:16">
      <c r="A884" s="47" t="s">
        <v>21</v>
      </c>
      <c r="B884" s="47" t="str">
        <f>TRIM(Table1[[#This Row],[Product]])</f>
        <v>Bamboo End Table</v>
      </c>
      <c r="C884" s="1" t="s">
        <v>22</v>
      </c>
      <c r="D884" s="1" t="str">
        <f>UPPER(Table1[[#This Row],[Customer]])</f>
        <v>ELLINGTON DESIGNS</v>
      </c>
      <c r="E884" s="30">
        <v>42348</v>
      </c>
      <c r="F884" s="30">
        <f t="shared" ca="1" si="39"/>
        <v>45333</v>
      </c>
      <c r="G884" s="60">
        <f ca="1">YEARFRAC(Table1[[#This Row],[order DateDate]],Table1[[#This Row],[Shipday]])</f>
        <v>8.1694444444444443</v>
      </c>
      <c r="H884" s="64">
        <f>DAY(Table1[[#This Row],[order DateDate]])</f>
        <v>10</v>
      </c>
      <c r="I884" s="64">
        <f>YEAR(Table1[[#This Row],[order DateDate]])</f>
        <v>2015</v>
      </c>
      <c r="J884" s="64" t="str">
        <f>TEXT(Table1[[#This Row],[order DateDate]],"DDDD")</f>
        <v>Thursday</v>
      </c>
      <c r="K884" s="5">
        <v>64.95</v>
      </c>
      <c r="L884" s="2">
        <v>15</v>
      </c>
      <c r="M884" s="5">
        <f t="shared" si="40"/>
        <v>974.25</v>
      </c>
      <c r="N884" s="5"/>
      <c r="O884" s="49">
        <f t="shared" si="41"/>
        <v>974.25</v>
      </c>
      <c r="P884" s="22" t="str" cm="1">
        <f t="array" ref="P884">_xlfn.IFS(Table1[[#This Row],[Total]]&gt;=2000,"HLC",Table1[[#This Row],[Total]]&lt;2000,"LLC")</f>
        <v>LLC</v>
      </c>
    </row>
    <row r="885" spans="1:16">
      <c r="A885" s="47" t="s">
        <v>24</v>
      </c>
      <c r="B885" s="47" t="str">
        <f>TRIM(Table1[[#This Row],[Product]])</f>
        <v>Chameleon Couch</v>
      </c>
      <c r="C885" s="1" t="s">
        <v>22</v>
      </c>
      <c r="D885" s="1" t="str">
        <f>UPPER(Table1[[#This Row],[Customer]])</f>
        <v>ELLINGTON DESIGNS</v>
      </c>
      <c r="E885" s="30">
        <v>42348</v>
      </c>
      <c r="F885" s="30">
        <f t="shared" ca="1" si="39"/>
        <v>45333</v>
      </c>
      <c r="G885" s="60">
        <f ca="1">YEARFRAC(Table1[[#This Row],[order DateDate]],Table1[[#This Row],[Shipday]])</f>
        <v>8.1694444444444443</v>
      </c>
      <c r="H885" s="64">
        <f>DAY(Table1[[#This Row],[order DateDate]])</f>
        <v>10</v>
      </c>
      <c r="I885" s="64">
        <f>YEAR(Table1[[#This Row],[order DateDate]])</f>
        <v>2015</v>
      </c>
      <c r="J885" s="64" t="str">
        <f>TEXT(Table1[[#This Row],[order DateDate]],"DDDD")</f>
        <v>Thursday</v>
      </c>
      <c r="K885" s="5">
        <v>649.99</v>
      </c>
      <c r="L885" s="2">
        <v>14</v>
      </c>
      <c r="M885" s="5">
        <f t="shared" si="40"/>
        <v>9099.86</v>
      </c>
      <c r="N885" s="5"/>
      <c r="O885" s="49">
        <f t="shared" si="41"/>
        <v>9099.86</v>
      </c>
      <c r="P885" s="22" t="str" cm="1">
        <f t="array" ref="P885">_xlfn.IFS(Table1[[#This Row],[Total]]&gt;=2000,"HLC",Table1[[#This Row],[Total]]&lt;2000,"LLC")</f>
        <v>HLC</v>
      </c>
    </row>
    <row r="886" spans="1:16">
      <c r="A886" s="47" t="s">
        <v>19</v>
      </c>
      <c r="B886" s="47" t="str">
        <f>TRIM(Table1[[#This Row],[Product]])</f>
        <v>Media Armoire</v>
      </c>
      <c r="C886" s="1" t="s">
        <v>28</v>
      </c>
      <c r="D886" s="1" t="str">
        <f>UPPER(Table1[[#This Row],[Customer]])</f>
        <v>HOME EMPORIUM</v>
      </c>
      <c r="E886" s="30">
        <v>42348</v>
      </c>
      <c r="F886" s="30">
        <f t="shared" ca="1" si="39"/>
        <v>45333</v>
      </c>
      <c r="G886" s="60">
        <f ca="1">YEARFRAC(Table1[[#This Row],[order DateDate]],Table1[[#This Row],[Shipday]])</f>
        <v>8.1694444444444443</v>
      </c>
      <c r="H886" s="64">
        <f>DAY(Table1[[#This Row],[order DateDate]])</f>
        <v>10</v>
      </c>
      <c r="I886" s="64">
        <f>YEAR(Table1[[#This Row],[order DateDate]])</f>
        <v>2015</v>
      </c>
      <c r="J886" s="64" t="str">
        <f>TEXT(Table1[[#This Row],[order DateDate]],"DDDD")</f>
        <v>Thursday</v>
      </c>
      <c r="K886" s="5">
        <v>329.95</v>
      </c>
      <c r="L886" s="2">
        <v>11</v>
      </c>
      <c r="M886" s="5">
        <f t="shared" si="40"/>
        <v>3629.45</v>
      </c>
      <c r="N886" s="5"/>
      <c r="O886" s="49">
        <f t="shared" si="41"/>
        <v>3629.45</v>
      </c>
      <c r="P886" s="22" t="str" cm="1">
        <f t="array" ref="P886">_xlfn.IFS(Table1[[#This Row],[Total]]&gt;=2000,"HLC",Table1[[#This Row],[Total]]&lt;2000,"LLC")</f>
        <v>HLC</v>
      </c>
    </row>
    <row r="887" spans="1:16">
      <c r="A887" s="47" t="s">
        <v>26</v>
      </c>
      <c r="B887" s="47" t="str">
        <f>TRIM(Table1[[#This Row],[Product]])</f>
        <v>Bamboo Coffee Table</v>
      </c>
      <c r="C887" s="1" t="s">
        <v>22</v>
      </c>
      <c r="D887" s="1" t="str">
        <f>UPPER(Table1[[#This Row],[Customer]])</f>
        <v>ELLINGTON DESIGNS</v>
      </c>
      <c r="E887" s="30">
        <v>42349</v>
      </c>
      <c r="F887" s="30">
        <f t="shared" ca="1" si="39"/>
        <v>45333</v>
      </c>
      <c r="G887" s="60">
        <f ca="1">YEARFRAC(Table1[[#This Row],[order DateDate]],Table1[[#This Row],[Shipday]])</f>
        <v>8.1666666666666661</v>
      </c>
      <c r="H887" s="64">
        <f>DAY(Table1[[#This Row],[order DateDate]])</f>
        <v>11</v>
      </c>
      <c r="I887" s="64">
        <f>YEAR(Table1[[#This Row],[order DateDate]])</f>
        <v>2015</v>
      </c>
      <c r="J887" s="64" t="str">
        <f>TEXT(Table1[[#This Row],[order DateDate]],"DDDD")</f>
        <v>Friday</v>
      </c>
      <c r="K887" s="5">
        <v>139.94999999999999</v>
      </c>
      <c r="L887" s="2">
        <v>12</v>
      </c>
      <c r="M887" s="5">
        <f t="shared" si="40"/>
        <v>1679.3999999999999</v>
      </c>
      <c r="N887" s="5"/>
      <c r="O887" s="49">
        <f t="shared" si="41"/>
        <v>1679.3999999999999</v>
      </c>
      <c r="P887" s="22" t="str" cm="1">
        <f t="array" ref="P887">_xlfn.IFS(Table1[[#This Row],[Total]]&gt;=2000,"HLC",Table1[[#This Row],[Total]]&lt;2000,"LLC")</f>
        <v>LLC</v>
      </c>
    </row>
    <row r="888" spans="1:16">
      <c r="A888" s="47" t="s">
        <v>26</v>
      </c>
      <c r="B888" s="47" t="str">
        <f>TRIM(Table1[[#This Row],[Product]])</f>
        <v>Bamboo Coffee Table</v>
      </c>
      <c r="C888" s="1" t="s">
        <v>18</v>
      </c>
      <c r="D888" s="1" t="str">
        <f>UPPER(Table1[[#This Row],[Customer]])</f>
        <v>B&amp;B SPACES</v>
      </c>
      <c r="E888" s="30">
        <v>42350</v>
      </c>
      <c r="F888" s="30">
        <f t="shared" ca="1" si="39"/>
        <v>45333</v>
      </c>
      <c r="G888" s="60">
        <f ca="1">YEARFRAC(Table1[[#This Row],[order DateDate]],Table1[[#This Row],[Shipday]])</f>
        <v>8.1638888888888896</v>
      </c>
      <c r="H888" s="64">
        <f>DAY(Table1[[#This Row],[order DateDate]])</f>
        <v>12</v>
      </c>
      <c r="I888" s="64">
        <f>YEAR(Table1[[#This Row],[order DateDate]])</f>
        <v>2015</v>
      </c>
      <c r="J888" s="64" t="str">
        <f>TEXT(Table1[[#This Row],[order DateDate]],"DDDD")</f>
        <v>Saturday</v>
      </c>
      <c r="K888" s="5">
        <v>139.94999999999999</v>
      </c>
      <c r="L888" s="2">
        <v>6</v>
      </c>
      <c r="M888" s="5">
        <f t="shared" si="40"/>
        <v>839.69999999999993</v>
      </c>
      <c r="N888" s="5"/>
      <c r="O888" s="49">
        <f t="shared" si="41"/>
        <v>839.69999999999993</v>
      </c>
      <c r="P888" s="22" t="str" cm="1">
        <f t="array" ref="P888">_xlfn.IFS(Table1[[#This Row],[Total]]&gt;=2000,"HLC",Table1[[#This Row],[Total]]&lt;2000,"LLC")</f>
        <v>LLC</v>
      </c>
    </row>
    <row r="889" spans="1:16">
      <c r="A889" s="47" t="s">
        <v>17</v>
      </c>
      <c r="B889" s="47" t="str">
        <f>TRIM(Table1[[#This Row],[Product]])</f>
        <v>Captain Recliner</v>
      </c>
      <c r="C889" s="1" t="s">
        <v>18</v>
      </c>
      <c r="D889" s="1" t="str">
        <f>UPPER(Table1[[#This Row],[Customer]])</f>
        <v>B&amp;B SPACES</v>
      </c>
      <c r="E889" s="30">
        <v>42350</v>
      </c>
      <c r="F889" s="30">
        <f t="shared" ca="1" si="39"/>
        <v>45333</v>
      </c>
      <c r="G889" s="60">
        <f ca="1">YEARFRAC(Table1[[#This Row],[order DateDate]],Table1[[#This Row],[Shipday]])</f>
        <v>8.1638888888888896</v>
      </c>
      <c r="H889" s="64">
        <f>DAY(Table1[[#This Row],[order DateDate]])</f>
        <v>12</v>
      </c>
      <c r="I889" s="64">
        <f>YEAR(Table1[[#This Row],[order DateDate]])</f>
        <v>2015</v>
      </c>
      <c r="J889" s="64" t="str">
        <f>TEXT(Table1[[#This Row],[order DateDate]],"DDDD")</f>
        <v>Saturday</v>
      </c>
      <c r="K889" s="5">
        <v>299.95</v>
      </c>
      <c r="L889" s="2">
        <v>11</v>
      </c>
      <c r="M889" s="5">
        <f t="shared" si="40"/>
        <v>3299.45</v>
      </c>
      <c r="N889" s="5"/>
      <c r="O889" s="49">
        <f t="shared" si="41"/>
        <v>3299.45</v>
      </c>
      <c r="P889" s="22" t="str" cm="1">
        <f t="array" ref="P889">_xlfn.IFS(Table1[[#This Row],[Total]]&gt;=2000,"HLC",Table1[[#This Row],[Total]]&lt;2000,"LLC")</f>
        <v>HLC</v>
      </c>
    </row>
    <row r="890" spans="1:16">
      <c r="A890" s="47" t="s">
        <v>17</v>
      </c>
      <c r="B890" s="47" t="str">
        <f>TRIM(Table1[[#This Row],[Product]])</f>
        <v>Captain Recliner</v>
      </c>
      <c r="C890" s="1" t="s">
        <v>20</v>
      </c>
      <c r="D890" s="1" t="str">
        <f>UPPER(Table1[[#This Row],[Customer]])</f>
        <v>HOME USA</v>
      </c>
      <c r="E890" s="30">
        <v>42350</v>
      </c>
      <c r="F890" s="30">
        <f t="shared" ca="1" si="39"/>
        <v>45333</v>
      </c>
      <c r="G890" s="60">
        <f ca="1">YEARFRAC(Table1[[#This Row],[order DateDate]],Table1[[#This Row],[Shipday]])</f>
        <v>8.1638888888888896</v>
      </c>
      <c r="H890" s="64">
        <f>DAY(Table1[[#This Row],[order DateDate]])</f>
        <v>12</v>
      </c>
      <c r="I890" s="64">
        <f>YEAR(Table1[[#This Row],[order DateDate]])</f>
        <v>2015</v>
      </c>
      <c r="J890" s="64" t="str">
        <f>TEXT(Table1[[#This Row],[order DateDate]],"DDDD")</f>
        <v>Saturday</v>
      </c>
      <c r="K890" s="5">
        <v>299.95</v>
      </c>
      <c r="L890" s="2">
        <v>14</v>
      </c>
      <c r="M890" s="5">
        <f t="shared" si="40"/>
        <v>4199.3</v>
      </c>
      <c r="N890" s="5"/>
      <c r="O890" s="49">
        <f t="shared" si="41"/>
        <v>4199.3</v>
      </c>
      <c r="P890" s="22" t="str" cm="1">
        <f t="array" ref="P890">_xlfn.IFS(Table1[[#This Row],[Total]]&gt;=2000,"HLC",Table1[[#This Row],[Total]]&lt;2000,"LLC")</f>
        <v>HLC</v>
      </c>
    </row>
    <row r="891" spans="1:16">
      <c r="A891" s="47" t="s">
        <v>26</v>
      </c>
      <c r="B891" s="47" t="str">
        <f>TRIM(Table1[[#This Row],[Product]])</f>
        <v>Bamboo Coffee Table</v>
      </c>
      <c r="C891" s="1" t="s">
        <v>28</v>
      </c>
      <c r="D891" s="1" t="str">
        <f>UPPER(Table1[[#This Row],[Customer]])</f>
        <v>HOME EMPORIUM</v>
      </c>
      <c r="E891" s="30">
        <v>42352</v>
      </c>
      <c r="F891" s="30">
        <f t="shared" ca="1" si="39"/>
        <v>45333</v>
      </c>
      <c r="G891" s="60">
        <f ca="1">YEARFRAC(Table1[[#This Row],[order DateDate]],Table1[[#This Row],[Shipday]])</f>
        <v>8.1583333333333332</v>
      </c>
      <c r="H891" s="64">
        <f>DAY(Table1[[#This Row],[order DateDate]])</f>
        <v>14</v>
      </c>
      <c r="I891" s="64">
        <f>YEAR(Table1[[#This Row],[order DateDate]])</f>
        <v>2015</v>
      </c>
      <c r="J891" s="64" t="str">
        <f>TEXT(Table1[[#This Row],[order DateDate]],"DDDD")</f>
        <v>Monday</v>
      </c>
      <c r="K891" s="5">
        <v>139.94999999999999</v>
      </c>
      <c r="L891" s="2">
        <v>6</v>
      </c>
      <c r="M891" s="5">
        <f t="shared" si="40"/>
        <v>839.69999999999993</v>
      </c>
      <c r="N891" s="5"/>
      <c r="O891" s="49">
        <f t="shared" si="41"/>
        <v>839.69999999999993</v>
      </c>
      <c r="P891" s="22" t="str" cm="1">
        <f t="array" ref="P891">_xlfn.IFS(Table1[[#This Row],[Total]]&gt;=2000,"HLC",Table1[[#This Row],[Total]]&lt;2000,"LLC")</f>
        <v>LLC</v>
      </c>
    </row>
    <row r="892" spans="1:16">
      <c r="A892" s="47" t="s">
        <v>19</v>
      </c>
      <c r="B892" s="47" t="str">
        <f>TRIM(Table1[[#This Row],[Product]])</f>
        <v>Media Armoire</v>
      </c>
      <c r="C892" s="1" t="s">
        <v>18</v>
      </c>
      <c r="D892" s="1" t="str">
        <f>UPPER(Table1[[#This Row],[Customer]])</f>
        <v>B&amp;B SPACES</v>
      </c>
      <c r="E892" s="30">
        <v>42352</v>
      </c>
      <c r="F892" s="30">
        <f t="shared" ca="1" si="39"/>
        <v>45333</v>
      </c>
      <c r="G892" s="60">
        <f ca="1">YEARFRAC(Table1[[#This Row],[order DateDate]],Table1[[#This Row],[Shipday]])</f>
        <v>8.1583333333333332</v>
      </c>
      <c r="H892" s="64">
        <f>DAY(Table1[[#This Row],[order DateDate]])</f>
        <v>14</v>
      </c>
      <c r="I892" s="64">
        <f>YEAR(Table1[[#This Row],[order DateDate]])</f>
        <v>2015</v>
      </c>
      <c r="J892" s="64" t="str">
        <f>TEXT(Table1[[#This Row],[order DateDate]],"DDDD")</f>
        <v>Monday</v>
      </c>
      <c r="K892" s="5">
        <v>329.95</v>
      </c>
      <c r="L892" s="2">
        <v>13</v>
      </c>
      <c r="M892" s="5">
        <f t="shared" si="40"/>
        <v>4289.3499999999995</v>
      </c>
      <c r="N892" s="5"/>
      <c r="O892" s="49">
        <f t="shared" si="41"/>
        <v>4289.3499999999995</v>
      </c>
      <c r="P892" s="22" t="str" cm="1">
        <f t="array" ref="P892">_xlfn.IFS(Table1[[#This Row],[Total]]&gt;=2000,"HLC",Table1[[#This Row],[Total]]&lt;2000,"LLC")</f>
        <v>HLC</v>
      </c>
    </row>
    <row r="893" spans="1:16">
      <c r="A893" s="47" t="s">
        <v>26</v>
      </c>
      <c r="B893" s="47" t="str">
        <f>TRIM(Table1[[#This Row],[Product]])</f>
        <v>Bamboo Coffee Table</v>
      </c>
      <c r="C893" s="1" t="s">
        <v>22</v>
      </c>
      <c r="D893" s="1" t="str">
        <f>UPPER(Table1[[#This Row],[Customer]])</f>
        <v>ELLINGTON DESIGNS</v>
      </c>
      <c r="E893" s="30">
        <v>42353</v>
      </c>
      <c r="F893" s="30">
        <f t="shared" ca="1" si="39"/>
        <v>45333</v>
      </c>
      <c r="G893" s="60">
        <f ca="1">YEARFRAC(Table1[[#This Row],[order DateDate]],Table1[[#This Row],[Shipday]])</f>
        <v>8.155555555555555</v>
      </c>
      <c r="H893" s="64">
        <f>DAY(Table1[[#This Row],[order DateDate]])</f>
        <v>15</v>
      </c>
      <c r="I893" s="64">
        <f>YEAR(Table1[[#This Row],[order DateDate]])</f>
        <v>2015</v>
      </c>
      <c r="J893" s="64" t="str">
        <f>TEXT(Table1[[#This Row],[order DateDate]],"DDDD")</f>
        <v>Tuesday</v>
      </c>
      <c r="K893" s="5">
        <v>139.94999999999999</v>
      </c>
      <c r="L893" s="2">
        <v>4</v>
      </c>
      <c r="M893" s="5">
        <f t="shared" si="40"/>
        <v>559.79999999999995</v>
      </c>
      <c r="N893" s="5"/>
      <c r="O893" s="49">
        <f t="shared" si="41"/>
        <v>559.79999999999995</v>
      </c>
      <c r="P893" s="22" t="str" cm="1">
        <f t="array" ref="P893">_xlfn.IFS(Table1[[#This Row],[Total]]&gt;=2000,"HLC",Table1[[#This Row],[Total]]&lt;2000,"LLC")</f>
        <v>LLC</v>
      </c>
    </row>
    <row r="894" spans="1:16">
      <c r="A894" s="47" t="s">
        <v>26</v>
      </c>
      <c r="B894" s="47" t="str">
        <f>TRIM(Table1[[#This Row],[Product]])</f>
        <v>Bamboo Coffee Table</v>
      </c>
      <c r="C894" s="1" t="s">
        <v>28</v>
      </c>
      <c r="D894" s="1" t="str">
        <f>UPPER(Table1[[#This Row],[Customer]])</f>
        <v>HOME EMPORIUM</v>
      </c>
      <c r="E894" s="30">
        <v>42353</v>
      </c>
      <c r="F894" s="30">
        <f t="shared" ca="1" si="39"/>
        <v>45333</v>
      </c>
      <c r="G894" s="60">
        <f ca="1">YEARFRAC(Table1[[#This Row],[order DateDate]],Table1[[#This Row],[Shipday]])</f>
        <v>8.155555555555555</v>
      </c>
      <c r="H894" s="64">
        <f>DAY(Table1[[#This Row],[order DateDate]])</f>
        <v>15</v>
      </c>
      <c r="I894" s="64">
        <f>YEAR(Table1[[#This Row],[order DateDate]])</f>
        <v>2015</v>
      </c>
      <c r="J894" s="64" t="str">
        <f>TEXT(Table1[[#This Row],[order DateDate]],"DDDD")</f>
        <v>Tuesday</v>
      </c>
      <c r="K894" s="5">
        <v>139.94999999999999</v>
      </c>
      <c r="L894" s="2">
        <v>7</v>
      </c>
      <c r="M894" s="5">
        <f t="shared" si="40"/>
        <v>979.64999999999986</v>
      </c>
      <c r="N894" s="5"/>
      <c r="O894" s="49">
        <f t="shared" si="41"/>
        <v>979.64999999999986</v>
      </c>
      <c r="P894" s="22" t="str" cm="1">
        <f t="array" ref="P894">_xlfn.IFS(Table1[[#This Row],[Total]]&gt;=2000,"HLC",Table1[[#This Row],[Total]]&lt;2000,"LLC")</f>
        <v>LLC</v>
      </c>
    </row>
    <row r="895" spans="1:16">
      <c r="A895" s="47" t="s">
        <v>26</v>
      </c>
      <c r="B895" s="47" t="str">
        <f>TRIM(Table1[[#This Row],[Product]])</f>
        <v>Bamboo Coffee Table</v>
      </c>
      <c r="C895" s="1" t="s">
        <v>29</v>
      </c>
      <c r="D895" s="1" t="str">
        <f>UPPER(Table1[[#This Row],[Customer]])</f>
        <v>FABULOUS HOMES</v>
      </c>
      <c r="E895" s="30">
        <v>42353</v>
      </c>
      <c r="F895" s="30">
        <f t="shared" ca="1" si="39"/>
        <v>45333</v>
      </c>
      <c r="G895" s="60">
        <f ca="1">YEARFRAC(Table1[[#This Row],[order DateDate]],Table1[[#This Row],[Shipday]])</f>
        <v>8.155555555555555</v>
      </c>
      <c r="H895" s="64">
        <f>DAY(Table1[[#This Row],[order DateDate]])</f>
        <v>15</v>
      </c>
      <c r="I895" s="64">
        <f>YEAR(Table1[[#This Row],[order DateDate]])</f>
        <v>2015</v>
      </c>
      <c r="J895" s="64" t="str">
        <f>TEXT(Table1[[#This Row],[order DateDate]],"DDDD")</f>
        <v>Tuesday</v>
      </c>
      <c r="K895" s="5">
        <v>139.94999999999999</v>
      </c>
      <c r="L895" s="2">
        <v>5</v>
      </c>
      <c r="M895" s="5">
        <f t="shared" si="40"/>
        <v>699.75</v>
      </c>
      <c r="N895" s="5"/>
      <c r="O895" s="49">
        <f t="shared" si="41"/>
        <v>699.75</v>
      </c>
      <c r="P895" s="22" t="str" cm="1">
        <f t="array" ref="P895">_xlfn.IFS(Table1[[#This Row],[Total]]&gt;=2000,"HLC",Table1[[#This Row],[Total]]&lt;2000,"LLC")</f>
        <v>LLC</v>
      </c>
    </row>
    <row r="896" spans="1:16">
      <c r="A896" s="47" t="s">
        <v>19</v>
      </c>
      <c r="B896" s="47" t="str">
        <f>TRIM(Table1[[#This Row],[Product]])</f>
        <v>Media Armoire</v>
      </c>
      <c r="C896" s="1" t="s">
        <v>18</v>
      </c>
      <c r="D896" s="1" t="str">
        <f>UPPER(Table1[[#This Row],[Customer]])</f>
        <v>B&amp;B SPACES</v>
      </c>
      <c r="E896" s="30">
        <v>42353</v>
      </c>
      <c r="F896" s="30">
        <f t="shared" ca="1" si="39"/>
        <v>45333</v>
      </c>
      <c r="G896" s="60">
        <f ca="1">YEARFRAC(Table1[[#This Row],[order DateDate]],Table1[[#This Row],[Shipday]])</f>
        <v>8.155555555555555</v>
      </c>
      <c r="H896" s="64">
        <f>DAY(Table1[[#This Row],[order DateDate]])</f>
        <v>15</v>
      </c>
      <c r="I896" s="64">
        <f>YEAR(Table1[[#This Row],[order DateDate]])</f>
        <v>2015</v>
      </c>
      <c r="J896" s="64" t="str">
        <f>TEXT(Table1[[#This Row],[order DateDate]],"DDDD")</f>
        <v>Tuesday</v>
      </c>
      <c r="K896" s="5">
        <v>329.95</v>
      </c>
      <c r="L896" s="2">
        <v>11</v>
      </c>
      <c r="M896" s="5">
        <f t="shared" si="40"/>
        <v>3629.45</v>
      </c>
      <c r="N896" s="5"/>
      <c r="O896" s="49">
        <f t="shared" si="41"/>
        <v>3629.45</v>
      </c>
      <c r="P896" s="22" t="str" cm="1">
        <f t="array" ref="P896">_xlfn.IFS(Table1[[#This Row],[Total]]&gt;=2000,"HLC",Table1[[#This Row],[Total]]&lt;2000,"LLC")</f>
        <v>HLC</v>
      </c>
    </row>
    <row r="897" spans="1:16">
      <c r="A897" s="47" t="s">
        <v>19</v>
      </c>
      <c r="B897" s="47" t="str">
        <f>TRIM(Table1[[#This Row],[Product]])</f>
        <v>Media Armoire</v>
      </c>
      <c r="C897" s="1" t="s">
        <v>20</v>
      </c>
      <c r="D897" s="1" t="str">
        <f>UPPER(Table1[[#This Row],[Customer]])</f>
        <v>HOME USA</v>
      </c>
      <c r="E897" s="30">
        <v>42353</v>
      </c>
      <c r="F897" s="30">
        <f t="shared" ca="1" si="39"/>
        <v>45333</v>
      </c>
      <c r="G897" s="60">
        <f ca="1">YEARFRAC(Table1[[#This Row],[order DateDate]],Table1[[#This Row],[Shipday]])</f>
        <v>8.155555555555555</v>
      </c>
      <c r="H897" s="64">
        <f>DAY(Table1[[#This Row],[order DateDate]])</f>
        <v>15</v>
      </c>
      <c r="I897" s="64">
        <f>YEAR(Table1[[#This Row],[order DateDate]])</f>
        <v>2015</v>
      </c>
      <c r="J897" s="64" t="str">
        <f>TEXT(Table1[[#This Row],[order DateDate]],"DDDD")</f>
        <v>Tuesday</v>
      </c>
      <c r="K897" s="5">
        <v>329.95</v>
      </c>
      <c r="L897" s="2">
        <v>5</v>
      </c>
      <c r="M897" s="5">
        <f t="shared" si="40"/>
        <v>1649.75</v>
      </c>
      <c r="N897" s="5"/>
      <c r="O897" s="49">
        <f t="shared" si="41"/>
        <v>1649.75</v>
      </c>
      <c r="P897" s="22" t="str" cm="1">
        <f t="array" ref="P897">_xlfn.IFS(Table1[[#This Row],[Total]]&gt;=2000,"HLC",Table1[[#This Row],[Total]]&lt;2000,"LLC")</f>
        <v>LLC</v>
      </c>
    </row>
    <row r="898" spans="1:16">
      <c r="A898" s="47" t="s">
        <v>17</v>
      </c>
      <c r="B898" s="47" t="str">
        <f>TRIM(Table1[[#This Row],[Product]])</f>
        <v>Captain Recliner</v>
      </c>
      <c r="C898" s="1" t="s">
        <v>18</v>
      </c>
      <c r="D898" s="1" t="str">
        <f>UPPER(Table1[[#This Row],[Customer]])</f>
        <v>B&amp;B SPACES</v>
      </c>
      <c r="E898" s="30">
        <v>42354</v>
      </c>
      <c r="F898" s="30">
        <f t="shared" ca="1" si="39"/>
        <v>45333</v>
      </c>
      <c r="G898" s="60">
        <f ca="1">YEARFRAC(Table1[[#This Row],[order DateDate]],Table1[[#This Row],[Shipday]])</f>
        <v>8.1527777777777786</v>
      </c>
      <c r="H898" s="64">
        <f>DAY(Table1[[#This Row],[order DateDate]])</f>
        <v>16</v>
      </c>
      <c r="I898" s="64">
        <f>YEAR(Table1[[#This Row],[order DateDate]])</f>
        <v>2015</v>
      </c>
      <c r="J898" s="64" t="str">
        <f>TEXT(Table1[[#This Row],[order DateDate]],"DDDD")</f>
        <v>Wednesday</v>
      </c>
      <c r="K898" s="5">
        <v>299.95</v>
      </c>
      <c r="L898" s="2">
        <v>8</v>
      </c>
      <c r="M898" s="5">
        <f t="shared" si="40"/>
        <v>2399.6</v>
      </c>
      <c r="N898" s="5"/>
      <c r="O898" s="49">
        <f t="shared" si="41"/>
        <v>2399.6</v>
      </c>
      <c r="P898" s="22" t="str" cm="1">
        <f t="array" ref="P898">_xlfn.IFS(Table1[[#This Row],[Total]]&gt;=2000,"HLC",Table1[[#This Row],[Total]]&lt;2000,"LLC")</f>
        <v>HLC</v>
      </c>
    </row>
    <row r="899" spans="1:16">
      <c r="A899" s="47" t="s">
        <v>17</v>
      </c>
      <c r="B899" s="47" t="str">
        <f>TRIM(Table1[[#This Row],[Product]])</f>
        <v>Captain Recliner</v>
      </c>
      <c r="C899" s="1" t="s">
        <v>18</v>
      </c>
      <c r="D899" s="1" t="str">
        <f>UPPER(Table1[[#This Row],[Customer]])</f>
        <v>B&amp;B SPACES</v>
      </c>
      <c r="E899" s="30">
        <v>42359</v>
      </c>
      <c r="F899" s="30">
        <f t="shared" ca="1" si="39"/>
        <v>45333</v>
      </c>
      <c r="G899" s="60">
        <f ca="1">YEARFRAC(Table1[[#This Row],[order DateDate]],Table1[[#This Row],[Shipday]])</f>
        <v>8.1388888888888893</v>
      </c>
      <c r="H899" s="64">
        <f>DAY(Table1[[#This Row],[order DateDate]])</f>
        <v>21</v>
      </c>
      <c r="I899" s="64">
        <f>YEAR(Table1[[#This Row],[order DateDate]])</f>
        <v>2015</v>
      </c>
      <c r="J899" s="64" t="str">
        <f>TEXT(Table1[[#This Row],[order DateDate]],"DDDD")</f>
        <v>Monday</v>
      </c>
      <c r="K899" s="5">
        <v>299.95</v>
      </c>
      <c r="L899" s="2">
        <v>12</v>
      </c>
      <c r="M899" s="5">
        <f t="shared" si="40"/>
        <v>3599.3999999999996</v>
      </c>
      <c r="N899" s="5"/>
      <c r="O899" s="49">
        <f t="shared" si="41"/>
        <v>3599.3999999999996</v>
      </c>
      <c r="P899" s="22" t="str" cm="1">
        <f t="array" ref="P899">_xlfn.IFS(Table1[[#This Row],[Total]]&gt;=2000,"HLC",Table1[[#This Row],[Total]]&lt;2000,"LLC")</f>
        <v>HLC</v>
      </c>
    </row>
    <row r="900" spans="1:16">
      <c r="A900" s="47" t="s">
        <v>24</v>
      </c>
      <c r="B900" s="47" t="str">
        <f>TRIM(Table1[[#This Row],[Product]])</f>
        <v>Chameleon Couch</v>
      </c>
      <c r="C900" s="1" t="s">
        <v>20</v>
      </c>
      <c r="D900" s="1" t="str">
        <f>UPPER(Table1[[#This Row],[Customer]])</f>
        <v>HOME USA</v>
      </c>
      <c r="E900" s="30">
        <v>42359</v>
      </c>
      <c r="F900" s="30">
        <f t="shared" ref="F900:F912" ca="1" si="42">TODAY()</f>
        <v>45333</v>
      </c>
      <c r="G900" s="60">
        <f ca="1">YEARFRAC(Table1[[#This Row],[order DateDate]],Table1[[#This Row],[Shipday]])</f>
        <v>8.1388888888888893</v>
      </c>
      <c r="H900" s="64">
        <f>DAY(Table1[[#This Row],[order DateDate]])</f>
        <v>21</v>
      </c>
      <c r="I900" s="64">
        <f>YEAR(Table1[[#This Row],[order DateDate]])</f>
        <v>2015</v>
      </c>
      <c r="J900" s="64" t="str">
        <f>TEXT(Table1[[#This Row],[order DateDate]],"DDDD")</f>
        <v>Monday</v>
      </c>
      <c r="K900" s="5">
        <v>649.99</v>
      </c>
      <c r="L900" s="2">
        <v>3</v>
      </c>
      <c r="M900" s="5">
        <f t="shared" ref="M900:M912" si="43">K900*L900</f>
        <v>1949.97</v>
      </c>
      <c r="N900" s="5"/>
      <c r="O900" s="49">
        <f t="shared" ref="O900:O963" si="44">M900+N900</f>
        <v>1949.97</v>
      </c>
      <c r="P900" s="22" t="str" cm="1">
        <f t="array" ref="P900">_xlfn.IFS(Table1[[#This Row],[Total]]&gt;=2000,"HLC",Table1[[#This Row],[Total]]&lt;2000,"LLC")</f>
        <v>LLC</v>
      </c>
    </row>
    <row r="901" spans="1:16">
      <c r="A901" s="47" t="s">
        <v>19</v>
      </c>
      <c r="B901" s="47" t="str">
        <f>TRIM(Table1[[#This Row],[Product]])</f>
        <v>Media Armoire</v>
      </c>
      <c r="C901" s="1" t="s">
        <v>20</v>
      </c>
      <c r="D901" s="1" t="str">
        <f>UPPER(Table1[[#This Row],[Customer]])</f>
        <v>HOME USA</v>
      </c>
      <c r="E901" s="30">
        <v>42359</v>
      </c>
      <c r="F901" s="30">
        <f t="shared" ca="1" si="42"/>
        <v>45333</v>
      </c>
      <c r="G901" s="60">
        <f ca="1">YEARFRAC(Table1[[#This Row],[order DateDate]],Table1[[#This Row],[Shipday]])</f>
        <v>8.1388888888888893</v>
      </c>
      <c r="H901" s="64">
        <f>DAY(Table1[[#This Row],[order DateDate]])</f>
        <v>21</v>
      </c>
      <c r="I901" s="64">
        <f>YEAR(Table1[[#This Row],[order DateDate]])</f>
        <v>2015</v>
      </c>
      <c r="J901" s="64" t="str">
        <f>TEXT(Table1[[#This Row],[order DateDate]],"DDDD")</f>
        <v>Monday</v>
      </c>
      <c r="K901" s="5">
        <v>329.95</v>
      </c>
      <c r="L901" s="2">
        <v>12</v>
      </c>
      <c r="M901" s="5">
        <f t="shared" si="43"/>
        <v>3959.3999999999996</v>
      </c>
      <c r="N901" s="5"/>
      <c r="O901" s="49">
        <f t="shared" si="44"/>
        <v>3959.3999999999996</v>
      </c>
      <c r="P901" s="22" t="str" cm="1">
        <f t="array" ref="P901">_xlfn.IFS(Table1[[#This Row],[Total]]&gt;=2000,"HLC",Table1[[#This Row],[Total]]&lt;2000,"LLC")</f>
        <v>HLC</v>
      </c>
    </row>
    <row r="902" spans="1:16">
      <c r="A902" s="47" t="s">
        <v>19</v>
      </c>
      <c r="B902" s="47" t="str">
        <f>TRIM(Table1[[#This Row],[Product]])</f>
        <v>Media Armoire</v>
      </c>
      <c r="C902" s="1" t="s">
        <v>20</v>
      </c>
      <c r="D902" s="1" t="str">
        <f>UPPER(Table1[[#This Row],[Customer]])</f>
        <v>HOME USA</v>
      </c>
      <c r="E902" s="30">
        <v>42359</v>
      </c>
      <c r="F902" s="30">
        <f t="shared" ca="1" si="42"/>
        <v>45333</v>
      </c>
      <c r="G902" s="60">
        <f ca="1">YEARFRAC(Table1[[#This Row],[order DateDate]],Table1[[#This Row],[Shipday]])</f>
        <v>8.1388888888888893</v>
      </c>
      <c r="H902" s="64">
        <f>DAY(Table1[[#This Row],[order DateDate]])</f>
        <v>21</v>
      </c>
      <c r="I902" s="64">
        <f>YEAR(Table1[[#This Row],[order DateDate]])</f>
        <v>2015</v>
      </c>
      <c r="J902" s="64" t="str">
        <f>TEXT(Table1[[#This Row],[order DateDate]],"DDDD")</f>
        <v>Monday</v>
      </c>
      <c r="K902" s="5">
        <v>329.95</v>
      </c>
      <c r="L902" s="2">
        <v>15</v>
      </c>
      <c r="M902" s="5">
        <f t="shared" si="43"/>
        <v>4949.25</v>
      </c>
      <c r="N902" s="5"/>
      <c r="O902" s="49">
        <f t="shared" si="44"/>
        <v>4949.25</v>
      </c>
      <c r="P902" s="22" t="str" cm="1">
        <f t="array" ref="P902">_xlfn.IFS(Table1[[#This Row],[Total]]&gt;=2000,"HLC",Table1[[#This Row],[Total]]&lt;2000,"LLC")</f>
        <v>HLC</v>
      </c>
    </row>
    <row r="903" spans="1:16">
      <c r="A903" s="47" t="s">
        <v>21</v>
      </c>
      <c r="B903" s="47" t="str">
        <f>TRIM(Table1[[#This Row],[Product]])</f>
        <v>Bamboo End Table</v>
      </c>
      <c r="C903" s="1" t="s">
        <v>22</v>
      </c>
      <c r="D903" s="1" t="str">
        <f>UPPER(Table1[[#This Row],[Customer]])</f>
        <v>ELLINGTON DESIGNS</v>
      </c>
      <c r="E903" s="30">
        <v>42360</v>
      </c>
      <c r="F903" s="30">
        <f t="shared" ca="1" si="42"/>
        <v>45333</v>
      </c>
      <c r="G903" s="60">
        <f ca="1">YEARFRAC(Table1[[#This Row],[order DateDate]],Table1[[#This Row],[Shipday]])</f>
        <v>8.1361111111111111</v>
      </c>
      <c r="H903" s="64">
        <f>DAY(Table1[[#This Row],[order DateDate]])</f>
        <v>22</v>
      </c>
      <c r="I903" s="64">
        <f>YEAR(Table1[[#This Row],[order DateDate]])</f>
        <v>2015</v>
      </c>
      <c r="J903" s="64" t="str">
        <f>TEXT(Table1[[#This Row],[order DateDate]],"DDDD")</f>
        <v>Tuesday</v>
      </c>
      <c r="K903" s="5">
        <v>64.95</v>
      </c>
      <c r="L903" s="2">
        <v>7</v>
      </c>
      <c r="M903" s="5">
        <f t="shared" si="43"/>
        <v>454.65000000000003</v>
      </c>
      <c r="N903" s="5"/>
      <c r="O903" s="49">
        <f t="shared" si="44"/>
        <v>454.65000000000003</v>
      </c>
      <c r="P903" s="22" t="str" cm="1">
        <f t="array" ref="P903">_xlfn.IFS(Table1[[#This Row],[Total]]&gt;=2000,"HLC",Table1[[#This Row],[Total]]&lt;2000,"LLC")</f>
        <v>LLC</v>
      </c>
    </row>
    <row r="904" spans="1:16">
      <c r="A904" s="47" t="s">
        <v>24</v>
      </c>
      <c r="B904" s="47" t="str">
        <f>TRIM(Table1[[#This Row],[Product]])</f>
        <v>Chameleon Couch</v>
      </c>
      <c r="C904" s="1" t="s">
        <v>18</v>
      </c>
      <c r="D904" s="1" t="str">
        <f>UPPER(Table1[[#This Row],[Customer]])</f>
        <v>B&amp;B SPACES</v>
      </c>
      <c r="E904" s="30">
        <v>42360</v>
      </c>
      <c r="F904" s="30">
        <f t="shared" ca="1" si="42"/>
        <v>45333</v>
      </c>
      <c r="G904" s="60">
        <f ca="1">YEARFRAC(Table1[[#This Row],[order DateDate]],Table1[[#This Row],[Shipday]])</f>
        <v>8.1361111111111111</v>
      </c>
      <c r="H904" s="64">
        <f>DAY(Table1[[#This Row],[order DateDate]])</f>
        <v>22</v>
      </c>
      <c r="I904" s="64">
        <f>YEAR(Table1[[#This Row],[order DateDate]])</f>
        <v>2015</v>
      </c>
      <c r="J904" s="64" t="str">
        <f>TEXT(Table1[[#This Row],[order DateDate]],"DDDD")</f>
        <v>Tuesday</v>
      </c>
      <c r="K904" s="5">
        <v>649.99</v>
      </c>
      <c r="L904" s="2">
        <v>9</v>
      </c>
      <c r="M904" s="5">
        <f t="shared" si="43"/>
        <v>5849.91</v>
      </c>
      <c r="N904" s="5"/>
      <c r="O904" s="49">
        <f t="shared" si="44"/>
        <v>5849.91</v>
      </c>
      <c r="P904" s="22" t="str" cm="1">
        <f t="array" ref="P904">_xlfn.IFS(Table1[[#This Row],[Total]]&gt;=2000,"HLC",Table1[[#This Row],[Total]]&lt;2000,"LLC")</f>
        <v>HLC</v>
      </c>
    </row>
    <row r="905" spans="1:16">
      <c r="A905" s="47" t="s">
        <v>19</v>
      </c>
      <c r="B905" s="47" t="str">
        <f>TRIM(Table1[[#This Row],[Product]])</f>
        <v>Media Armoire</v>
      </c>
      <c r="C905" s="1" t="s">
        <v>18</v>
      </c>
      <c r="D905" s="1" t="str">
        <f>UPPER(Table1[[#This Row],[Customer]])</f>
        <v>B&amp;B SPACES</v>
      </c>
      <c r="E905" s="30">
        <v>42360</v>
      </c>
      <c r="F905" s="30">
        <f t="shared" ca="1" si="42"/>
        <v>45333</v>
      </c>
      <c r="G905" s="60">
        <f ca="1">YEARFRAC(Table1[[#This Row],[order DateDate]],Table1[[#This Row],[Shipday]])</f>
        <v>8.1361111111111111</v>
      </c>
      <c r="H905" s="64">
        <f>DAY(Table1[[#This Row],[order DateDate]])</f>
        <v>22</v>
      </c>
      <c r="I905" s="64">
        <f>YEAR(Table1[[#This Row],[order DateDate]])</f>
        <v>2015</v>
      </c>
      <c r="J905" s="64" t="str">
        <f>TEXT(Table1[[#This Row],[order DateDate]],"DDDD")</f>
        <v>Tuesday</v>
      </c>
      <c r="K905" s="5">
        <v>329.95</v>
      </c>
      <c r="L905" s="2">
        <v>20</v>
      </c>
      <c r="M905" s="5">
        <f t="shared" si="43"/>
        <v>6599</v>
      </c>
      <c r="N905" s="5"/>
      <c r="O905" s="49">
        <f t="shared" si="44"/>
        <v>6599</v>
      </c>
      <c r="P905" s="22" t="str" cm="1">
        <f t="array" ref="P905">_xlfn.IFS(Table1[[#This Row],[Total]]&gt;=2000,"HLC",Table1[[#This Row],[Total]]&lt;2000,"LLC")</f>
        <v>HLC</v>
      </c>
    </row>
    <row r="906" spans="1:16">
      <c r="A906" s="47" t="s">
        <v>26</v>
      </c>
      <c r="B906" s="47" t="str">
        <f>TRIM(Table1[[#This Row],[Product]])</f>
        <v>Bamboo Coffee Table</v>
      </c>
      <c r="C906" s="1" t="s">
        <v>22</v>
      </c>
      <c r="D906" s="1" t="str">
        <f>UPPER(Table1[[#This Row],[Customer]])</f>
        <v>ELLINGTON DESIGNS</v>
      </c>
      <c r="E906" s="30">
        <v>42361</v>
      </c>
      <c r="F906" s="30">
        <f t="shared" ca="1" si="42"/>
        <v>45333</v>
      </c>
      <c r="G906" s="60">
        <f ca="1">YEARFRAC(Table1[[#This Row],[order DateDate]],Table1[[#This Row],[Shipday]])</f>
        <v>8.1333333333333329</v>
      </c>
      <c r="H906" s="64">
        <f>DAY(Table1[[#This Row],[order DateDate]])</f>
        <v>23</v>
      </c>
      <c r="I906" s="64">
        <f>YEAR(Table1[[#This Row],[order DateDate]])</f>
        <v>2015</v>
      </c>
      <c r="J906" s="64" t="str">
        <f>TEXT(Table1[[#This Row],[order DateDate]],"DDDD")</f>
        <v>Wednesday</v>
      </c>
      <c r="K906" s="5">
        <v>139.94999999999999</v>
      </c>
      <c r="L906" s="2">
        <v>3</v>
      </c>
      <c r="M906" s="5">
        <f t="shared" si="43"/>
        <v>419.84999999999997</v>
      </c>
      <c r="N906" s="5"/>
      <c r="O906" s="49">
        <f t="shared" si="44"/>
        <v>419.84999999999997</v>
      </c>
      <c r="P906" s="22" t="str" cm="1">
        <f t="array" ref="P906">_xlfn.IFS(Table1[[#This Row],[Total]]&gt;=2000,"HLC",Table1[[#This Row],[Total]]&lt;2000,"LLC")</f>
        <v>LLC</v>
      </c>
    </row>
    <row r="907" spans="1:16">
      <c r="A907" s="47" t="s">
        <v>17</v>
      </c>
      <c r="B907" s="47" t="str">
        <f>TRIM(Table1[[#This Row],[Product]])</f>
        <v>Captain Recliner</v>
      </c>
      <c r="C907" s="1" t="s">
        <v>18</v>
      </c>
      <c r="D907" s="1" t="str">
        <f>UPPER(Table1[[#This Row],[Customer]])</f>
        <v>B&amp;B SPACES</v>
      </c>
      <c r="E907" s="30">
        <v>42361</v>
      </c>
      <c r="F907" s="30">
        <f t="shared" ca="1" si="42"/>
        <v>45333</v>
      </c>
      <c r="G907" s="60">
        <f ca="1">YEARFRAC(Table1[[#This Row],[order DateDate]],Table1[[#This Row],[Shipday]])</f>
        <v>8.1333333333333329</v>
      </c>
      <c r="H907" s="64">
        <f>DAY(Table1[[#This Row],[order DateDate]])</f>
        <v>23</v>
      </c>
      <c r="I907" s="64">
        <f>YEAR(Table1[[#This Row],[order DateDate]])</f>
        <v>2015</v>
      </c>
      <c r="J907" s="64" t="str">
        <f>TEXT(Table1[[#This Row],[order DateDate]],"DDDD")</f>
        <v>Wednesday</v>
      </c>
      <c r="K907" s="5">
        <v>299.95</v>
      </c>
      <c r="L907" s="2">
        <v>18</v>
      </c>
      <c r="M907" s="5">
        <f t="shared" si="43"/>
        <v>5399.0999999999995</v>
      </c>
      <c r="N907" s="5"/>
      <c r="O907" s="49">
        <f t="shared" si="44"/>
        <v>5399.0999999999995</v>
      </c>
      <c r="P907" s="22" t="str" cm="1">
        <f t="array" ref="P907">_xlfn.IFS(Table1[[#This Row],[Total]]&gt;=2000,"HLC",Table1[[#This Row],[Total]]&lt;2000,"LLC")</f>
        <v>HLC</v>
      </c>
    </row>
    <row r="908" spans="1:16">
      <c r="A908" s="47" t="s">
        <v>19</v>
      </c>
      <c r="B908" s="47" t="str">
        <f>TRIM(Table1[[#This Row],[Product]])</f>
        <v>Media Armoire</v>
      </c>
      <c r="C908" s="1" t="s">
        <v>28</v>
      </c>
      <c r="D908" s="1" t="str">
        <f>UPPER(Table1[[#This Row],[Customer]])</f>
        <v>HOME EMPORIUM</v>
      </c>
      <c r="E908" s="30">
        <v>42361</v>
      </c>
      <c r="F908" s="30">
        <f t="shared" ca="1" si="42"/>
        <v>45333</v>
      </c>
      <c r="G908" s="60">
        <f ca="1">YEARFRAC(Table1[[#This Row],[order DateDate]],Table1[[#This Row],[Shipday]])</f>
        <v>8.1333333333333329</v>
      </c>
      <c r="H908" s="64">
        <f>DAY(Table1[[#This Row],[order DateDate]])</f>
        <v>23</v>
      </c>
      <c r="I908" s="64">
        <f>YEAR(Table1[[#This Row],[order DateDate]])</f>
        <v>2015</v>
      </c>
      <c r="J908" s="64" t="str">
        <f>TEXT(Table1[[#This Row],[order DateDate]],"DDDD")</f>
        <v>Wednesday</v>
      </c>
      <c r="K908" s="5">
        <v>329.95</v>
      </c>
      <c r="L908" s="2">
        <v>12</v>
      </c>
      <c r="M908" s="5">
        <f t="shared" si="43"/>
        <v>3959.3999999999996</v>
      </c>
      <c r="N908" s="5"/>
      <c r="O908" s="49">
        <f t="shared" si="44"/>
        <v>3959.3999999999996</v>
      </c>
      <c r="P908" s="22" t="str" cm="1">
        <f t="array" ref="P908">_xlfn.IFS(Table1[[#This Row],[Total]]&gt;=2000,"HLC",Table1[[#This Row],[Total]]&lt;2000,"LLC")</f>
        <v>HLC</v>
      </c>
    </row>
    <row r="909" spans="1:16">
      <c r="A909" s="47" t="s">
        <v>19</v>
      </c>
      <c r="B909" s="47" t="str">
        <f>TRIM(Table1[[#This Row],[Product]])</f>
        <v>Media Armoire</v>
      </c>
      <c r="C909" s="1" t="s">
        <v>29</v>
      </c>
      <c r="D909" s="1" t="str">
        <f>UPPER(Table1[[#This Row],[Customer]])</f>
        <v>FABULOUS HOMES</v>
      </c>
      <c r="E909" s="30">
        <v>42361</v>
      </c>
      <c r="F909" s="30">
        <f t="shared" ca="1" si="42"/>
        <v>45333</v>
      </c>
      <c r="G909" s="60">
        <f ca="1">YEARFRAC(Table1[[#This Row],[order DateDate]],Table1[[#This Row],[Shipday]])</f>
        <v>8.1333333333333329</v>
      </c>
      <c r="H909" s="64">
        <f>DAY(Table1[[#This Row],[order DateDate]])</f>
        <v>23</v>
      </c>
      <c r="I909" s="64">
        <f>YEAR(Table1[[#This Row],[order DateDate]])</f>
        <v>2015</v>
      </c>
      <c r="J909" s="64" t="str">
        <f>TEXT(Table1[[#This Row],[order DateDate]],"DDDD")</f>
        <v>Wednesday</v>
      </c>
      <c r="K909" s="5">
        <v>329.95</v>
      </c>
      <c r="L909" s="2">
        <v>15</v>
      </c>
      <c r="M909" s="5">
        <f t="shared" si="43"/>
        <v>4949.25</v>
      </c>
      <c r="N909" s="5"/>
      <c r="O909" s="49">
        <f t="shared" si="44"/>
        <v>4949.25</v>
      </c>
      <c r="P909" s="22" t="str" cm="1">
        <f t="array" ref="P909">_xlfn.IFS(Table1[[#This Row],[Total]]&gt;=2000,"HLC",Table1[[#This Row],[Total]]&lt;2000,"LLC")</f>
        <v>HLC</v>
      </c>
    </row>
    <row r="910" spans="1:16">
      <c r="A910" s="47" t="s">
        <v>21</v>
      </c>
      <c r="B910" s="47" t="str">
        <f>TRIM(Table1[[#This Row],[Product]])</f>
        <v>Bamboo End Table</v>
      </c>
      <c r="C910" s="1" t="s">
        <v>22</v>
      </c>
      <c r="D910" s="1" t="str">
        <f>UPPER(Table1[[#This Row],[Customer]])</f>
        <v>ELLINGTON DESIGNS</v>
      </c>
      <c r="E910" s="30">
        <v>42362</v>
      </c>
      <c r="F910" s="30">
        <f t="shared" ca="1" si="42"/>
        <v>45333</v>
      </c>
      <c r="G910" s="60">
        <f ca="1">YEARFRAC(Table1[[#This Row],[order DateDate]],Table1[[#This Row],[Shipday]])</f>
        <v>8.1305555555555564</v>
      </c>
      <c r="H910" s="64">
        <f>DAY(Table1[[#This Row],[order DateDate]])</f>
        <v>24</v>
      </c>
      <c r="I910" s="64">
        <f>YEAR(Table1[[#This Row],[order DateDate]])</f>
        <v>2015</v>
      </c>
      <c r="J910" s="64" t="str">
        <f>TEXT(Table1[[#This Row],[order DateDate]],"DDDD")</f>
        <v>Thursday</v>
      </c>
      <c r="K910" s="5">
        <v>64.95</v>
      </c>
      <c r="L910" s="2">
        <v>11</v>
      </c>
      <c r="M910" s="5">
        <f t="shared" si="43"/>
        <v>714.45</v>
      </c>
      <c r="N910" s="5"/>
      <c r="O910" s="49">
        <f t="shared" si="44"/>
        <v>714.45</v>
      </c>
      <c r="P910" s="22" t="str" cm="1">
        <f t="array" ref="P910">_xlfn.IFS(Table1[[#This Row],[Total]]&gt;=2000,"HLC",Table1[[#This Row],[Total]]&lt;2000,"LLC")</f>
        <v>LLC</v>
      </c>
    </row>
    <row r="911" spans="1:16">
      <c r="A911" s="47" t="s">
        <v>26</v>
      </c>
      <c r="B911" s="47" t="str">
        <f>TRIM(Table1[[#This Row],[Product]])</f>
        <v>Bamboo Coffee Table</v>
      </c>
      <c r="C911" s="1" t="s">
        <v>20</v>
      </c>
      <c r="D911" s="1" t="str">
        <f>UPPER(Table1[[#This Row],[Customer]])</f>
        <v>HOME USA</v>
      </c>
      <c r="E911" s="30">
        <v>42367</v>
      </c>
      <c r="F911" s="30">
        <f t="shared" ca="1" si="42"/>
        <v>45333</v>
      </c>
      <c r="G911" s="60">
        <f ca="1">YEARFRAC(Table1[[#This Row],[order DateDate]],Table1[[#This Row],[Shipday]])</f>
        <v>8.1166666666666671</v>
      </c>
      <c r="H911" s="64">
        <f>DAY(Table1[[#This Row],[order DateDate]])</f>
        <v>29</v>
      </c>
      <c r="I911" s="64">
        <f>YEAR(Table1[[#This Row],[order DateDate]])</f>
        <v>2015</v>
      </c>
      <c r="J911" s="64" t="str">
        <f>TEXT(Table1[[#This Row],[order DateDate]],"DDDD")</f>
        <v>Tuesday</v>
      </c>
      <c r="K911" s="5">
        <v>139.94999999999999</v>
      </c>
      <c r="L911" s="2">
        <v>8</v>
      </c>
      <c r="M911" s="5">
        <f t="shared" si="43"/>
        <v>1119.5999999999999</v>
      </c>
      <c r="N911" s="5"/>
      <c r="O911" s="49">
        <f t="shared" si="44"/>
        <v>1119.5999999999999</v>
      </c>
      <c r="P911" s="22" t="str" cm="1">
        <f t="array" ref="P911">_xlfn.IFS(Table1[[#This Row],[Total]]&gt;=2000,"HLC",Table1[[#This Row],[Total]]&lt;2000,"LLC")</f>
        <v>LLC</v>
      </c>
    </row>
    <row r="912" spans="1:16">
      <c r="A912" s="48" t="s">
        <v>17</v>
      </c>
      <c r="B912" s="48" t="str">
        <f>TRIM(Table1[[#This Row],[Product]])</f>
        <v>Captain Recliner</v>
      </c>
      <c r="C912" s="3" t="s">
        <v>20</v>
      </c>
      <c r="D912" s="3" t="str">
        <f>UPPER(Table1[[#This Row],[Customer]])</f>
        <v>HOME USA</v>
      </c>
      <c r="E912" s="31">
        <v>42367</v>
      </c>
      <c r="F912" s="31">
        <f t="shared" ca="1" si="42"/>
        <v>45333</v>
      </c>
      <c r="G912" s="61">
        <f ca="1">YEARFRAC(Table1[[#This Row],[order DateDate]],Table1[[#This Row],[Shipday]])</f>
        <v>8.1166666666666671</v>
      </c>
      <c r="H912" s="65">
        <f>DAY(Table1[[#This Row],[order DateDate]])</f>
        <v>29</v>
      </c>
      <c r="I912" s="65">
        <f>YEAR(Table1[[#This Row],[order DateDate]])</f>
        <v>2015</v>
      </c>
      <c r="J912" s="65" t="str">
        <f>TEXT(Table1[[#This Row],[order DateDate]],"DDDD")</f>
        <v>Tuesday</v>
      </c>
      <c r="K912" s="6">
        <v>299.95</v>
      </c>
      <c r="L912" s="4">
        <v>14</v>
      </c>
      <c r="M912" s="6">
        <f t="shared" si="43"/>
        <v>4199.3</v>
      </c>
      <c r="N912" s="5"/>
      <c r="O912" s="50">
        <f t="shared" si="44"/>
        <v>4199.3</v>
      </c>
      <c r="P912" s="22" t="str" cm="1">
        <f t="array" ref="P912">_xlfn.IFS(Table1[[#This Row],[Total]]&gt;=2000,"HLC",Table1[[#This Row],[Total]]&lt;2000,"LLC")</f>
        <v>HLC</v>
      </c>
    </row>
    <row r="913" spans="5:12">
      <c r="E913" s="23"/>
      <c r="F913" s="23"/>
      <c r="L913" s="22"/>
    </row>
  </sheetData>
  <sortState xmlns:xlrd2="http://schemas.microsoft.com/office/spreadsheetml/2017/richdata2" ref="A7:O915">
    <sortCondition ref="E7"/>
  </sortState>
  <mergeCells count="1">
    <mergeCell ref="A1:O1"/>
  </mergeCells>
  <phoneticPr fontId="12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&amp;L&amp;"Calibri,Regular"&amp;K000000&amp;G&amp;C&amp;"Calibri,Regular"&amp;K000000HOME Furniture Sales - 2010 and 2011</oddHeader>
    <oddFooter>Page &amp;P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P910"/>
  <sheetViews>
    <sheetView zoomScale="88" zoomScaleNormal="88" workbookViewId="0">
      <selection activeCell="I6" sqref="I6"/>
    </sheetView>
  </sheetViews>
  <sheetFormatPr defaultColWidth="12.140625" defaultRowHeight="14.45"/>
  <cols>
    <col min="1" max="1" width="7.7109375" style="32" bestFit="1" customWidth="1"/>
    <col min="2" max="2" width="9" style="32" bestFit="1" customWidth="1"/>
    <col min="3" max="3" width="10" style="32" bestFit="1" customWidth="1"/>
    <col min="4" max="4" width="10.7109375" style="34" bestFit="1" customWidth="1"/>
    <col min="5" max="5" width="10" style="35" bestFit="1" customWidth="1"/>
    <col min="6" max="6" width="10.42578125" style="34" bestFit="1" customWidth="1"/>
    <col min="7" max="7" width="6.5703125" style="32" customWidth="1"/>
    <col min="8" max="16384" width="12.140625" style="32"/>
  </cols>
  <sheetData>
    <row r="1" spans="1:16">
      <c r="A1" s="9" t="s">
        <v>30</v>
      </c>
      <c r="B1" s="10" t="s">
        <v>11</v>
      </c>
      <c r="C1" s="11" t="s">
        <v>12</v>
      </c>
      <c r="D1" s="14" t="s">
        <v>13</v>
      </c>
      <c r="E1" s="13" t="s">
        <v>31</v>
      </c>
      <c r="F1" s="12" t="s">
        <v>32</v>
      </c>
      <c r="G1" s="66"/>
      <c r="H1" s="33" t="s">
        <v>33</v>
      </c>
      <c r="I1" s="81"/>
      <c r="J1" s="66"/>
      <c r="K1" s="66"/>
      <c r="L1" s="66"/>
      <c r="M1" s="66"/>
      <c r="N1" s="66"/>
      <c r="O1" s="66"/>
      <c r="P1" s="66"/>
    </row>
    <row r="2" spans="1:16" ht="16.149999999999999" customHeight="1">
      <c r="A2" s="15">
        <v>11155</v>
      </c>
      <c r="B2" s="66">
        <v>340.95</v>
      </c>
      <c r="C2" s="2">
        <v>4</v>
      </c>
      <c r="D2" s="5">
        <f t="shared" ref="D2:D65" si="0">B2*C2</f>
        <v>1363.8</v>
      </c>
      <c r="E2" s="7">
        <f>VLOOKUP(D2,$H$2:$I$7,2,TRUE)</f>
        <v>0.03</v>
      </c>
      <c r="F2" s="5"/>
      <c r="G2" s="66"/>
      <c r="H2" s="82">
        <v>0</v>
      </c>
      <c r="I2" s="83">
        <v>0</v>
      </c>
      <c r="J2" s="66"/>
      <c r="K2" s="66"/>
      <c r="L2" s="66"/>
      <c r="M2" s="66"/>
      <c r="N2" s="66"/>
      <c r="O2" s="66"/>
      <c r="P2" s="66"/>
    </row>
    <row r="3" spans="1:16" ht="16.149999999999999" customHeight="1">
      <c r="A3" s="15">
        <v>11232</v>
      </c>
      <c r="B3" s="66">
        <v>799.95</v>
      </c>
      <c r="C3" s="2">
        <v>3</v>
      </c>
      <c r="D3" s="5">
        <f t="shared" si="0"/>
        <v>2399.8500000000004</v>
      </c>
      <c r="E3" s="7">
        <f t="shared" ref="E3:E66" si="1">VLOOKUP(D3,$H$2:$I$7,2,TRUE)</f>
        <v>0.06</v>
      </c>
      <c r="F3" s="5">
        <f t="shared" ref="F3:F66" si="2">D3*(100%-E3)</f>
        <v>2255.8590000000004</v>
      </c>
      <c r="G3" s="66"/>
      <c r="H3" s="82">
        <v>500</v>
      </c>
      <c r="I3" s="84">
        <v>0.02</v>
      </c>
      <c r="J3" s="66"/>
      <c r="K3" s="66" t="s">
        <v>34</v>
      </c>
      <c r="L3" s="66"/>
      <c r="M3" s="66"/>
      <c r="N3" s="66"/>
      <c r="O3" s="66"/>
      <c r="P3" s="66"/>
    </row>
    <row r="4" spans="1:16">
      <c r="A4" s="15">
        <v>11359</v>
      </c>
      <c r="B4" s="66">
        <v>168.95</v>
      </c>
      <c r="C4" s="2">
        <v>2</v>
      </c>
      <c r="D4" s="5">
        <f t="shared" si="0"/>
        <v>337.9</v>
      </c>
      <c r="E4" s="7">
        <f t="shared" si="1"/>
        <v>0</v>
      </c>
      <c r="F4" s="5">
        <f t="shared" si="2"/>
        <v>337.9</v>
      </c>
      <c r="G4" s="66"/>
      <c r="H4" s="82">
        <v>1000</v>
      </c>
      <c r="I4" s="84">
        <v>0.03</v>
      </c>
      <c r="J4" s="66"/>
      <c r="K4" s="67" t="s">
        <v>35</v>
      </c>
      <c r="L4" s="67" t="s">
        <v>36</v>
      </c>
      <c r="M4" s="66" t="s">
        <v>37</v>
      </c>
      <c r="N4" s="66"/>
      <c r="O4" s="67" t="s">
        <v>35</v>
      </c>
      <c r="P4" s="67" t="s">
        <v>38</v>
      </c>
    </row>
    <row r="5" spans="1:16">
      <c r="A5" s="15">
        <v>11537</v>
      </c>
      <c r="B5" s="66">
        <v>168.95</v>
      </c>
      <c r="C5" s="2">
        <v>5</v>
      </c>
      <c r="D5" s="5">
        <f t="shared" si="0"/>
        <v>844.75</v>
      </c>
      <c r="E5" s="7">
        <f t="shared" si="1"/>
        <v>0.02</v>
      </c>
      <c r="F5" s="5">
        <f t="shared" si="2"/>
        <v>827.85500000000002</v>
      </c>
      <c r="G5" s="66"/>
      <c r="H5" s="82">
        <v>1500</v>
      </c>
      <c r="I5" s="84">
        <v>4.4999999999999998E-2</v>
      </c>
      <c r="J5" s="66"/>
      <c r="K5" s="66">
        <v>1</v>
      </c>
      <c r="L5" s="66" t="s">
        <v>39</v>
      </c>
      <c r="M5" s="66">
        <v>500</v>
      </c>
      <c r="N5" s="66"/>
      <c r="O5" s="66">
        <v>1</v>
      </c>
      <c r="P5" s="66">
        <v>500</v>
      </c>
    </row>
    <row r="6" spans="1:16">
      <c r="A6" s="15">
        <v>11559</v>
      </c>
      <c r="B6" s="66">
        <v>340.95</v>
      </c>
      <c r="C6" s="2">
        <v>11</v>
      </c>
      <c r="D6" s="5">
        <f t="shared" si="0"/>
        <v>3750.45</v>
      </c>
      <c r="E6" s="7">
        <f t="shared" si="1"/>
        <v>0.08</v>
      </c>
      <c r="F6" s="5">
        <f t="shared" si="2"/>
        <v>3450.4139999999998</v>
      </c>
      <c r="G6" s="66"/>
      <c r="H6" s="82">
        <v>2000</v>
      </c>
      <c r="I6" s="84">
        <v>0.06</v>
      </c>
      <c r="J6" s="66"/>
      <c r="K6" s="66">
        <v>2</v>
      </c>
      <c r="L6" s="66" t="s">
        <v>40</v>
      </c>
      <c r="M6" s="66">
        <v>600</v>
      </c>
      <c r="N6" s="66"/>
      <c r="O6" s="66">
        <v>4</v>
      </c>
      <c r="P6" s="66">
        <v>200</v>
      </c>
    </row>
    <row r="7" spans="1:16">
      <c r="A7" s="15">
        <v>11587</v>
      </c>
      <c r="B7" s="66">
        <v>168.95</v>
      </c>
      <c r="C7" s="2">
        <v>9</v>
      </c>
      <c r="D7" s="5">
        <f t="shared" si="0"/>
        <v>1520.55</v>
      </c>
      <c r="E7" s="7">
        <f t="shared" si="1"/>
        <v>4.4999999999999998E-2</v>
      </c>
      <c r="F7" s="5">
        <f t="shared" si="2"/>
        <v>1452.1252499999998</v>
      </c>
      <c r="G7" s="66"/>
      <c r="H7" s="82">
        <v>2500</v>
      </c>
      <c r="I7" s="84">
        <v>0.08</v>
      </c>
      <c r="J7" s="66"/>
      <c r="K7" s="66">
        <v>4</v>
      </c>
      <c r="L7" s="66" t="s">
        <v>41</v>
      </c>
      <c r="M7" s="66">
        <v>200</v>
      </c>
      <c r="N7" s="66"/>
      <c r="O7" s="66">
        <v>7</v>
      </c>
      <c r="P7" s="66">
        <v>100</v>
      </c>
    </row>
    <row r="8" spans="1:16">
      <c r="A8" s="15">
        <v>11593</v>
      </c>
      <c r="B8" s="66">
        <v>79.95</v>
      </c>
      <c r="C8" s="2">
        <v>2</v>
      </c>
      <c r="D8" s="5">
        <f t="shared" si="0"/>
        <v>159.9</v>
      </c>
      <c r="E8" s="7">
        <f t="shared" si="1"/>
        <v>0</v>
      </c>
      <c r="F8" s="5">
        <f t="shared" si="2"/>
        <v>159.9</v>
      </c>
      <c r="G8" s="66"/>
      <c r="H8" s="66"/>
      <c r="I8" s="66"/>
      <c r="J8" s="66"/>
      <c r="K8" s="66">
        <v>7</v>
      </c>
      <c r="L8" s="66" t="s">
        <v>42</v>
      </c>
      <c r="M8" s="66">
        <v>100</v>
      </c>
      <c r="N8" s="66"/>
      <c r="O8" s="66">
        <v>2</v>
      </c>
      <c r="P8" s="66">
        <v>600</v>
      </c>
    </row>
    <row r="9" spans="1:16">
      <c r="A9" s="15">
        <v>11612</v>
      </c>
      <c r="B9" s="66">
        <v>79.95</v>
      </c>
      <c r="C9" s="2">
        <v>15</v>
      </c>
      <c r="D9" s="5">
        <f t="shared" si="0"/>
        <v>1199.25</v>
      </c>
      <c r="E9" s="7">
        <f t="shared" si="1"/>
        <v>0.03</v>
      </c>
      <c r="F9" s="5">
        <f t="shared" si="2"/>
        <v>1163.2725</v>
      </c>
      <c r="G9" s="66"/>
      <c r="H9" s="66"/>
      <c r="I9" s="66"/>
      <c r="J9" s="66"/>
      <c r="K9" s="66"/>
      <c r="L9" s="66"/>
      <c r="M9" s="66"/>
      <c r="N9" s="66"/>
      <c r="O9" s="66"/>
      <c r="P9" s="66"/>
    </row>
    <row r="10" spans="1:16">
      <c r="A10" s="15">
        <v>12115</v>
      </c>
      <c r="B10" s="66">
        <v>340.95</v>
      </c>
      <c r="C10" s="2">
        <v>1</v>
      </c>
      <c r="D10" s="5">
        <f t="shared" si="0"/>
        <v>340.95</v>
      </c>
      <c r="E10" s="7">
        <f t="shared" si="1"/>
        <v>0</v>
      </c>
      <c r="F10" s="5">
        <f t="shared" si="2"/>
        <v>340.95</v>
      </c>
      <c r="G10" s="66"/>
      <c r="H10" s="66"/>
      <c r="I10" s="66"/>
      <c r="J10" s="66"/>
      <c r="K10" s="66"/>
      <c r="L10" s="66"/>
      <c r="M10" s="66"/>
      <c r="N10" s="66"/>
      <c r="O10" s="66"/>
      <c r="P10" s="66"/>
    </row>
    <row r="11" spans="1:16">
      <c r="A11" s="15">
        <v>12200</v>
      </c>
      <c r="B11" s="66">
        <v>168.95</v>
      </c>
      <c r="C11" s="2">
        <v>14</v>
      </c>
      <c r="D11" s="5">
        <f t="shared" si="0"/>
        <v>2365.2999999999997</v>
      </c>
      <c r="E11" s="7">
        <f t="shared" si="1"/>
        <v>0.06</v>
      </c>
      <c r="F11" s="5">
        <f t="shared" si="2"/>
        <v>2223.3819999999996</v>
      </c>
      <c r="G11" s="66"/>
      <c r="H11" s="66"/>
      <c r="I11" s="66"/>
      <c r="J11" s="66"/>
      <c r="K11" s="66"/>
      <c r="L11" s="66"/>
      <c r="M11" s="66"/>
      <c r="N11" s="66"/>
      <c r="O11" s="66"/>
      <c r="P11" s="66"/>
    </row>
    <row r="12" spans="1:16">
      <c r="A12" s="15">
        <v>12233</v>
      </c>
      <c r="B12" s="66">
        <v>340.95</v>
      </c>
      <c r="C12" s="2">
        <v>14</v>
      </c>
      <c r="D12" s="5">
        <f t="shared" si="0"/>
        <v>4773.3</v>
      </c>
      <c r="E12" s="7">
        <f t="shared" si="1"/>
        <v>0.08</v>
      </c>
      <c r="F12" s="5">
        <f t="shared" si="2"/>
        <v>4391.4360000000006</v>
      </c>
      <c r="G12" s="66"/>
      <c r="H12" s="66"/>
      <c r="I12" s="66"/>
      <c r="J12" s="66"/>
      <c r="K12" s="66"/>
      <c r="L12" s="66"/>
      <c r="M12" s="66"/>
      <c r="N12" s="66"/>
      <c r="O12" s="66"/>
      <c r="P12" s="66"/>
    </row>
    <row r="13" spans="1:16">
      <c r="A13" s="15">
        <v>12492</v>
      </c>
      <c r="B13" s="66">
        <v>799.95</v>
      </c>
      <c r="C13" s="2">
        <v>7</v>
      </c>
      <c r="D13" s="5">
        <f t="shared" si="0"/>
        <v>5599.6500000000005</v>
      </c>
      <c r="E13" s="7">
        <f t="shared" si="1"/>
        <v>0.08</v>
      </c>
      <c r="F13" s="5">
        <f t="shared" si="2"/>
        <v>5151.6780000000008</v>
      </c>
      <c r="G13" s="66"/>
      <c r="H13" s="66"/>
      <c r="I13" s="66"/>
      <c r="J13" s="66"/>
      <c r="K13" s="66"/>
      <c r="L13" s="66"/>
      <c r="M13" s="66"/>
      <c r="N13" s="66"/>
      <c r="O13" s="66"/>
      <c r="P13" s="66"/>
    </row>
    <row r="14" spans="1:16">
      <c r="A14" s="15">
        <v>12571</v>
      </c>
      <c r="B14" s="66">
        <v>340.95</v>
      </c>
      <c r="C14" s="2">
        <v>8</v>
      </c>
      <c r="D14" s="5">
        <f t="shared" si="0"/>
        <v>2727.6</v>
      </c>
      <c r="E14" s="7">
        <f t="shared" si="1"/>
        <v>0.08</v>
      </c>
      <c r="F14" s="5">
        <f t="shared" si="2"/>
        <v>2509.3919999999998</v>
      </c>
      <c r="G14" s="66"/>
      <c r="H14" s="66"/>
      <c r="I14" s="66"/>
      <c r="J14" s="66"/>
      <c r="K14" s="66"/>
      <c r="L14" s="66"/>
      <c r="M14" s="66"/>
      <c r="N14" s="66"/>
      <c r="O14" s="66"/>
      <c r="P14" s="66"/>
    </row>
    <row r="15" spans="1:16">
      <c r="A15" s="15">
        <v>12752</v>
      </c>
      <c r="B15" s="66">
        <v>340.95</v>
      </c>
      <c r="C15" s="2">
        <v>9</v>
      </c>
      <c r="D15" s="5">
        <f t="shared" si="0"/>
        <v>3068.5499999999997</v>
      </c>
      <c r="E15" s="7">
        <f t="shared" si="1"/>
        <v>0.08</v>
      </c>
      <c r="F15" s="5">
        <f t="shared" si="2"/>
        <v>2823.0659999999998</v>
      </c>
      <c r="G15" s="66"/>
      <c r="H15" s="66"/>
      <c r="I15" s="66"/>
      <c r="J15" s="66"/>
      <c r="K15" s="66"/>
      <c r="L15" s="66"/>
      <c r="M15" s="66"/>
      <c r="N15" s="66"/>
      <c r="O15" s="66"/>
      <c r="P15" s="66"/>
    </row>
    <row r="16" spans="1:16">
      <c r="A16" s="15">
        <v>13173</v>
      </c>
      <c r="B16" s="66">
        <v>799.95</v>
      </c>
      <c r="C16" s="2">
        <v>14</v>
      </c>
      <c r="D16" s="5">
        <f t="shared" si="0"/>
        <v>11199.300000000001</v>
      </c>
      <c r="E16" s="7">
        <f t="shared" si="1"/>
        <v>0.08</v>
      </c>
      <c r="F16" s="5">
        <f t="shared" si="2"/>
        <v>10303.356000000002</v>
      </c>
      <c r="G16" s="66"/>
      <c r="H16" s="66"/>
      <c r="I16" s="66"/>
      <c r="J16" s="66"/>
      <c r="K16" s="66"/>
      <c r="L16" s="66"/>
      <c r="M16" s="66"/>
      <c r="N16" s="66"/>
      <c r="O16" s="66"/>
      <c r="P16" s="66"/>
    </row>
    <row r="17" spans="1:6">
      <c r="A17" s="15">
        <v>13175</v>
      </c>
      <c r="B17" s="66">
        <v>168.95</v>
      </c>
      <c r="C17" s="2">
        <v>7</v>
      </c>
      <c r="D17" s="5">
        <f t="shared" si="0"/>
        <v>1182.6499999999999</v>
      </c>
      <c r="E17" s="7">
        <f t="shared" si="1"/>
        <v>0.03</v>
      </c>
      <c r="F17" s="5">
        <f t="shared" si="2"/>
        <v>1147.1704999999999</v>
      </c>
    </row>
    <row r="18" spans="1:6">
      <c r="A18" s="15">
        <v>13178</v>
      </c>
      <c r="B18" s="66">
        <v>799.95</v>
      </c>
      <c r="C18" s="2">
        <v>16</v>
      </c>
      <c r="D18" s="5">
        <f t="shared" si="0"/>
        <v>12799.2</v>
      </c>
      <c r="E18" s="7">
        <f t="shared" si="1"/>
        <v>0.08</v>
      </c>
      <c r="F18" s="5">
        <f t="shared" si="2"/>
        <v>11775.264000000001</v>
      </c>
    </row>
    <row r="19" spans="1:6">
      <c r="A19" s="15">
        <v>13182</v>
      </c>
      <c r="B19" s="66">
        <v>340.95</v>
      </c>
      <c r="C19" s="2">
        <v>3</v>
      </c>
      <c r="D19" s="5">
        <f t="shared" si="0"/>
        <v>1022.8499999999999</v>
      </c>
      <c r="E19" s="7">
        <f t="shared" si="1"/>
        <v>0.03</v>
      </c>
      <c r="F19" s="5">
        <f t="shared" si="2"/>
        <v>992.16449999999986</v>
      </c>
    </row>
    <row r="20" spans="1:6">
      <c r="A20" s="15">
        <v>13262</v>
      </c>
      <c r="B20" s="66">
        <v>168.95</v>
      </c>
      <c r="C20" s="2">
        <v>13</v>
      </c>
      <c r="D20" s="5">
        <f t="shared" si="0"/>
        <v>2196.35</v>
      </c>
      <c r="E20" s="7">
        <f t="shared" si="1"/>
        <v>0.06</v>
      </c>
      <c r="F20" s="5">
        <f t="shared" si="2"/>
        <v>2064.569</v>
      </c>
    </row>
    <row r="21" spans="1:6">
      <c r="A21" s="15">
        <v>13299</v>
      </c>
      <c r="B21" s="66">
        <v>340.95</v>
      </c>
      <c r="C21" s="2">
        <v>12</v>
      </c>
      <c r="D21" s="5">
        <f t="shared" si="0"/>
        <v>4091.3999999999996</v>
      </c>
      <c r="E21" s="7">
        <f t="shared" si="1"/>
        <v>0.08</v>
      </c>
      <c r="F21" s="5">
        <f t="shared" si="2"/>
        <v>3764.0879999999997</v>
      </c>
    </row>
    <row r="22" spans="1:6">
      <c r="A22" s="15">
        <v>13490</v>
      </c>
      <c r="B22" s="66">
        <v>79.95</v>
      </c>
      <c r="C22" s="2">
        <v>3</v>
      </c>
      <c r="D22" s="5">
        <f t="shared" si="0"/>
        <v>239.85000000000002</v>
      </c>
      <c r="E22" s="7">
        <f t="shared" si="1"/>
        <v>0</v>
      </c>
      <c r="F22" s="5">
        <f t="shared" si="2"/>
        <v>239.85000000000002</v>
      </c>
    </row>
    <row r="23" spans="1:6">
      <c r="A23" s="15">
        <v>13574</v>
      </c>
      <c r="B23" s="66">
        <v>340.95</v>
      </c>
      <c r="C23" s="2">
        <v>12</v>
      </c>
      <c r="D23" s="5">
        <f t="shared" si="0"/>
        <v>4091.3999999999996</v>
      </c>
      <c r="E23" s="7">
        <f t="shared" si="1"/>
        <v>0.08</v>
      </c>
      <c r="F23" s="5">
        <f t="shared" si="2"/>
        <v>3764.0879999999997</v>
      </c>
    </row>
    <row r="24" spans="1:6">
      <c r="A24" s="15">
        <v>13771</v>
      </c>
      <c r="B24" s="66">
        <v>799.95</v>
      </c>
      <c r="C24" s="2">
        <v>8</v>
      </c>
      <c r="D24" s="5">
        <f t="shared" si="0"/>
        <v>6399.6</v>
      </c>
      <c r="E24" s="7">
        <f t="shared" si="1"/>
        <v>0.08</v>
      </c>
      <c r="F24" s="5">
        <f t="shared" si="2"/>
        <v>5887.6320000000005</v>
      </c>
    </row>
    <row r="25" spans="1:6">
      <c r="A25" s="15">
        <v>13940</v>
      </c>
      <c r="B25" s="66">
        <v>168.95</v>
      </c>
      <c r="C25" s="2">
        <v>6</v>
      </c>
      <c r="D25" s="5">
        <f t="shared" si="0"/>
        <v>1013.6999999999999</v>
      </c>
      <c r="E25" s="7">
        <f t="shared" si="1"/>
        <v>0.03</v>
      </c>
      <c r="F25" s="5">
        <f t="shared" si="2"/>
        <v>983.28899999999987</v>
      </c>
    </row>
    <row r="26" spans="1:6">
      <c r="A26" s="15">
        <v>14174</v>
      </c>
      <c r="B26" s="66">
        <v>168.95</v>
      </c>
      <c r="C26" s="2">
        <v>3</v>
      </c>
      <c r="D26" s="5">
        <f t="shared" si="0"/>
        <v>506.84999999999997</v>
      </c>
      <c r="E26" s="7">
        <f t="shared" si="1"/>
        <v>0.02</v>
      </c>
      <c r="F26" s="5">
        <f t="shared" si="2"/>
        <v>496.71299999999997</v>
      </c>
    </row>
    <row r="27" spans="1:6">
      <c r="A27" s="15">
        <v>14272</v>
      </c>
      <c r="B27" s="66">
        <v>799.95</v>
      </c>
      <c r="C27" s="2">
        <v>10</v>
      </c>
      <c r="D27" s="5">
        <f t="shared" si="0"/>
        <v>7999.5</v>
      </c>
      <c r="E27" s="7">
        <f t="shared" si="1"/>
        <v>0.08</v>
      </c>
      <c r="F27" s="5">
        <f t="shared" si="2"/>
        <v>7359.54</v>
      </c>
    </row>
    <row r="28" spans="1:6">
      <c r="A28" s="15">
        <v>14366</v>
      </c>
      <c r="B28" s="66">
        <v>79.95</v>
      </c>
      <c r="C28" s="2">
        <v>2</v>
      </c>
      <c r="D28" s="5">
        <f t="shared" si="0"/>
        <v>159.9</v>
      </c>
      <c r="E28" s="7">
        <f t="shared" si="1"/>
        <v>0</v>
      </c>
      <c r="F28" s="5">
        <f t="shared" si="2"/>
        <v>159.9</v>
      </c>
    </row>
    <row r="29" spans="1:6">
      <c r="A29" s="15">
        <v>14504</v>
      </c>
      <c r="B29" s="66">
        <v>168.95</v>
      </c>
      <c r="C29" s="2">
        <v>15</v>
      </c>
      <c r="D29" s="5">
        <f t="shared" si="0"/>
        <v>2534.25</v>
      </c>
      <c r="E29" s="7">
        <f t="shared" si="1"/>
        <v>0.08</v>
      </c>
      <c r="F29" s="5">
        <f t="shared" si="2"/>
        <v>2331.5100000000002</v>
      </c>
    </row>
    <row r="30" spans="1:6">
      <c r="A30" s="15">
        <v>14519</v>
      </c>
      <c r="B30" s="66">
        <v>799.95</v>
      </c>
      <c r="C30" s="2">
        <v>8</v>
      </c>
      <c r="D30" s="5">
        <f t="shared" si="0"/>
        <v>6399.6</v>
      </c>
      <c r="E30" s="7">
        <f t="shared" si="1"/>
        <v>0.08</v>
      </c>
      <c r="F30" s="5">
        <f t="shared" si="2"/>
        <v>5887.6320000000005</v>
      </c>
    </row>
    <row r="31" spans="1:6">
      <c r="A31" s="15">
        <v>14607</v>
      </c>
      <c r="B31" s="66">
        <v>340.95</v>
      </c>
      <c r="C31" s="2">
        <v>3</v>
      </c>
      <c r="D31" s="5">
        <f t="shared" si="0"/>
        <v>1022.8499999999999</v>
      </c>
      <c r="E31" s="7">
        <f t="shared" si="1"/>
        <v>0.03</v>
      </c>
      <c r="F31" s="5">
        <f t="shared" si="2"/>
        <v>992.16449999999986</v>
      </c>
    </row>
    <row r="32" spans="1:6">
      <c r="A32" s="15">
        <v>14692</v>
      </c>
      <c r="B32" s="66">
        <v>799.95</v>
      </c>
      <c r="C32" s="2">
        <v>6</v>
      </c>
      <c r="D32" s="5">
        <f t="shared" si="0"/>
        <v>4799.7000000000007</v>
      </c>
      <c r="E32" s="7">
        <f t="shared" si="1"/>
        <v>0.08</v>
      </c>
      <c r="F32" s="5">
        <f t="shared" si="2"/>
        <v>4415.7240000000011</v>
      </c>
    </row>
    <row r="33" spans="1:6">
      <c r="A33" s="15">
        <v>14993</v>
      </c>
      <c r="B33" s="66">
        <v>799.95</v>
      </c>
      <c r="C33" s="2">
        <v>11</v>
      </c>
      <c r="D33" s="5">
        <f t="shared" si="0"/>
        <v>8799.4500000000007</v>
      </c>
      <c r="E33" s="7">
        <f t="shared" si="1"/>
        <v>0.08</v>
      </c>
      <c r="F33" s="5">
        <f t="shared" si="2"/>
        <v>8095.4940000000006</v>
      </c>
    </row>
    <row r="34" spans="1:6">
      <c r="A34" s="15">
        <v>15055</v>
      </c>
      <c r="B34" s="66">
        <v>340.95</v>
      </c>
      <c r="C34" s="2">
        <v>2</v>
      </c>
      <c r="D34" s="5">
        <f t="shared" si="0"/>
        <v>681.9</v>
      </c>
      <c r="E34" s="7">
        <f t="shared" si="1"/>
        <v>0.02</v>
      </c>
      <c r="F34" s="5">
        <f t="shared" si="2"/>
        <v>668.26199999999994</v>
      </c>
    </row>
    <row r="35" spans="1:6">
      <c r="A35" s="15">
        <v>15087</v>
      </c>
      <c r="B35" s="66">
        <v>340.95</v>
      </c>
      <c r="C35" s="2">
        <v>11</v>
      </c>
      <c r="D35" s="5">
        <f t="shared" si="0"/>
        <v>3750.45</v>
      </c>
      <c r="E35" s="7">
        <f t="shared" si="1"/>
        <v>0.08</v>
      </c>
      <c r="F35" s="5">
        <f t="shared" si="2"/>
        <v>3450.4139999999998</v>
      </c>
    </row>
    <row r="36" spans="1:6">
      <c r="A36" s="15">
        <v>15255</v>
      </c>
      <c r="B36" s="66">
        <v>79.95</v>
      </c>
      <c r="C36" s="2">
        <v>1</v>
      </c>
      <c r="D36" s="5">
        <f t="shared" si="0"/>
        <v>79.95</v>
      </c>
      <c r="E36" s="7">
        <f t="shared" si="1"/>
        <v>0</v>
      </c>
      <c r="F36" s="5">
        <f t="shared" si="2"/>
        <v>79.95</v>
      </c>
    </row>
    <row r="37" spans="1:6">
      <c r="A37" s="15">
        <v>15367</v>
      </c>
      <c r="B37" s="66">
        <v>340.95</v>
      </c>
      <c r="C37" s="2">
        <v>14</v>
      </c>
      <c r="D37" s="5">
        <f t="shared" si="0"/>
        <v>4773.3</v>
      </c>
      <c r="E37" s="7">
        <f t="shared" si="1"/>
        <v>0.08</v>
      </c>
      <c r="F37" s="5">
        <f t="shared" si="2"/>
        <v>4391.4360000000006</v>
      </c>
    </row>
    <row r="38" spans="1:6">
      <c r="A38" s="15">
        <v>15495</v>
      </c>
      <c r="B38" s="66">
        <v>79.95</v>
      </c>
      <c r="C38" s="2">
        <v>5</v>
      </c>
      <c r="D38" s="5">
        <f t="shared" si="0"/>
        <v>399.75</v>
      </c>
      <c r="E38" s="7">
        <f t="shared" si="1"/>
        <v>0</v>
      </c>
      <c r="F38" s="5">
        <f t="shared" si="2"/>
        <v>399.75</v>
      </c>
    </row>
    <row r="39" spans="1:6">
      <c r="A39" s="15">
        <v>15610</v>
      </c>
      <c r="B39" s="66">
        <v>79.95</v>
      </c>
      <c r="C39" s="2">
        <v>13</v>
      </c>
      <c r="D39" s="5">
        <f t="shared" si="0"/>
        <v>1039.3500000000001</v>
      </c>
      <c r="E39" s="7">
        <f t="shared" si="1"/>
        <v>0.03</v>
      </c>
      <c r="F39" s="5">
        <f t="shared" si="2"/>
        <v>1008.1695000000001</v>
      </c>
    </row>
    <row r="40" spans="1:6">
      <c r="A40" s="15">
        <v>15775</v>
      </c>
      <c r="B40" s="66">
        <v>340.95</v>
      </c>
      <c r="C40" s="2">
        <v>1</v>
      </c>
      <c r="D40" s="5">
        <f t="shared" si="0"/>
        <v>340.95</v>
      </c>
      <c r="E40" s="7">
        <f t="shared" si="1"/>
        <v>0</v>
      </c>
      <c r="F40" s="5">
        <f t="shared" si="2"/>
        <v>340.95</v>
      </c>
    </row>
    <row r="41" spans="1:6">
      <c r="A41" s="15">
        <v>15815</v>
      </c>
      <c r="B41" s="66">
        <v>340.95</v>
      </c>
      <c r="C41" s="2">
        <v>18</v>
      </c>
      <c r="D41" s="5">
        <f t="shared" si="0"/>
        <v>6137.0999999999995</v>
      </c>
      <c r="E41" s="7">
        <f t="shared" si="1"/>
        <v>0.08</v>
      </c>
      <c r="F41" s="5">
        <f t="shared" si="2"/>
        <v>5646.1319999999996</v>
      </c>
    </row>
    <row r="42" spans="1:6">
      <c r="A42" s="15">
        <v>15906</v>
      </c>
      <c r="B42" s="66">
        <v>168.95</v>
      </c>
      <c r="C42" s="2">
        <v>10</v>
      </c>
      <c r="D42" s="5">
        <f t="shared" si="0"/>
        <v>1689.5</v>
      </c>
      <c r="E42" s="7">
        <f t="shared" si="1"/>
        <v>4.4999999999999998E-2</v>
      </c>
      <c r="F42" s="5">
        <f t="shared" si="2"/>
        <v>1613.4724999999999</v>
      </c>
    </row>
    <row r="43" spans="1:6">
      <c r="A43" s="15">
        <v>16183</v>
      </c>
      <c r="B43" s="66">
        <v>340.95</v>
      </c>
      <c r="C43" s="2">
        <v>12</v>
      </c>
      <c r="D43" s="5">
        <f t="shared" si="0"/>
        <v>4091.3999999999996</v>
      </c>
      <c r="E43" s="7">
        <f t="shared" si="1"/>
        <v>0.08</v>
      </c>
      <c r="F43" s="5">
        <f t="shared" si="2"/>
        <v>3764.0879999999997</v>
      </c>
    </row>
    <row r="44" spans="1:6">
      <c r="A44" s="15">
        <v>16244</v>
      </c>
      <c r="B44" s="66">
        <v>340.95</v>
      </c>
      <c r="C44" s="2">
        <v>8</v>
      </c>
      <c r="D44" s="5">
        <f t="shared" si="0"/>
        <v>2727.6</v>
      </c>
      <c r="E44" s="7">
        <f t="shared" si="1"/>
        <v>0.08</v>
      </c>
      <c r="F44" s="5">
        <f t="shared" si="2"/>
        <v>2509.3919999999998</v>
      </c>
    </row>
    <row r="45" spans="1:6">
      <c r="A45" s="15">
        <v>16309</v>
      </c>
      <c r="B45" s="66">
        <v>168.95</v>
      </c>
      <c r="C45" s="2">
        <v>14</v>
      </c>
      <c r="D45" s="5">
        <f t="shared" si="0"/>
        <v>2365.2999999999997</v>
      </c>
      <c r="E45" s="7">
        <f t="shared" si="1"/>
        <v>0.06</v>
      </c>
      <c r="F45" s="5">
        <f t="shared" si="2"/>
        <v>2223.3819999999996</v>
      </c>
    </row>
    <row r="46" spans="1:6">
      <c r="A46" s="15">
        <v>16450</v>
      </c>
      <c r="B46" s="66">
        <v>79.95</v>
      </c>
      <c r="C46" s="2">
        <v>8</v>
      </c>
      <c r="D46" s="5">
        <f t="shared" si="0"/>
        <v>639.6</v>
      </c>
      <c r="E46" s="7">
        <f t="shared" si="1"/>
        <v>0.02</v>
      </c>
      <c r="F46" s="5">
        <f t="shared" si="2"/>
        <v>626.80799999999999</v>
      </c>
    </row>
    <row r="47" spans="1:6">
      <c r="A47" s="15">
        <v>16465</v>
      </c>
      <c r="B47" s="66">
        <v>340.95</v>
      </c>
      <c r="C47" s="2">
        <v>4</v>
      </c>
      <c r="D47" s="5">
        <f t="shared" si="0"/>
        <v>1363.8</v>
      </c>
      <c r="E47" s="7">
        <f t="shared" si="1"/>
        <v>0.03</v>
      </c>
      <c r="F47" s="5">
        <f t="shared" si="2"/>
        <v>1322.886</v>
      </c>
    </row>
    <row r="48" spans="1:6">
      <c r="A48" s="15">
        <v>16508</v>
      </c>
      <c r="B48" s="66">
        <v>340.95</v>
      </c>
      <c r="C48" s="2">
        <v>8</v>
      </c>
      <c r="D48" s="5">
        <f t="shared" si="0"/>
        <v>2727.6</v>
      </c>
      <c r="E48" s="7">
        <f t="shared" si="1"/>
        <v>0.08</v>
      </c>
      <c r="F48" s="5">
        <f t="shared" si="2"/>
        <v>2509.3919999999998</v>
      </c>
    </row>
    <row r="49" spans="1:6">
      <c r="A49" s="15">
        <v>16561</v>
      </c>
      <c r="B49" s="66">
        <v>799.95</v>
      </c>
      <c r="C49" s="2">
        <v>3</v>
      </c>
      <c r="D49" s="5">
        <f t="shared" si="0"/>
        <v>2399.8500000000004</v>
      </c>
      <c r="E49" s="7">
        <f t="shared" si="1"/>
        <v>0.06</v>
      </c>
      <c r="F49" s="5">
        <f t="shared" si="2"/>
        <v>2255.8590000000004</v>
      </c>
    </row>
    <row r="50" spans="1:6">
      <c r="A50" s="15">
        <v>16651</v>
      </c>
      <c r="B50" s="66">
        <v>799.95</v>
      </c>
      <c r="C50" s="2">
        <v>1</v>
      </c>
      <c r="D50" s="5">
        <f t="shared" si="0"/>
        <v>799.95</v>
      </c>
      <c r="E50" s="7">
        <f t="shared" si="1"/>
        <v>0.02</v>
      </c>
      <c r="F50" s="5">
        <f t="shared" si="2"/>
        <v>783.95100000000002</v>
      </c>
    </row>
    <row r="51" spans="1:6">
      <c r="A51" s="15">
        <v>16689</v>
      </c>
      <c r="B51" s="66">
        <v>340.95</v>
      </c>
      <c r="C51" s="2">
        <v>8</v>
      </c>
      <c r="D51" s="5">
        <f t="shared" si="0"/>
        <v>2727.6</v>
      </c>
      <c r="E51" s="7">
        <f t="shared" si="1"/>
        <v>0.08</v>
      </c>
      <c r="F51" s="5">
        <f t="shared" si="2"/>
        <v>2509.3919999999998</v>
      </c>
    </row>
    <row r="52" spans="1:6">
      <c r="A52" s="15">
        <v>16723</v>
      </c>
      <c r="B52" s="66">
        <v>79.95</v>
      </c>
      <c r="C52" s="2">
        <v>13</v>
      </c>
      <c r="D52" s="5">
        <f t="shared" si="0"/>
        <v>1039.3500000000001</v>
      </c>
      <c r="E52" s="7">
        <f t="shared" si="1"/>
        <v>0.03</v>
      </c>
      <c r="F52" s="5">
        <f t="shared" si="2"/>
        <v>1008.1695000000001</v>
      </c>
    </row>
    <row r="53" spans="1:6">
      <c r="A53" s="15">
        <v>16810</v>
      </c>
      <c r="B53" s="66">
        <v>340.95</v>
      </c>
      <c r="C53" s="2">
        <v>2</v>
      </c>
      <c r="D53" s="5">
        <f t="shared" si="0"/>
        <v>681.9</v>
      </c>
      <c r="E53" s="7">
        <f t="shared" si="1"/>
        <v>0.02</v>
      </c>
      <c r="F53" s="5">
        <f t="shared" si="2"/>
        <v>668.26199999999994</v>
      </c>
    </row>
    <row r="54" spans="1:6">
      <c r="A54" s="15">
        <v>16891</v>
      </c>
      <c r="B54" s="66">
        <v>168.95</v>
      </c>
      <c r="C54" s="2">
        <v>7</v>
      </c>
      <c r="D54" s="5">
        <f t="shared" si="0"/>
        <v>1182.6499999999999</v>
      </c>
      <c r="E54" s="7">
        <f t="shared" si="1"/>
        <v>0.03</v>
      </c>
      <c r="F54" s="5">
        <f t="shared" si="2"/>
        <v>1147.1704999999999</v>
      </c>
    </row>
    <row r="55" spans="1:6">
      <c r="A55" s="15">
        <v>16938</v>
      </c>
      <c r="B55" s="66">
        <v>79.95</v>
      </c>
      <c r="C55" s="2">
        <v>6</v>
      </c>
      <c r="D55" s="5">
        <f t="shared" si="0"/>
        <v>479.70000000000005</v>
      </c>
      <c r="E55" s="7">
        <f t="shared" si="1"/>
        <v>0</v>
      </c>
      <c r="F55" s="5">
        <f t="shared" si="2"/>
        <v>479.70000000000005</v>
      </c>
    </row>
    <row r="56" spans="1:6">
      <c r="A56" s="15">
        <v>16941</v>
      </c>
      <c r="B56" s="66">
        <v>168.95</v>
      </c>
      <c r="C56" s="2">
        <v>9</v>
      </c>
      <c r="D56" s="5">
        <f t="shared" si="0"/>
        <v>1520.55</v>
      </c>
      <c r="E56" s="7">
        <f t="shared" si="1"/>
        <v>4.4999999999999998E-2</v>
      </c>
      <c r="F56" s="5">
        <f t="shared" si="2"/>
        <v>1452.1252499999998</v>
      </c>
    </row>
    <row r="57" spans="1:6">
      <c r="A57" s="15">
        <v>17088</v>
      </c>
      <c r="B57" s="66">
        <v>340.95</v>
      </c>
      <c r="C57" s="2">
        <v>4</v>
      </c>
      <c r="D57" s="5">
        <f t="shared" si="0"/>
        <v>1363.8</v>
      </c>
      <c r="E57" s="7">
        <f t="shared" si="1"/>
        <v>0.03</v>
      </c>
      <c r="F57" s="5">
        <f t="shared" si="2"/>
        <v>1322.886</v>
      </c>
    </row>
    <row r="58" spans="1:6">
      <c r="A58" s="15">
        <v>17101</v>
      </c>
      <c r="B58" s="66">
        <v>79.95</v>
      </c>
      <c r="C58" s="2">
        <v>3</v>
      </c>
      <c r="D58" s="5">
        <f t="shared" si="0"/>
        <v>239.85000000000002</v>
      </c>
      <c r="E58" s="7">
        <f t="shared" si="1"/>
        <v>0</v>
      </c>
      <c r="F58" s="5">
        <f t="shared" si="2"/>
        <v>239.85000000000002</v>
      </c>
    </row>
    <row r="59" spans="1:6">
      <c r="A59" s="15">
        <v>17258</v>
      </c>
      <c r="B59" s="66">
        <v>799.95</v>
      </c>
      <c r="C59" s="2">
        <v>19</v>
      </c>
      <c r="D59" s="5">
        <f t="shared" si="0"/>
        <v>15199.050000000001</v>
      </c>
      <c r="E59" s="7">
        <f t="shared" si="1"/>
        <v>0.08</v>
      </c>
      <c r="F59" s="5">
        <f t="shared" si="2"/>
        <v>13983.126000000002</v>
      </c>
    </row>
    <row r="60" spans="1:6">
      <c r="A60" s="15">
        <v>17378</v>
      </c>
      <c r="B60" s="66">
        <v>799.95</v>
      </c>
      <c r="C60" s="2">
        <v>13</v>
      </c>
      <c r="D60" s="5">
        <f t="shared" si="0"/>
        <v>10399.35</v>
      </c>
      <c r="E60" s="7">
        <f t="shared" si="1"/>
        <v>0.08</v>
      </c>
      <c r="F60" s="5">
        <f t="shared" si="2"/>
        <v>9567.402</v>
      </c>
    </row>
    <row r="61" spans="1:6">
      <c r="A61" s="15">
        <v>17607</v>
      </c>
      <c r="B61" s="66">
        <v>79.95</v>
      </c>
      <c r="C61" s="2">
        <v>11</v>
      </c>
      <c r="D61" s="5">
        <f t="shared" si="0"/>
        <v>879.45</v>
      </c>
      <c r="E61" s="7">
        <f t="shared" si="1"/>
        <v>0.02</v>
      </c>
      <c r="F61" s="5">
        <f t="shared" si="2"/>
        <v>861.86099999999999</v>
      </c>
    </row>
    <row r="62" spans="1:6">
      <c r="A62" s="15">
        <v>17628</v>
      </c>
      <c r="B62" s="66">
        <v>799.95</v>
      </c>
      <c r="C62" s="2">
        <v>10</v>
      </c>
      <c r="D62" s="5">
        <f t="shared" si="0"/>
        <v>7999.5</v>
      </c>
      <c r="E62" s="7">
        <f t="shared" si="1"/>
        <v>0.08</v>
      </c>
      <c r="F62" s="5">
        <f t="shared" si="2"/>
        <v>7359.54</v>
      </c>
    </row>
    <row r="63" spans="1:6">
      <c r="A63" s="15">
        <v>17686</v>
      </c>
      <c r="B63" s="66">
        <v>340.95</v>
      </c>
      <c r="C63" s="2">
        <v>4</v>
      </c>
      <c r="D63" s="5">
        <f t="shared" si="0"/>
        <v>1363.8</v>
      </c>
      <c r="E63" s="7">
        <f t="shared" si="1"/>
        <v>0.03</v>
      </c>
      <c r="F63" s="5">
        <f t="shared" si="2"/>
        <v>1322.886</v>
      </c>
    </row>
    <row r="64" spans="1:6">
      <c r="A64" s="15">
        <v>17950</v>
      </c>
      <c r="B64" s="66">
        <v>340.95</v>
      </c>
      <c r="C64" s="2">
        <v>2</v>
      </c>
      <c r="D64" s="5">
        <f t="shared" si="0"/>
        <v>681.9</v>
      </c>
      <c r="E64" s="7">
        <f t="shared" si="1"/>
        <v>0.02</v>
      </c>
      <c r="F64" s="5">
        <f t="shared" si="2"/>
        <v>668.26199999999994</v>
      </c>
    </row>
    <row r="65" spans="1:6">
      <c r="A65" s="15">
        <v>17975</v>
      </c>
      <c r="B65" s="66">
        <v>340.95</v>
      </c>
      <c r="C65" s="2">
        <v>6</v>
      </c>
      <c r="D65" s="5">
        <f t="shared" si="0"/>
        <v>2045.6999999999998</v>
      </c>
      <c r="E65" s="7">
        <f t="shared" si="1"/>
        <v>0.06</v>
      </c>
      <c r="F65" s="5">
        <f t="shared" si="2"/>
        <v>1922.9579999999996</v>
      </c>
    </row>
    <row r="66" spans="1:6">
      <c r="A66" s="15">
        <v>17992</v>
      </c>
      <c r="B66" s="66">
        <v>168.95</v>
      </c>
      <c r="C66" s="2">
        <v>1</v>
      </c>
      <c r="D66" s="5">
        <f t="shared" ref="D66:D129" si="3">B66*C66</f>
        <v>168.95</v>
      </c>
      <c r="E66" s="7">
        <f t="shared" si="1"/>
        <v>0</v>
      </c>
      <c r="F66" s="5">
        <f t="shared" si="2"/>
        <v>168.95</v>
      </c>
    </row>
    <row r="67" spans="1:6">
      <c r="A67" s="15">
        <v>18128</v>
      </c>
      <c r="B67" s="66">
        <v>799.95</v>
      </c>
      <c r="C67" s="2">
        <v>8</v>
      </c>
      <c r="D67" s="5">
        <f t="shared" si="3"/>
        <v>6399.6</v>
      </c>
      <c r="E67" s="7">
        <f t="shared" ref="E67:E130" si="4">VLOOKUP(D67,$H$2:$I$7,2,TRUE)</f>
        <v>0.08</v>
      </c>
      <c r="F67" s="5">
        <f t="shared" ref="F67:F130" si="5">D67*(100%-E67)</f>
        <v>5887.6320000000005</v>
      </c>
    </row>
    <row r="68" spans="1:6">
      <c r="A68" s="15">
        <v>18242</v>
      </c>
      <c r="B68" s="66">
        <v>340.95</v>
      </c>
      <c r="C68" s="2">
        <v>7</v>
      </c>
      <c r="D68" s="5">
        <f t="shared" si="3"/>
        <v>2386.65</v>
      </c>
      <c r="E68" s="7">
        <f t="shared" si="4"/>
        <v>0.06</v>
      </c>
      <c r="F68" s="5">
        <f t="shared" si="5"/>
        <v>2243.451</v>
      </c>
    </row>
    <row r="69" spans="1:6">
      <c r="A69" s="15">
        <v>18269</v>
      </c>
      <c r="B69" s="66">
        <v>340.95</v>
      </c>
      <c r="C69" s="2">
        <v>10</v>
      </c>
      <c r="D69" s="5">
        <f t="shared" si="3"/>
        <v>3409.5</v>
      </c>
      <c r="E69" s="7">
        <f t="shared" si="4"/>
        <v>0.08</v>
      </c>
      <c r="F69" s="5">
        <f t="shared" si="5"/>
        <v>3136.7400000000002</v>
      </c>
    </row>
    <row r="70" spans="1:6">
      <c r="A70" s="15">
        <v>18287</v>
      </c>
      <c r="B70" s="66">
        <v>79.95</v>
      </c>
      <c r="C70" s="2">
        <v>12</v>
      </c>
      <c r="D70" s="5">
        <f t="shared" si="3"/>
        <v>959.40000000000009</v>
      </c>
      <c r="E70" s="7">
        <f t="shared" si="4"/>
        <v>0.02</v>
      </c>
      <c r="F70" s="5">
        <f t="shared" si="5"/>
        <v>940.2120000000001</v>
      </c>
    </row>
    <row r="71" spans="1:6">
      <c r="A71" s="15">
        <v>18318</v>
      </c>
      <c r="B71" s="66">
        <v>168.95</v>
      </c>
      <c r="C71" s="2">
        <v>10</v>
      </c>
      <c r="D71" s="5">
        <f t="shared" si="3"/>
        <v>1689.5</v>
      </c>
      <c r="E71" s="7">
        <f t="shared" si="4"/>
        <v>4.4999999999999998E-2</v>
      </c>
      <c r="F71" s="5">
        <f t="shared" si="5"/>
        <v>1613.4724999999999</v>
      </c>
    </row>
    <row r="72" spans="1:6">
      <c r="A72" s="15">
        <v>18351</v>
      </c>
      <c r="B72" s="66">
        <v>168.95</v>
      </c>
      <c r="C72" s="2">
        <v>4</v>
      </c>
      <c r="D72" s="5">
        <f t="shared" si="3"/>
        <v>675.8</v>
      </c>
      <c r="E72" s="7">
        <f t="shared" si="4"/>
        <v>0.02</v>
      </c>
      <c r="F72" s="5">
        <f t="shared" si="5"/>
        <v>662.28399999999999</v>
      </c>
    </row>
    <row r="73" spans="1:6">
      <c r="A73" s="15">
        <v>18507</v>
      </c>
      <c r="B73" s="66">
        <v>79.95</v>
      </c>
      <c r="C73" s="2">
        <v>1</v>
      </c>
      <c r="D73" s="5">
        <f t="shared" si="3"/>
        <v>79.95</v>
      </c>
      <c r="E73" s="7">
        <f t="shared" si="4"/>
        <v>0</v>
      </c>
      <c r="F73" s="5">
        <f t="shared" si="5"/>
        <v>79.95</v>
      </c>
    </row>
    <row r="74" spans="1:6">
      <c r="A74" s="15">
        <v>18512</v>
      </c>
      <c r="B74" s="66">
        <v>340.95</v>
      </c>
      <c r="C74" s="2">
        <v>1</v>
      </c>
      <c r="D74" s="5">
        <f t="shared" si="3"/>
        <v>340.95</v>
      </c>
      <c r="E74" s="7">
        <f t="shared" si="4"/>
        <v>0</v>
      </c>
      <c r="F74" s="5">
        <f t="shared" si="5"/>
        <v>340.95</v>
      </c>
    </row>
    <row r="75" spans="1:6">
      <c r="A75" s="15">
        <v>18775</v>
      </c>
      <c r="B75" s="66">
        <v>79.95</v>
      </c>
      <c r="C75" s="2">
        <v>1</v>
      </c>
      <c r="D75" s="5">
        <f t="shared" si="3"/>
        <v>79.95</v>
      </c>
      <c r="E75" s="7">
        <f t="shared" si="4"/>
        <v>0</v>
      </c>
      <c r="F75" s="5">
        <f t="shared" si="5"/>
        <v>79.95</v>
      </c>
    </row>
    <row r="76" spans="1:6">
      <c r="A76" s="15">
        <v>18820</v>
      </c>
      <c r="B76" s="66">
        <v>79.95</v>
      </c>
      <c r="C76" s="2">
        <v>12</v>
      </c>
      <c r="D76" s="5">
        <f t="shared" si="3"/>
        <v>959.40000000000009</v>
      </c>
      <c r="E76" s="7">
        <f t="shared" si="4"/>
        <v>0.02</v>
      </c>
      <c r="F76" s="5">
        <f t="shared" si="5"/>
        <v>940.2120000000001</v>
      </c>
    </row>
    <row r="77" spans="1:6">
      <c r="A77" s="15">
        <v>18829</v>
      </c>
      <c r="B77" s="66">
        <v>340.95</v>
      </c>
      <c r="C77" s="2">
        <v>2</v>
      </c>
      <c r="D77" s="5">
        <f t="shared" si="3"/>
        <v>681.9</v>
      </c>
      <c r="E77" s="7">
        <f t="shared" si="4"/>
        <v>0.02</v>
      </c>
      <c r="F77" s="5">
        <f t="shared" si="5"/>
        <v>668.26199999999994</v>
      </c>
    </row>
    <row r="78" spans="1:6">
      <c r="A78" s="15">
        <v>18870</v>
      </c>
      <c r="B78" s="66">
        <v>799.95</v>
      </c>
      <c r="C78" s="2">
        <v>18</v>
      </c>
      <c r="D78" s="5">
        <f t="shared" si="3"/>
        <v>14399.1</v>
      </c>
      <c r="E78" s="7">
        <f t="shared" si="4"/>
        <v>0.08</v>
      </c>
      <c r="F78" s="5">
        <f t="shared" si="5"/>
        <v>13247.172</v>
      </c>
    </row>
    <row r="79" spans="1:6">
      <c r="A79" s="15">
        <v>18887</v>
      </c>
      <c r="B79" s="66">
        <v>168.95</v>
      </c>
      <c r="C79" s="2">
        <v>13</v>
      </c>
      <c r="D79" s="5">
        <f t="shared" si="3"/>
        <v>2196.35</v>
      </c>
      <c r="E79" s="7">
        <f t="shared" si="4"/>
        <v>0.06</v>
      </c>
      <c r="F79" s="5">
        <f t="shared" si="5"/>
        <v>2064.569</v>
      </c>
    </row>
    <row r="80" spans="1:6">
      <c r="A80" s="15">
        <v>18898</v>
      </c>
      <c r="B80" s="66">
        <v>799.95</v>
      </c>
      <c r="C80" s="2">
        <v>5</v>
      </c>
      <c r="D80" s="5">
        <f t="shared" si="3"/>
        <v>3999.75</v>
      </c>
      <c r="E80" s="7">
        <f t="shared" si="4"/>
        <v>0.08</v>
      </c>
      <c r="F80" s="5">
        <f t="shared" si="5"/>
        <v>3679.77</v>
      </c>
    </row>
    <row r="81" spans="1:6">
      <c r="A81" s="15">
        <v>18987</v>
      </c>
      <c r="B81" s="66">
        <v>340.95</v>
      </c>
      <c r="C81" s="2">
        <v>6</v>
      </c>
      <c r="D81" s="5">
        <f t="shared" si="3"/>
        <v>2045.6999999999998</v>
      </c>
      <c r="E81" s="7">
        <f t="shared" si="4"/>
        <v>0.06</v>
      </c>
      <c r="F81" s="5">
        <f t="shared" si="5"/>
        <v>1922.9579999999996</v>
      </c>
    </row>
    <row r="82" spans="1:6">
      <c r="A82" s="15">
        <v>19111</v>
      </c>
      <c r="B82" s="66">
        <v>168.95</v>
      </c>
      <c r="C82" s="2">
        <v>15</v>
      </c>
      <c r="D82" s="5">
        <f t="shared" si="3"/>
        <v>2534.25</v>
      </c>
      <c r="E82" s="7">
        <f t="shared" si="4"/>
        <v>0.08</v>
      </c>
      <c r="F82" s="5">
        <f t="shared" si="5"/>
        <v>2331.5100000000002</v>
      </c>
    </row>
    <row r="83" spans="1:6">
      <c r="A83" s="15">
        <v>19119</v>
      </c>
      <c r="B83" s="66">
        <v>340.95</v>
      </c>
      <c r="C83" s="2">
        <v>12</v>
      </c>
      <c r="D83" s="5">
        <f t="shared" si="3"/>
        <v>4091.3999999999996</v>
      </c>
      <c r="E83" s="7">
        <f t="shared" si="4"/>
        <v>0.08</v>
      </c>
      <c r="F83" s="5">
        <f t="shared" si="5"/>
        <v>3764.0879999999997</v>
      </c>
    </row>
    <row r="84" spans="1:6">
      <c r="A84" s="15">
        <v>19161</v>
      </c>
      <c r="B84" s="66">
        <v>799.95</v>
      </c>
      <c r="C84" s="2">
        <v>13</v>
      </c>
      <c r="D84" s="5">
        <f t="shared" si="3"/>
        <v>10399.35</v>
      </c>
      <c r="E84" s="7">
        <f t="shared" si="4"/>
        <v>0.08</v>
      </c>
      <c r="F84" s="5">
        <f t="shared" si="5"/>
        <v>9567.402</v>
      </c>
    </row>
    <row r="85" spans="1:6">
      <c r="A85" s="15">
        <v>19204</v>
      </c>
      <c r="B85" s="66">
        <v>340.95</v>
      </c>
      <c r="C85" s="2">
        <v>9</v>
      </c>
      <c r="D85" s="5">
        <f t="shared" si="3"/>
        <v>3068.5499999999997</v>
      </c>
      <c r="E85" s="7">
        <f t="shared" si="4"/>
        <v>0.08</v>
      </c>
      <c r="F85" s="5">
        <f t="shared" si="5"/>
        <v>2823.0659999999998</v>
      </c>
    </row>
    <row r="86" spans="1:6">
      <c r="A86" s="15">
        <v>19472</v>
      </c>
      <c r="B86" s="66">
        <v>168.95</v>
      </c>
      <c r="C86" s="2">
        <v>10</v>
      </c>
      <c r="D86" s="5">
        <f t="shared" si="3"/>
        <v>1689.5</v>
      </c>
      <c r="E86" s="7">
        <f t="shared" si="4"/>
        <v>4.4999999999999998E-2</v>
      </c>
      <c r="F86" s="5">
        <f t="shared" si="5"/>
        <v>1613.4724999999999</v>
      </c>
    </row>
    <row r="87" spans="1:6">
      <c r="A87" s="15">
        <v>19488</v>
      </c>
      <c r="B87" s="66">
        <v>340.95</v>
      </c>
      <c r="C87" s="2">
        <v>8</v>
      </c>
      <c r="D87" s="5">
        <f t="shared" si="3"/>
        <v>2727.6</v>
      </c>
      <c r="E87" s="7">
        <f t="shared" si="4"/>
        <v>0.08</v>
      </c>
      <c r="F87" s="5">
        <f t="shared" si="5"/>
        <v>2509.3919999999998</v>
      </c>
    </row>
    <row r="88" spans="1:6">
      <c r="A88" s="15">
        <v>19583</v>
      </c>
      <c r="B88" s="66">
        <v>79.95</v>
      </c>
      <c r="C88" s="2">
        <v>7</v>
      </c>
      <c r="D88" s="5">
        <f t="shared" si="3"/>
        <v>559.65</v>
      </c>
      <c r="E88" s="7">
        <f t="shared" si="4"/>
        <v>0.02</v>
      </c>
      <c r="F88" s="5">
        <f t="shared" si="5"/>
        <v>548.45699999999999</v>
      </c>
    </row>
    <row r="89" spans="1:6">
      <c r="A89" s="15">
        <v>19659</v>
      </c>
      <c r="B89" s="66">
        <v>799.95</v>
      </c>
      <c r="C89" s="2">
        <v>9</v>
      </c>
      <c r="D89" s="5">
        <f t="shared" si="3"/>
        <v>7199.55</v>
      </c>
      <c r="E89" s="7">
        <f t="shared" si="4"/>
        <v>0.08</v>
      </c>
      <c r="F89" s="5">
        <f t="shared" si="5"/>
        <v>6623.5860000000002</v>
      </c>
    </row>
    <row r="90" spans="1:6">
      <c r="A90" s="15">
        <v>20011</v>
      </c>
      <c r="B90" s="66">
        <v>79.95</v>
      </c>
      <c r="C90" s="2">
        <v>20</v>
      </c>
      <c r="D90" s="5">
        <f t="shared" si="3"/>
        <v>1599</v>
      </c>
      <c r="E90" s="7">
        <f t="shared" si="4"/>
        <v>4.4999999999999998E-2</v>
      </c>
      <c r="F90" s="5">
        <f t="shared" si="5"/>
        <v>1527.0449999999998</v>
      </c>
    </row>
    <row r="91" spans="1:6">
      <c r="A91" s="15">
        <v>20253</v>
      </c>
      <c r="B91" s="66">
        <v>79.95</v>
      </c>
      <c r="C91" s="2">
        <v>14</v>
      </c>
      <c r="D91" s="5">
        <f t="shared" si="3"/>
        <v>1119.3</v>
      </c>
      <c r="E91" s="7">
        <f t="shared" si="4"/>
        <v>0.03</v>
      </c>
      <c r="F91" s="5">
        <f t="shared" si="5"/>
        <v>1085.721</v>
      </c>
    </row>
    <row r="92" spans="1:6">
      <c r="A92" s="15">
        <v>20356</v>
      </c>
      <c r="B92" s="66">
        <v>79.95</v>
      </c>
      <c r="C92" s="2">
        <v>4</v>
      </c>
      <c r="D92" s="5">
        <f t="shared" si="3"/>
        <v>319.8</v>
      </c>
      <c r="E92" s="7">
        <f t="shared" si="4"/>
        <v>0</v>
      </c>
      <c r="F92" s="5">
        <f t="shared" si="5"/>
        <v>319.8</v>
      </c>
    </row>
    <row r="93" spans="1:6">
      <c r="A93" s="15">
        <v>20449</v>
      </c>
      <c r="B93" s="66">
        <v>340.95</v>
      </c>
      <c r="C93" s="2">
        <v>5</v>
      </c>
      <c r="D93" s="5">
        <f t="shared" si="3"/>
        <v>1704.75</v>
      </c>
      <c r="E93" s="7">
        <f t="shared" si="4"/>
        <v>4.4999999999999998E-2</v>
      </c>
      <c r="F93" s="5">
        <f t="shared" si="5"/>
        <v>1628.0362499999999</v>
      </c>
    </row>
    <row r="94" spans="1:6">
      <c r="A94" s="15">
        <v>20522</v>
      </c>
      <c r="B94" s="66">
        <v>799.95</v>
      </c>
      <c r="C94" s="2">
        <v>16</v>
      </c>
      <c r="D94" s="5">
        <f t="shared" si="3"/>
        <v>12799.2</v>
      </c>
      <c r="E94" s="7">
        <f t="shared" si="4"/>
        <v>0.08</v>
      </c>
      <c r="F94" s="5">
        <f t="shared" si="5"/>
        <v>11775.264000000001</v>
      </c>
    </row>
    <row r="95" spans="1:6">
      <c r="A95" s="15">
        <v>20607</v>
      </c>
      <c r="B95" s="66">
        <v>79.95</v>
      </c>
      <c r="C95" s="2">
        <v>3</v>
      </c>
      <c r="D95" s="5">
        <f t="shared" si="3"/>
        <v>239.85000000000002</v>
      </c>
      <c r="E95" s="7">
        <f t="shared" si="4"/>
        <v>0</v>
      </c>
      <c r="F95" s="5">
        <f t="shared" si="5"/>
        <v>239.85000000000002</v>
      </c>
    </row>
    <row r="96" spans="1:6">
      <c r="A96" s="15">
        <v>20868</v>
      </c>
      <c r="B96" s="66">
        <v>168.95</v>
      </c>
      <c r="C96" s="2">
        <v>1</v>
      </c>
      <c r="D96" s="5">
        <f t="shared" si="3"/>
        <v>168.95</v>
      </c>
      <c r="E96" s="7">
        <f t="shared" si="4"/>
        <v>0</v>
      </c>
      <c r="F96" s="5">
        <f t="shared" si="5"/>
        <v>168.95</v>
      </c>
    </row>
    <row r="97" spans="1:6">
      <c r="A97" s="15">
        <v>21407</v>
      </c>
      <c r="B97" s="66">
        <v>340.95</v>
      </c>
      <c r="C97" s="2">
        <v>6</v>
      </c>
      <c r="D97" s="5">
        <f t="shared" si="3"/>
        <v>2045.6999999999998</v>
      </c>
      <c r="E97" s="7">
        <f t="shared" si="4"/>
        <v>0.06</v>
      </c>
      <c r="F97" s="5">
        <f t="shared" si="5"/>
        <v>1922.9579999999996</v>
      </c>
    </row>
    <row r="98" spans="1:6">
      <c r="A98" s="15">
        <v>21481</v>
      </c>
      <c r="B98" s="66">
        <v>168.95</v>
      </c>
      <c r="C98" s="2">
        <v>6</v>
      </c>
      <c r="D98" s="5">
        <f t="shared" si="3"/>
        <v>1013.6999999999999</v>
      </c>
      <c r="E98" s="7">
        <f t="shared" si="4"/>
        <v>0.03</v>
      </c>
      <c r="F98" s="5">
        <f t="shared" si="5"/>
        <v>983.28899999999987</v>
      </c>
    </row>
    <row r="99" spans="1:6">
      <c r="A99" s="15">
        <v>21545</v>
      </c>
      <c r="B99" s="66">
        <v>340.95</v>
      </c>
      <c r="C99" s="2">
        <v>5</v>
      </c>
      <c r="D99" s="5">
        <f t="shared" si="3"/>
        <v>1704.75</v>
      </c>
      <c r="E99" s="7">
        <f t="shared" si="4"/>
        <v>4.4999999999999998E-2</v>
      </c>
      <c r="F99" s="5">
        <f t="shared" si="5"/>
        <v>1628.0362499999999</v>
      </c>
    </row>
    <row r="100" spans="1:6">
      <c r="A100" s="15">
        <v>21610</v>
      </c>
      <c r="B100" s="66">
        <v>340.95</v>
      </c>
      <c r="C100" s="2">
        <v>3</v>
      </c>
      <c r="D100" s="5">
        <f t="shared" si="3"/>
        <v>1022.8499999999999</v>
      </c>
      <c r="E100" s="7">
        <f t="shared" si="4"/>
        <v>0.03</v>
      </c>
      <c r="F100" s="5">
        <f t="shared" si="5"/>
        <v>992.16449999999986</v>
      </c>
    </row>
    <row r="101" spans="1:6">
      <c r="A101" s="15">
        <v>21703</v>
      </c>
      <c r="B101" s="66">
        <v>340.95</v>
      </c>
      <c r="C101" s="2">
        <v>13</v>
      </c>
      <c r="D101" s="5">
        <f t="shared" si="3"/>
        <v>4432.3499999999995</v>
      </c>
      <c r="E101" s="7">
        <f t="shared" si="4"/>
        <v>0.08</v>
      </c>
      <c r="F101" s="5">
        <f t="shared" si="5"/>
        <v>4077.7619999999997</v>
      </c>
    </row>
    <row r="102" spans="1:6">
      <c r="A102" s="15">
        <v>21742</v>
      </c>
      <c r="B102" s="66">
        <v>340.95</v>
      </c>
      <c r="C102" s="2">
        <v>6</v>
      </c>
      <c r="D102" s="5">
        <f t="shared" si="3"/>
        <v>2045.6999999999998</v>
      </c>
      <c r="E102" s="7">
        <f t="shared" si="4"/>
        <v>0.06</v>
      </c>
      <c r="F102" s="5">
        <f t="shared" si="5"/>
        <v>1922.9579999999996</v>
      </c>
    </row>
    <row r="103" spans="1:6">
      <c r="A103" s="15">
        <v>21808</v>
      </c>
      <c r="B103" s="66">
        <v>799.95</v>
      </c>
      <c r="C103" s="2">
        <v>14</v>
      </c>
      <c r="D103" s="5">
        <f t="shared" si="3"/>
        <v>11199.300000000001</v>
      </c>
      <c r="E103" s="7">
        <f t="shared" si="4"/>
        <v>0.08</v>
      </c>
      <c r="F103" s="5">
        <f t="shared" si="5"/>
        <v>10303.356000000002</v>
      </c>
    </row>
    <row r="104" spans="1:6">
      <c r="A104" s="15">
        <v>21945</v>
      </c>
      <c r="B104" s="66">
        <v>168.95</v>
      </c>
      <c r="C104" s="2">
        <v>12</v>
      </c>
      <c r="D104" s="5">
        <f t="shared" si="3"/>
        <v>2027.3999999999999</v>
      </c>
      <c r="E104" s="7">
        <f t="shared" si="4"/>
        <v>0.06</v>
      </c>
      <c r="F104" s="5">
        <f t="shared" si="5"/>
        <v>1905.7559999999999</v>
      </c>
    </row>
    <row r="105" spans="1:6">
      <c r="A105" s="15">
        <v>21993</v>
      </c>
      <c r="B105" s="66">
        <v>340.95</v>
      </c>
      <c r="C105" s="2">
        <v>9</v>
      </c>
      <c r="D105" s="5">
        <f t="shared" si="3"/>
        <v>3068.5499999999997</v>
      </c>
      <c r="E105" s="7">
        <f t="shared" si="4"/>
        <v>0.08</v>
      </c>
      <c r="F105" s="5">
        <f t="shared" si="5"/>
        <v>2823.0659999999998</v>
      </c>
    </row>
    <row r="106" spans="1:6">
      <c r="A106" s="15">
        <v>22020</v>
      </c>
      <c r="B106" s="66">
        <v>340.95</v>
      </c>
      <c r="C106" s="2">
        <v>7</v>
      </c>
      <c r="D106" s="5">
        <f t="shared" si="3"/>
        <v>2386.65</v>
      </c>
      <c r="E106" s="7">
        <f t="shared" si="4"/>
        <v>0.06</v>
      </c>
      <c r="F106" s="5">
        <f t="shared" si="5"/>
        <v>2243.451</v>
      </c>
    </row>
    <row r="107" spans="1:6">
      <c r="A107" s="15">
        <v>22035</v>
      </c>
      <c r="B107" s="66">
        <v>168.95</v>
      </c>
      <c r="C107" s="2">
        <v>6</v>
      </c>
      <c r="D107" s="5">
        <f t="shared" si="3"/>
        <v>1013.6999999999999</v>
      </c>
      <c r="E107" s="7">
        <f t="shared" si="4"/>
        <v>0.03</v>
      </c>
      <c r="F107" s="5">
        <f t="shared" si="5"/>
        <v>983.28899999999987</v>
      </c>
    </row>
    <row r="108" spans="1:6">
      <c r="A108" s="15">
        <v>22201</v>
      </c>
      <c r="B108" s="66">
        <v>79.95</v>
      </c>
      <c r="C108" s="2">
        <v>9</v>
      </c>
      <c r="D108" s="5">
        <f t="shared" si="3"/>
        <v>719.55000000000007</v>
      </c>
      <c r="E108" s="7">
        <f t="shared" si="4"/>
        <v>0.02</v>
      </c>
      <c r="F108" s="5">
        <f t="shared" si="5"/>
        <v>705.15900000000011</v>
      </c>
    </row>
    <row r="109" spans="1:6">
      <c r="A109" s="15">
        <v>22259</v>
      </c>
      <c r="B109" s="66">
        <v>799.95</v>
      </c>
      <c r="C109" s="2">
        <v>8</v>
      </c>
      <c r="D109" s="5">
        <f t="shared" si="3"/>
        <v>6399.6</v>
      </c>
      <c r="E109" s="7">
        <f t="shared" si="4"/>
        <v>0.08</v>
      </c>
      <c r="F109" s="5">
        <f t="shared" si="5"/>
        <v>5887.6320000000005</v>
      </c>
    </row>
    <row r="110" spans="1:6">
      <c r="A110" s="15">
        <v>22323</v>
      </c>
      <c r="B110" s="66">
        <v>799.95</v>
      </c>
      <c r="C110" s="2">
        <v>8</v>
      </c>
      <c r="D110" s="5">
        <f t="shared" si="3"/>
        <v>6399.6</v>
      </c>
      <c r="E110" s="7">
        <f t="shared" si="4"/>
        <v>0.08</v>
      </c>
      <c r="F110" s="5">
        <f t="shared" si="5"/>
        <v>5887.6320000000005</v>
      </c>
    </row>
    <row r="111" spans="1:6">
      <c r="A111" s="15">
        <v>22523</v>
      </c>
      <c r="B111" s="66">
        <v>799.95</v>
      </c>
      <c r="C111" s="2">
        <v>11</v>
      </c>
      <c r="D111" s="5">
        <f t="shared" si="3"/>
        <v>8799.4500000000007</v>
      </c>
      <c r="E111" s="7">
        <f t="shared" si="4"/>
        <v>0.08</v>
      </c>
      <c r="F111" s="5">
        <f t="shared" si="5"/>
        <v>8095.4940000000006</v>
      </c>
    </row>
    <row r="112" spans="1:6">
      <c r="A112" s="15">
        <v>22677</v>
      </c>
      <c r="B112" s="66">
        <v>168.95</v>
      </c>
      <c r="C112" s="2">
        <v>12</v>
      </c>
      <c r="D112" s="5">
        <f t="shared" si="3"/>
        <v>2027.3999999999999</v>
      </c>
      <c r="E112" s="7">
        <f t="shared" si="4"/>
        <v>0.06</v>
      </c>
      <c r="F112" s="5">
        <f t="shared" si="5"/>
        <v>1905.7559999999999</v>
      </c>
    </row>
    <row r="113" spans="1:6">
      <c r="A113" s="15">
        <v>22720</v>
      </c>
      <c r="B113" s="66">
        <v>799.95</v>
      </c>
      <c r="C113" s="2">
        <v>5</v>
      </c>
      <c r="D113" s="5">
        <f t="shared" si="3"/>
        <v>3999.75</v>
      </c>
      <c r="E113" s="7">
        <f t="shared" si="4"/>
        <v>0.08</v>
      </c>
      <c r="F113" s="5">
        <f t="shared" si="5"/>
        <v>3679.77</v>
      </c>
    </row>
    <row r="114" spans="1:6">
      <c r="A114" s="15">
        <v>22951</v>
      </c>
      <c r="B114" s="66">
        <v>799.95</v>
      </c>
      <c r="C114" s="2">
        <v>9</v>
      </c>
      <c r="D114" s="5">
        <f t="shared" si="3"/>
        <v>7199.55</v>
      </c>
      <c r="E114" s="7">
        <f t="shared" si="4"/>
        <v>0.08</v>
      </c>
      <c r="F114" s="5">
        <f t="shared" si="5"/>
        <v>6623.5860000000002</v>
      </c>
    </row>
    <row r="115" spans="1:6">
      <c r="A115" s="15">
        <v>22964</v>
      </c>
      <c r="B115" s="66">
        <v>168.95</v>
      </c>
      <c r="C115" s="2">
        <v>6</v>
      </c>
      <c r="D115" s="5">
        <f t="shared" si="3"/>
        <v>1013.6999999999999</v>
      </c>
      <c r="E115" s="7">
        <f t="shared" si="4"/>
        <v>0.03</v>
      </c>
      <c r="F115" s="5">
        <f t="shared" si="5"/>
        <v>983.28899999999987</v>
      </c>
    </row>
    <row r="116" spans="1:6">
      <c r="A116" s="15">
        <v>23121</v>
      </c>
      <c r="B116" s="66">
        <v>340.95</v>
      </c>
      <c r="C116" s="2">
        <v>8</v>
      </c>
      <c r="D116" s="5">
        <f t="shared" si="3"/>
        <v>2727.6</v>
      </c>
      <c r="E116" s="7">
        <f t="shared" si="4"/>
        <v>0.08</v>
      </c>
      <c r="F116" s="5">
        <f t="shared" si="5"/>
        <v>2509.3919999999998</v>
      </c>
    </row>
    <row r="117" spans="1:6">
      <c r="A117" s="15">
        <v>23154</v>
      </c>
      <c r="B117" s="66">
        <v>340.95</v>
      </c>
      <c r="C117" s="2">
        <v>5</v>
      </c>
      <c r="D117" s="5">
        <f t="shared" si="3"/>
        <v>1704.75</v>
      </c>
      <c r="E117" s="7">
        <f t="shared" si="4"/>
        <v>4.4999999999999998E-2</v>
      </c>
      <c r="F117" s="5">
        <f t="shared" si="5"/>
        <v>1628.0362499999999</v>
      </c>
    </row>
    <row r="118" spans="1:6">
      <c r="A118" s="15">
        <v>23207</v>
      </c>
      <c r="B118" s="66">
        <v>168.95</v>
      </c>
      <c r="C118" s="2">
        <v>7</v>
      </c>
      <c r="D118" s="5">
        <f t="shared" si="3"/>
        <v>1182.6499999999999</v>
      </c>
      <c r="E118" s="7">
        <f t="shared" si="4"/>
        <v>0.03</v>
      </c>
      <c r="F118" s="5">
        <f t="shared" si="5"/>
        <v>1147.1704999999999</v>
      </c>
    </row>
    <row r="119" spans="1:6">
      <c r="A119" s="15">
        <v>23238</v>
      </c>
      <c r="B119" s="66">
        <v>799.95</v>
      </c>
      <c r="C119" s="2">
        <v>10</v>
      </c>
      <c r="D119" s="5">
        <f t="shared" si="3"/>
        <v>7999.5</v>
      </c>
      <c r="E119" s="7">
        <f t="shared" si="4"/>
        <v>0.08</v>
      </c>
      <c r="F119" s="5">
        <f t="shared" si="5"/>
        <v>7359.54</v>
      </c>
    </row>
    <row r="120" spans="1:6">
      <c r="A120" s="15">
        <v>23320</v>
      </c>
      <c r="B120" s="66">
        <v>340.95</v>
      </c>
      <c r="C120" s="2">
        <v>15</v>
      </c>
      <c r="D120" s="5">
        <f t="shared" si="3"/>
        <v>5114.25</v>
      </c>
      <c r="E120" s="7">
        <f t="shared" si="4"/>
        <v>0.08</v>
      </c>
      <c r="F120" s="5">
        <f t="shared" si="5"/>
        <v>4705.1100000000006</v>
      </c>
    </row>
    <row r="121" spans="1:6">
      <c r="A121" s="15">
        <v>23377</v>
      </c>
      <c r="B121" s="66">
        <v>168.95</v>
      </c>
      <c r="C121" s="2">
        <v>1</v>
      </c>
      <c r="D121" s="5">
        <f t="shared" si="3"/>
        <v>168.95</v>
      </c>
      <c r="E121" s="7">
        <f t="shared" si="4"/>
        <v>0</v>
      </c>
      <c r="F121" s="5">
        <f t="shared" si="5"/>
        <v>168.95</v>
      </c>
    </row>
    <row r="122" spans="1:6">
      <c r="A122" s="15">
        <v>23564</v>
      </c>
      <c r="B122" s="66">
        <v>79.95</v>
      </c>
      <c r="C122" s="2">
        <v>12</v>
      </c>
      <c r="D122" s="5">
        <f t="shared" si="3"/>
        <v>959.40000000000009</v>
      </c>
      <c r="E122" s="7">
        <f t="shared" si="4"/>
        <v>0.02</v>
      </c>
      <c r="F122" s="5">
        <f t="shared" si="5"/>
        <v>940.2120000000001</v>
      </c>
    </row>
    <row r="123" spans="1:6">
      <c r="A123" s="15">
        <v>23592</v>
      </c>
      <c r="B123" s="66">
        <v>340.95</v>
      </c>
      <c r="C123" s="2">
        <v>17</v>
      </c>
      <c r="D123" s="5">
        <f t="shared" si="3"/>
        <v>5796.15</v>
      </c>
      <c r="E123" s="7">
        <f t="shared" si="4"/>
        <v>0.08</v>
      </c>
      <c r="F123" s="5">
        <f t="shared" si="5"/>
        <v>5332.4579999999996</v>
      </c>
    </row>
    <row r="124" spans="1:6">
      <c r="A124" s="15">
        <v>23665</v>
      </c>
      <c r="B124" s="66">
        <v>340.95</v>
      </c>
      <c r="C124" s="2">
        <v>11</v>
      </c>
      <c r="D124" s="5">
        <f t="shared" si="3"/>
        <v>3750.45</v>
      </c>
      <c r="E124" s="7">
        <f t="shared" si="4"/>
        <v>0.08</v>
      </c>
      <c r="F124" s="5">
        <f t="shared" si="5"/>
        <v>3450.4139999999998</v>
      </c>
    </row>
    <row r="125" spans="1:6">
      <c r="A125" s="15">
        <v>23682</v>
      </c>
      <c r="B125" s="66">
        <v>79.95</v>
      </c>
      <c r="C125" s="2">
        <v>8</v>
      </c>
      <c r="D125" s="5">
        <f t="shared" si="3"/>
        <v>639.6</v>
      </c>
      <c r="E125" s="7">
        <f t="shared" si="4"/>
        <v>0.02</v>
      </c>
      <c r="F125" s="5">
        <f t="shared" si="5"/>
        <v>626.80799999999999</v>
      </c>
    </row>
    <row r="126" spans="1:6">
      <c r="A126" s="15">
        <v>23719</v>
      </c>
      <c r="B126" s="66">
        <v>340.95</v>
      </c>
      <c r="C126" s="2">
        <v>10</v>
      </c>
      <c r="D126" s="5">
        <f t="shared" si="3"/>
        <v>3409.5</v>
      </c>
      <c r="E126" s="7">
        <f t="shared" si="4"/>
        <v>0.08</v>
      </c>
      <c r="F126" s="5">
        <f t="shared" si="5"/>
        <v>3136.7400000000002</v>
      </c>
    </row>
    <row r="127" spans="1:6">
      <c r="A127" s="15">
        <v>23852</v>
      </c>
      <c r="B127" s="66">
        <v>340.95</v>
      </c>
      <c r="C127" s="2">
        <v>12</v>
      </c>
      <c r="D127" s="5">
        <f t="shared" si="3"/>
        <v>4091.3999999999996</v>
      </c>
      <c r="E127" s="7">
        <f t="shared" si="4"/>
        <v>0.08</v>
      </c>
      <c r="F127" s="5">
        <f t="shared" si="5"/>
        <v>3764.0879999999997</v>
      </c>
    </row>
    <row r="128" spans="1:6">
      <c r="A128" s="15">
        <v>24006</v>
      </c>
      <c r="B128" s="66">
        <v>340.95</v>
      </c>
      <c r="C128" s="2">
        <v>5</v>
      </c>
      <c r="D128" s="5">
        <f t="shared" si="3"/>
        <v>1704.75</v>
      </c>
      <c r="E128" s="7">
        <f t="shared" si="4"/>
        <v>4.4999999999999998E-2</v>
      </c>
      <c r="F128" s="5">
        <f t="shared" si="5"/>
        <v>1628.0362499999999</v>
      </c>
    </row>
    <row r="129" spans="1:6">
      <c r="A129" s="15">
        <v>24033</v>
      </c>
      <c r="B129" s="66">
        <v>340.95</v>
      </c>
      <c r="C129" s="2">
        <v>13</v>
      </c>
      <c r="D129" s="5">
        <f t="shared" si="3"/>
        <v>4432.3499999999995</v>
      </c>
      <c r="E129" s="7">
        <f t="shared" si="4"/>
        <v>0.08</v>
      </c>
      <c r="F129" s="5">
        <f t="shared" si="5"/>
        <v>4077.7619999999997</v>
      </c>
    </row>
    <row r="130" spans="1:6">
      <c r="A130" s="15">
        <v>24043</v>
      </c>
      <c r="B130" s="66">
        <v>79.95</v>
      </c>
      <c r="C130" s="2">
        <v>6</v>
      </c>
      <c r="D130" s="5">
        <f t="shared" ref="D130:D193" si="6">B130*C130</f>
        <v>479.70000000000005</v>
      </c>
      <c r="E130" s="7">
        <f t="shared" si="4"/>
        <v>0</v>
      </c>
      <c r="F130" s="5">
        <f t="shared" si="5"/>
        <v>479.70000000000005</v>
      </c>
    </row>
    <row r="131" spans="1:6">
      <c r="A131" s="15">
        <v>24144</v>
      </c>
      <c r="B131" s="66">
        <v>79.95</v>
      </c>
      <c r="C131" s="2">
        <v>3</v>
      </c>
      <c r="D131" s="5">
        <f t="shared" si="6"/>
        <v>239.85000000000002</v>
      </c>
      <c r="E131" s="7">
        <f t="shared" ref="E131:E194" si="7">VLOOKUP(D131,$H$2:$I$7,2,TRUE)</f>
        <v>0</v>
      </c>
      <c r="F131" s="5">
        <f t="shared" ref="F131:F194" si="8">D131*(100%-E131)</f>
        <v>239.85000000000002</v>
      </c>
    </row>
    <row r="132" spans="1:6">
      <c r="A132" s="15">
        <v>24510</v>
      </c>
      <c r="B132" s="66">
        <v>168.95</v>
      </c>
      <c r="C132" s="2">
        <v>12</v>
      </c>
      <c r="D132" s="5">
        <f t="shared" si="6"/>
        <v>2027.3999999999999</v>
      </c>
      <c r="E132" s="7">
        <f t="shared" si="7"/>
        <v>0.06</v>
      </c>
      <c r="F132" s="5">
        <f t="shared" si="8"/>
        <v>1905.7559999999999</v>
      </c>
    </row>
    <row r="133" spans="1:6">
      <c r="A133" s="15">
        <v>24562</v>
      </c>
      <c r="B133" s="66">
        <v>799.95</v>
      </c>
      <c r="C133" s="2">
        <v>20</v>
      </c>
      <c r="D133" s="5">
        <f t="shared" si="6"/>
        <v>15999</v>
      </c>
      <c r="E133" s="7">
        <f t="shared" si="7"/>
        <v>0.08</v>
      </c>
      <c r="F133" s="5">
        <f t="shared" si="8"/>
        <v>14719.08</v>
      </c>
    </row>
    <row r="134" spans="1:6">
      <c r="A134" s="15">
        <v>24802</v>
      </c>
      <c r="B134" s="66">
        <v>799.95</v>
      </c>
      <c r="C134" s="2">
        <v>18</v>
      </c>
      <c r="D134" s="5">
        <f t="shared" si="6"/>
        <v>14399.1</v>
      </c>
      <c r="E134" s="7">
        <f t="shared" si="7"/>
        <v>0.08</v>
      </c>
      <c r="F134" s="5">
        <f t="shared" si="8"/>
        <v>13247.172</v>
      </c>
    </row>
    <row r="135" spans="1:6">
      <c r="A135" s="15">
        <v>24963</v>
      </c>
      <c r="B135" s="66">
        <v>799.95</v>
      </c>
      <c r="C135" s="2">
        <v>4</v>
      </c>
      <c r="D135" s="5">
        <f t="shared" si="6"/>
        <v>3199.8</v>
      </c>
      <c r="E135" s="7">
        <f t="shared" si="7"/>
        <v>0.08</v>
      </c>
      <c r="F135" s="5">
        <f t="shared" si="8"/>
        <v>2943.8160000000003</v>
      </c>
    </row>
    <row r="136" spans="1:6">
      <c r="A136" s="15">
        <v>24988</v>
      </c>
      <c r="B136" s="66">
        <v>168.95</v>
      </c>
      <c r="C136" s="2">
        <v>15</v>
      </c>
      <c r="D136" s="5">
        <f t="shared" si="6"/>
        <v>2534.25</v>
      </c>
      <c r="E136" s="7">
        <f t="shared" si="7"/>
        <v>0.08</v>
      </c>
      <c r="F136" s="5">
        <f t="shared" si="8"/>
        <v>2331.5100000000002</v>
      </c>
    </row>
    <row r="137" spans="1:6">
      <c r="A137" s="15">
        <v>25224</v>
      </c>
      <c r="B137" s="66">
        <v>799.95</v>
      </c>
      <c r="C137" s="2">
        <v>12</v>
      </c>
      <c r="D137" s="5">
        <f t="shared" si="6"/>
        <v>9599.4000000000015</v>
      </c>
      <c r="E137" s="7">
        <f t="shared" si="7"/>
        <v>0.08</v>
      </c>
      <c r="F137" s="5">
        <f t="shared" si="8"/>
        <v>8831.4480000000021</v>
      </c>
    </row>
    <row r="138" spans="1:6">
      <c r="A138" s="15">
        <v>25237</v>
      </c>
      <c r="B138" s="66">
        <v>79.95</v>
      </c>
      <c r="C138" s="2">
        <v>20</v>
      </c>
      <c r="D138" s="5">
        <f t="shared" si="6"/>
        <v>1599</v>
      </c>
      <c r="E138" s="7">
        <f t="shared" si="7"/>
        <v>4.4999999999999998E-2</v>
      </c>
      <c r="F138" s="5">
        <f t="shared" si="8"/>
        <v>1527.0449999999998</v>
      </c>
    </row>
    <row r="139" spans="1:6">
      <c r="A139" s="15">
        <v>25281</v>
      </c>
      <c r="B139" s="66">
        <v>799.95</v>
      </c>
      <c r="C139" s="2">
        <v>11</v>
      </c>
      <c r="D139" s="5">
        <f t="shared" si="6"/>
        <v>8799.4500000000007</v>
      </c>
      <c r="E139" s="7">
        <f t="shared" si="7"/>
        <v>0.08</v>
      </c>
      <c r="F139" s="5">
        <f t="shared" si="8"/>
        <v>8095.4940000000006</v>
      </c>
    </row>
    <row r="140" spans="1:6">
      <c r="A140" s="15">
        <v>25359</v>
      </c>
      <c r="B140" s="66">
        <v>340.95</v>
      </c>
      <c r="C140" s="2">
        <v>3</v>
      </c>
      <c r="D140" s="5">
        <f t="shared" si="6"/>
        <v>1022.8499999999999</v>
      </c>
      <c r="E140" s="7">
        <f t="shared" si="7"/>
        <v>0.03</v>
      </c>
      <c r="F140" s="5">
        <f t="shared" si="8"/>
        <v>992.16449999999986</v>
      </c>
    </row>
    <row r="141" spans="1:6">
      <c r="A141" s="15">
        <v>25381</v>
      </c>
      <c r="B141" s="66">
        <v>79.95</v>
      </c>
      <c r="C141" s="2">
        <v>13</v>
      </c>
      <c r="D141" s="5">
        <f t="shared" si="6"/>
        <v>1039.3500000000001</v>
      </c>
      <c r="E141" s="7">
        <f t="shared" si="7"/>
        <v>0.03</v>
      </c>
      <c r="F141" s="5">
        <f t="shared" si="8"/>
        <v>1008.1695000000001</v>
      </c>
    </row>
    <row r="142" spans="1:6">
      <c r="A142" s="15">
        <v>25427</v>
      </c>
      <c r="B142" s="66">
        <v>340.95</v>
      </c>
      <c r="C142" s="2">
        <v>6</v>
      </c>
      <c r="D142" s="5">
        <f t="shared" si="6"/>
        <v>2045.6999999999998</v>
      </c>
      <c r="E142" s="7">
        <f t="shared" si="7"/>
        <v>0.06</v>
      </c>
      <c r="F142" s="5">
        <f t="shared" si="8"/>
        <v>1922.9579999999996</v>
      </c>
    </row>
    <row r="143" spans="1:6">
      <c r="A143" s="15">
        <v>25536</v>
      </c>
      <c r="B143" s="66">
        <v>168.95</v>
      </c>
      <c r="C143" s="2">
        <v>16</v>
      </c>
      <c r="D143" s="5">
        <f t="shared" si="6"/>
        <v>2703.2</v>
      </c>
      <c r="E143" s="7">
        <f t="shared" si="7"/>
        <v>0.08</v>
      </c>
      <c r="F143" s="5">
        <f t="shared" si="8"/>
        <v>2486.944</v>
      </c>
    </row>
    <row r="144" spans="1:6">
      <c r="A144" s="15">
        <v>25586</v>
      </c>
      <c r="B144" s="66">
        <v>799.95</v>
      </c>
      <c r="C144" s="2">
        <v>10</v>
      </c>
      <c r="D144" s="5">
        <f t="shared" si="6"/>
        <v>7999.5</v>
      </c>
      <c r="E144" s="7">
        <f t="shared" si="7"/>
        <v>0.08</v>
      </c>
      <c r="F144" s="5">
        <f t="shared" si="8"/>
        <v>7359.54</v>
      </c>
    </row>
    <row r="145" spans="1:6">
      <c r="A145" s="15">
        <v>25755</v>
      </c>
      <c r="B145" s="66">
        <v>340.95</v>
      </c>
      <c r="C145" s="2">
        <v>13</v>
      </c>
      <c r="D145" s="5">
        <f t="shared" si="6"/>
        <v>4432.3499999999995</v>
      </c>
      <c r="E145" s="7">
        <f t="shared" si="7"/>
        <v>0.08</v>
      </c>
      <c r="F145" s="5">
        <f t="shared" si="8"/>
        <v>4077.7619999999997</v>
      </c>
    </row>
    <row r="146" spans="1:6">
      <c r="A146" s="15">
        <v>25857</v>
      </c>
      <c r="B146" s="66">
        <v>340.95</v>
      </c>
      <c r="C146" s="2">
        <v>2</v>
      </c>
      <c r="D146" s="5">
        <f t="shared" si="6"/>
        <v>681.9</v>
      </c>
      <c r="E146" s="7">
        <f t="shared" si="7"/>
        <v>0.02</v>
      </c>
      <c r="F146" s="5">
        <f t="shared" si="8"/>
        <v>668.26199999999994</v>
      </c>
    </row>
    <row r="147" spans="1:6">
      <c r="A147" s="15">
        <v>26093</v>
      </c>
      <c r="B147" s="66">
        <v>168.95</v>
      </c>
      <c r="C147" s="2">
        <v>2</v>
      </c>
      <c r="D147" s="5">
        <f t="shared" si="6"/>
        <v>337.9</v>
      </c>
      <c r="E147" s="7">
        <f t="shared" si="7"/>
        <v>0</v>
      </c>
      <c r="F147" s="5">
        <f t="shared" si="8"/>
        <v>337.9</v>
      </c>
    </row>
    <row r="148" spans="1:6">
      <c r="A148" s="15">
        <v>26250</v>
      </c>
      <c r="B148" s="66">
        <v>168.95</v>
      </c>
      <c r="C148" s="2">
        <v>14</v>
      </c>
      <c r="D148" s="5">
        <f t="shared" si="6"/>
        <v>2365.2999999999997</v>
      </c>
      <c r="E148" s="7">
        <f t="shared" si="7"/>
        <v>0.06</v>
      </c>
      <c r="F148" s="5">
        <f t="shared" si="8"/>
        <v>2223.3819999999996</v>
      </c>
    </row>
    <row r="149" spans="1:6">
      <c r="A149" s="15">
        <v>26282</v>
      </c>
      <c r="B149" s="66">
        <v>340.95</v>
      </c>
      <c r="C149" s="2">
        <v>4</v>
      </c>
      <c r="D149" s="5">
        <f t="shared" si="6"/>
        <v>1363.8</v>
      </c>
      <c r="E149" s="7">
        <f t="shared" si="7"/>
        <v>0.03</v>
      </c>
      <c r="F149" s="5">
        <f t="shared" si="8"/>
        <v>1322.886</v>
      </c>
    </row>
    <row r="150" spans="1:6">
      <c r="A150" s="15">
        <v>26558</v>
      </c>
      <c r="B150" s="66">
        <v>168.95</v>
      </c>
      <c r="C150" s="2">
        <v>15</v>
      </c>
      <c r="D150" s="5">
        <f t="shared" si="6"/>
        <v>2534.25</v>
      </c>
      <c r="E150" s="7">
        <f t="shared" si="7"/>
        <v>0.08</v>
      </c>
      <c r="F150" s="5">
        <f t="shared" si="8"/>
        <v>2331.5100000000002</v>
      </c>
    </row>
    <row r="151" spans="1:6">
      <c r="A151" s="15">
        <v>26606</v>
      </c>
      <c r="B151" s="66">
        <v>79.95</v>
      </c>
      <c r="C151" s="2">
        <v>9</v>
      </c>
      <c r="D151" s="5">
        <f t="shared" si="6"/>
        <v>719.55000000000007</v>
      </c>
      <c r="E151" s="7">
        <f t="shared" si="7"/>
        <v>0.02</v>
      </c>
      <c r="F151" s="5">
        <f t="shared" si="8"/>
        <v>705.15900000000011</v>
      </c>
    </row>
    <row r="152" spans="1:6">
      <c r="A152" s="15">
        <v>26713</v>
      </c>
      <c r="B152" s="66">
        <v>340.95</v>
      </c>
      <c r="C152" s="2">
        <v>8</v>
      </c>
      <c r="D152" s="5">
        <f t="shared" si="6"/>
        <v>2727.6</v>
      </c>
      <c r="E152" s="7">
        <f t="shared" si="7"/>
        <v>0.08</v>
      </c>
      <c r="F152" s="5">
        <f t="shared" si="8"/>
        <v>2509.3919999999998</v>
      </c>
    </row>
    <row r="153" spans="1:6">
      <c r="A153" s="15">
        <v>26809</v>
      </c>
      <c r="B153" s="66">
        <v>799.95</v>
      </c>
      <c r="C153" s="2">
        <v>11</v>
      </c>
      <c r="D153" s="5">
        <f t="shared" si="6"/>
        <v>8799.4500000000007</v>
      </c>
      <c r="E153" s="7">
        <f t="shared" si="7"/>
        <v>0.08</v>
      </c>
      <c r="F153" s="5">
        <f t="shared" si="8"/>
        <v>8095.4940000000006</v>
      </c>
    </row>
    <row r="154" spans="1:6">
      <c r="A154" s="15">
        <v>26919</v>
      </c>
      <c r="B154" s="66">
        <v>79.95</v>
      </c>
      <c r="C154" s="2">
        <v>10</v>
      </c>
      <c r="D154" s="5">
        <f t="shared" si="6"/>
        <v>799.5</v>
      </c>
      <c r="E154" s="7">
        <f t="shared" si="7"/>
        <v>0.02</v>
      </c>
      <c r="F154" s="5">
        <f t="shared" si="8"/>
        <v>783.51</v>
      </c>
    </row>
    <row r="155" spans="1:6">
      <c r="A155" s="15">
        <v>27250</v>
      </c>
      <c r="B155" s="66">
        <v>340.95</v>
      </c>
      <c r="C155" s="2">
        <v>7</v>
      </c>
      <c r="D155" s="5">
        <f t="shared" si="6"/>
        <v>2386.65</v>
      </c>
      <c r="E155" s="7">
        <f t="shared" si="7"/>
        <v>0.06</v>
      </c>
      <c r="F155" s="5">
        <f t="shared" si="8"/>
        <v>2243.451</v>
      </c>
    </row>
    <row r="156" spans="1:6">
      <c r="A156" s="15">
        <v>27322</v>
      </c>
      <c r="B156" s="66">
        <v>79.95</v>
      </c>
      <c r="C156" s="2">
        <v>12</v>
      </c>
      <c r="D156" s="5">
        <f t="shared" si="6"/>
        <v>959.40000000000009</v>
      </c>
      <c r="E156" s="7">
        <f t="shared" si="7"/>
        <v>0.02</v>
      </c>
      <c r="F156" s="5">
        <f t="shared" si="8"/>
        <v>940.2120000000001</v>
      </c>
    </row>
    <row r="157" spans="1:6">
      <c r="A157" s="15">
        <v>27334</v>
      </c>
      <c r="B157" s="66">
        <v>340.95</v>
      </c>
      <c r="C157" s="2">
        <v>7</v>
      </c>
      <c r="D157" s="5">
        <f t="shared" si="6"/>
        <v>2386.65</v>
      </c>
      <c r="E157" s="7">
        <f t="shared" si="7"/>
        <v>0.06</v>
      </c>
      <c r="F157" s="5">
        <f t="shared" si="8"/>
        <v>2243.451</v>
      </c>
    </row>
    <row r="158" spans="1:6">
      <c r="A158" s="15">
        <v>27433</v>
      </c>
      <c r="B158" s="66">
        <v>340.95</v>
      </c>
      <c r="C158" s="2">
        <v>1</v>
      </c>
      <c r="D158" s="5">
        <f t="shared" si="6"/>
        <v>340.95</v>
      </c>
      <c r="E158" s="7">
        <f t="shared" si="7"/>
        <v>0</v>
      </c>
      <c r="F158" s="5">
        <f t="shared" si="8"/>
        <v>340.95</v>
      </c>
    </row>
    <row r="159" spans="1:6">
      <c r="A159" s="15">
        <v>27479</v>
      </c>
      <c r="B159" s="66">
        <v>168.95</v>
      </c>
      <c r="C159" s="2">
        <v>12</v>
      </c>
      <c r="D159" s="5">
        <f t="shared" si="6"/>
        <v>2027.3999999999999</v>
      </c>
      <c r="E159" s="7">
        <f t="shared" si="7"/>
        <v>0.06</v>
      </c>
      <c r="F159" s="5">
        <f t="shared" si="8"/>
        <v>1905.7559999999999</v>
      </c>
    </row>
    <row r="160" spans="1:6">
      <c r="A160" s="15">
        <v>27622</v>
      </c>
      <c r="B160" s="66">
        <v>799.95</v>
      </c>
      <c r="C160" s="2">
        <v>12</v>
      </c>
      <c r="D160" s="5">
        <f t="shared" si="6"/>
        <v>9599.4000000000015</v>
      </c>
      <c r="E160" s="7">
        <f t="shared" si="7"/>
        <v>0.08</v>
      </c>
      <c r="F160" s="5">
        <f t="shared" si="8"/>
        <v>8831.4480000000021</v>
      </c>
    </row>
    <row r="161" spans="1:6">
      <c r="A161" s="15">
        <v>27705</v>
      </c>
      <c r="B161" s="66">
        <v>340.95</v>
      </c>
      <c r="C161" s="2">
        <v>15</v>
      </c>
      <c r="D161" s="5">
        <f t="shared" si="6"/>
        <v>5114.25</v>
      </c>
      <c r="E161" s="7">
        <f t="shared" si="7"/>
        <v>0.08</v>
      </c>
      <c r="F161" s="5">
        <f t="shared" si="8"/>
        <v>4705.1100000000006</v>
      </c>
    </row>
    <row r="162" spans="1:6">
      <c r="A162" s="15">
        <v>27746</v>
      </c>
      <c r="B162" s="66">
        <v>340.95</v>
      </c>
      <c r="C162" s="2">
        <v>2</v>
      </c>
      <c r="D162" s="5">
        <f t="shared" si="6"/>
        <v>681.9</v>
      </c>
      <c r="E162" s="7">
        <f t="shared" si="7"/>
        <v>0.02</v>
      </c>
      <c r="F162" s="5">
        <f t="shared" si="8"/>
        <v>668.26199999999994</v>
      </c>
    </row>
    <row r="163" spans="1:6">
      <c r="A163" s="15">
        <v>27871</v>
      </c>
      <c r="B163" s="66">
        <v>340.95</v>
      </c>
      <c r="C163" s="2">
        <v>9</v>
      </c>
      <c r="D163" s="5">
        <f t="shared" si="6"/>
        <v>3068.5499999999997</v>
      </c>
      <c r="E163" s="7">
        <f t="shared" si="7"/>
        <v>0.08</v>
      </c>
      <c r="F163" s="5">
        <f t="shared" si="8"/>
        <v>2823.0659999999998</v>
      </c>
    </row>
    <row r="164" spans="1:6">
      <c r="A164" s="15">
        <v>27926</v>
      </c>
      <c r="B164" s="66">
        <v>340.95</v>
      </c>
      <c r="C164" s="2">
        <v>13</v>
      </c>
      <c r="D164" s="5">
        <f t="shared" si="6"/>
        <v>4432.3499999999995</v>
      </c>
      <c r="E164" s="7">
        <f t="shared" si="7"/>
        <v>0.08</v>
      </c>
      <c r="F164" s="5">
        <f t="shared" si="8"/>
        <v>4077.7619999999997</v>
      </c>
    </row>
    <row r="165" spans="1:6">
      <c r="A165" s="15">
        <v>28034</v>
      </c>
      <c r="B165" s="66">
        <v>168.95</v>
      </c>
      <c r="C165" s="2">
        <v>15</v>
      </c>
      <c r="D165" s="5">
        <f t="shared" si="6"/>
        <v>2534.25</v>
      </c>
      <c r="E165" s="7">
        <f t="shared" si="7"/>
        <v>0.08</v>
      </c>
      <c r="F165" s="5">
        <f t="shared" si="8"/>
        <v>2331.5100000000002</v>
      </c>
    </row>
    <row r="166" spans="1:6">
      <c r="A166" s="15">
        <v>28056</v>
      </c>
      <c r="B166" s="66">
        <v>168.95</v>
      </c>
      <c r="C166" s="2">
        <v>20</v>
      </c>
      <c r="D166" s="5">
        <f t="shared" si="6"/>
        <v>3379</v>
      </c>
      <c r="E166" s="7">
        <f t="shared" si="7"/>
        <v>0.08</v>
      </c>
      <c r="F166" s="5">
        <f t="shared" si="8"/>
        <v>3108.6800000000003</v>
      </c>
    </row>
    <row r="167" spans="1:6">
      <c r="A167" s="15">
        <v>28057</v>
      </c>
      <c r="B167" s="66">
        <v>79.95</v>
      </c>
      <c r="C167" s="2">
        <v>12</v>
      </c>
      <c r="D167" s="5">
        <f t="shared" si="6"/>
        <v>959.40000000000009</v>
      </c>
      <c r="E167" s="7">
        <f t="shared" si="7"/>
        <v>0.02</v>
      </c>
      <c r="F167" s="5">
        <f t="shared" si="8"/>
        <v>940.2120000000001</v>
      </c>
    </row>
    <row r="168" spans="1:6">
      <c r="A168" s="15">
        <v>28211</v>
      </c>
      <c r="B168" s="66">
        <v>79.95</v>
      </c>
      <c r="C168" s="2">
        <v>16</v>
      </c>
      <c r="D168" s="5">
        <f t="shared" si="6"/>
        <v>1279.2</v>
      </c>
      <c r="E168" s="7">
        <f t="shared" si="7"/>
        <v>0.03</v>
      </c>
      <c r="F168" s="5">
        <f t="shared" si="8"/>
        <v>1240.8240000000001</v>
      </c>
    </row>
    <row r="169" spans="1:6">
      <c r="A169" s="15">
        <v>28219</v>
      </c>
      <c r="B169" s="66">
        <v>340.95</v>
      </c>
      <c r="C169" s="2">
        <v>12</v>
      </c>
      <c r="D169" s="5">
        <f t="shared" si="6"/>
        <v>4091.3999999999996</v>
      </c>
      <c r="E169" s="7">
        <f t="shared" si="7"/>
        <v>0.08</v>
      </c>
      <c r="F169" s="5">
        <f t="shared" si="8"/>
        <v>3764.0879999999997</v>
      </c>
    </row>
    <row r="170" spans="1:6">
      <c r="A170" s="15">
        <v>28327</v>
      </c>
      <c r="B170" s="66">
        <v>340.95</v>
      </c>
      <c r="C170" s="2">
        <v>4</v>
      </c>
      <c r="D170" s="5">
        <f t="shared" si="6"/>
        <v>1363.8</v>
      </c>
      <c r="E170" s="7">
        <f t="shared" si="7"/>
        <v>0.03</v>
      </c>
      <c r="F170" s="5">
        <f t="shared" si="8"/>
        <v>1322.886</v>
      </c>
    </row>
    <row r="171" spans="1:6">
      <c r="A171" s="15">
        <v>28334</v>
      </c>
      <c r="B171" s="66">
        <v>79.95</v>
      </c>
      <c r="C171" s="2">
        <v>5</v>
      </c>
      <c r="D171" s="5">
        <f t="shared" si="6"/>
        <v>399.75</v>
      </c>
      <c r="E171" s="7">
        <f t="shared" si="7"/>
        <v>0</v>
      </c>
      <c r="F171" s="5">
        <f t="shared" si="8"/>
        <v>399.75</v>
      </c>
    </row>
    <row r="172" spans="1:6">
      <c r="A172" s="15">
        <v>28379</v>
      </c>
      <c r="B172" s="66">
        <v>799.95</v>
      </c>
      <c r="C172" s="2">
        <v>4</v>
      </c>
      <c r="D172" s="5">
        <f t="shared" si="6"/>
        <v>3199.8</v>
      </c>
      <c r="E172" s="7">
        <f t="shared" si="7"/>
        <v>0.08</v>
      </c>
      <c r="F172" s="5">
        <f t="shared" si="8"/>
        <v>2943.8160000000003</v>
      </c>
    </row>
    <row r="173" spans="1:6">
      <c r="A173" s="15">
        <v>28496</v>
      </c>
      <c r="B173" s="66">
        <v>340.95</v>
      </c>
      <c r="C173" s="2">
        <v>6</v>
      </c>
      <c r="D173" s="5">
        <f t="shared" si="6"/>
        <v>2045.6999999999998</v>
      </c>
      <c r="E173" s="7">
        <f t="shared" si="7"/>
        <v>0.06</v>
      </c>
      <c r="F173" s="5">
        <f t="shared" si="8"/>
        <v>1922.9579999999996</v>
      </c>
    </row>
    <row r="174" spans="1:6">
      <c r="A174" s="15">
        <v>28832</v>
      </c>
      <c r="B174" s="66">
        <v>340.95</v>
      </c>
      <c r="C174" s="2">
        <v>9</v>
      </c>
      <c r="D174" s="5">
        <f t="shared" si="6"/>
        <v>3068.5499999999997</v>
      </c>
      <c r="E174" s="7">
        <f t="shared" si="7"/>
        <v>0.08</v>
      </c>
      <c r="F174" s="5">
        <f t="shared" si="8"/>
        <v>2823.0659999999998</v>
      </c>
    </row>
    <row r="175" spans="1:6">
      <c r="A175" s="15">
        <v>28927</v>
      </c>
      <c r="B175" s="66">
        <v>340.95</v>
      </c>
      <c r="C175" s="2">
        <v>9</v>
      </c>
      <c r="D175" s="5">
        <f t="shared" si="6"/>
        <v>3068.5499999999997</v>
      </c>
      <c r="E175" s="7">
        <f t="shared" si="7"/>
        <v>0.08</v>
      </c>
      <c r="F175" s="5">
        <f t="shared" si="8"/>
        <v>2823.0659999999998</v>
      </c>
    </row>
    <row r="176" spans="1:6">
      <c r="A176" s="15">
        <v>28986</v>
      </c>
      <c r="B176" s="66">
        <v>340.95</v>
      </c>
      <c r="C176" s="2">
        <v>17</v>
      </c>
      <c r="D176" s="5">
        <f t="shared" si="6"/>
        <v>5796.15</v>
      </c>
      <c r="E176" s="7">
        <f t="shared" si="7"/>
        <v>0.08</v>
      </c>
      <c r="F176" s="5">
        <f t="shared" si="8"/>
        <v>5332.4579999999996</v>
      </c>
    </row>
    <row r="177" spans="1:6">
      <c r="A177" s="15">
        <v>29043</v>
      </c>
      <c r="B177" s="66">
        <v>340.95</v>
      </c>
      <c r="C177" s="2">
        <v>18</v>
      </c>
      <c r="D177" s="5">
        <f t="shared" si="6"/>
        <v>6137.0999999999995</v>
      </c>
      <c r="E177" s="7">
        <f t="shared" si="7"/>
        <v>0.08</v>
      </c>
      <c r="F177" s="5">
        <f t="shared" si="8"/>
        <v>5646.1319999999996</v>
      </c>
    </row>
    <row r="178" spans="1:6">
      <c r="A178" s="15">
        <v>29068</v>
      </c>
      <c r="B178" s="66">
        <v>340.95</v>
      </c>
      <c r="C178" s="2">
        <v>5</v>
      </c>
      <c r="D178" s="5">
        <f t="shared" si="6"/>
        <v>1704.75</v>
      </c>
      <c r="E178" s="7">
        <f t="shared" si="7"/>
        <v>4.4999999999999998E-2</v>
      </c>
      <c r="F178" s="5">
        <f t="shared" si="8"/>
        <v>1628.0362499999999</v>
      </c>
    </row>
    <row r="179" spans="1:6">
      <c r="A179" s="15">
        <v>29274</v>
      </c>
      <c r="B179" s="66">
        <v>79.95</v>
      </c>
      <c r="C179" s="2">
        <v>6</v>
      </c>
      <c r="D179" s="5">
        <f t="shared" si="6"/>
        <v>479.70000000000005</v>
      </c>
      <c r="E179" s="7">
        <f t="shared" si="7"/>
        <v>0</v>
      </c>
      <c r="F179" s="5">
        <f t="shared" si="8"/>
        <v>479.70000000000005</v>
      </c>
    </row>
    <row r="180" spans="1:6">
      <c r="A180" s="15">
        <v>29373</v>
      </c>
      <c r="B180" s="66">
        <v>168.95</v>
      </c>
      <c r="C180" s="2">
        <v>6</v>
      </c>
      <c r="D180" s="5">
        <f t="shared" si="6"/>
        <v>1013.6999999999999</v>
      </c>
      <c r="E180" s="7">
        <f t="shared" si="7"/>
        <v>0.03</v>
      </c>
      <c r="F180" s="5">
        <f t="shared" si="8"/>
        <v>983.28899999999987</v>
      </c>
    </row>
    <row r="181" spans="1:6">
      <c r="A181" s="15">
        <v>29434</v>
      </c>
      <c r="B181" s="66">
        <v>340.95</v>
      </c>
      <c r="C181" s="2">
        <v>2</v>
      </c>
      <c r="D181" s="5">
        <f t="shared" si="6"/>
        <v>681.9</v>
      </c>
      <c r="E181" s="7">
        <f t="shared" si="7"/>
        <v>0.02</v>
      </c>
      <c r="F181" s="5">
        <f t="shared" si="8"/>
        <v>668.26199999999994</v>
      </c>
    </row>
    <row r="182" spans="1:6">
      <c r="A182" s="15">
        <v>29448</v>
      </c>
      <c r="B182" s="66">
        <v>340.95</v>
      </c>
      <c r="C182" s="2">
        <v>11</v>
      </c>
      <c r="D182" s="5">
        <f t="shared" si="6"/>
        <v>3750.45</v>
      </c>
      <c r="E182" s="7">
        <f t="shared" si="7"/>
        <v>0.08</v>
      </c>
      <c r="F182" s="5">
        <f t="shared" si="8"/>
        <v>3450.4139999999998</v>
      </c>
    </row>
    <row r="183" spans="1:6">
      <c r="A183" s="15">
        <v>29686</v>
      </c>
      <c r="B183" s="66">
        <v>168.95</v>
      </c>
      <c r="C183" s="2">
        <v>4</v>
      </c>
      <c r="D183" s="5">
        <f t="shared" si="6"/>
        <v>675.8</v>
      </c>
      <c r="E183" s="7">
        <f t="shared" si="7"/>
        <v>0.02</v>
      </c>
      <c r="F183" s="5">
        <f t="shared" si="8"/>
        <v>662.28399999999999</v>
      </c>
    </row>
    <row r="184" spans="1:6">
      <c r="A184" s="15">
        <v>29700</v>
      </c>
      <c r="B184" s="66">
        <v>340.95</v>
      </c>
      <c r="C184" s="2">
        <v>11</v>
      </c>
      <c r="D184" s="5">
        <f t="shared" si="6"/>
        <v>3750.45</v>
      </c>
      <c r="E184" s="7">
        <f t="shared" si="7"/>
        <v>0.08</v>
      </c>
      <c r="F184" s="5">
        <f t="shared" si="8"/>
        <v>3450.4139999999998</v>
      </c>
    </row>
    <row r="185" spans="1:6">
      <c r="A185" s="15">
        <v>29882</v>
      </c>
      <c r="B185" s="66">
        <v>799.95</v>
      </c>
      <c r="C185" s="2">
        <v>10</v>
      </c>
      <c r="D185" s="5">
        <f t="shared" si="6"/>
        <v>7999.5</v>
      </c>
      <c r="E185" s="7">
        <f t="shared" si="7"/>
        <v>0.08</v>
      </c>
      <c r="F185" s="5">
        <f t="shared" si="8"/>
        <v>7359.54</v>
      </c>
    </row>
    <row r="186" spans="1:6">
      <c r="A186" s="15">
        <v>29915</v>
      </c>
      <c r="B186" s="66">
        <v>799.95</v>
      </c>
      <c r="C186" s="2">
        <v>9</v>
      </c>
      <c r="D186" s="5">
        <f t="shared" si="6"/>
        <v>7199.55</v>
      </c>
      <c r="E186" s="7">
        <f t="shared" si="7"/>
        <v>0.08</v>
      </c>
      <c r="F186" s="5">
        <f t="shared" si="8"/>
        <v>6623.5860000000002</v>
      </c>
    </row>
    <row r="187" spans="1:6">
      <c r="A187" s="15">
        <v>30310</v>
      </c>
      <c r="B187" s="66">
        <v>340.95</v>
      </c>
      <c r="C187" s="2">
        <v>14</v>
      </c>
      <c r="D187" s="5">
        <f t="shared" si="6"/>
        <v>4773.3</v>
      </c>
      <c r="E187" s="7">
        <f t="shared" si="7"/>
        <v>0.08</v>
      </c>
      <c r="F187" s="5">
        <f t="shared" si="8"/>
        <v>4391.4360000000006</v>
      </c>
    </row>
    <row r="188" spans="1:6">
      <c r="A188" s="15">
        <v>30465</v>
      </c>
      <c r="B188" s="66">
        <v>168.95</v>
      </c>
      <c r="C188" s="2">
        <v>1</v>
      </c>
      <c r="D188" s="5">
        <f t="shared" si="6"/>
        <v>168.95</v>
      </c>
      <c r="E188" s="7">
        <f t="shared" si="7"/>
        <v>0</v>
      </c>
      <c r="F188" s="5">
        <f t="shared" si="8"/>
        <v>168.95</v>
      </c>
    </row>
    <row r="189" spans="1:6">
      <c r="A189" s="15">
        <v>30551</v>
      </c>
      <c r="B189" s="66">
        <v>168.95</v>
      </c>
      <c r="C189" s="2">
        <v>13</v>
      </c>
      <c r="D189" s="5">
        <f t="shared" si="6"/>
        <v>2196.35</v>
      </c>
      <c r="E189" s="7">
        <f t="shared" si="7"/>
        <v>0.06</v>
      </c>
      <c r="F189" s="5">
        <f t="shared" si="8"/>
        <v>2064.569</v>
      </c>
    </row>
    <row r="190" spans="1:6">
      <c r="A190" s="15">
        <v>30744</v>
      </c>
      <c r="B190" s="66">
        <v>340.95</v>
      </c>
      <c r="C190" s="2">
        <v>7</v>
      </c>
      <c r="D190" s="5">
        <f t="shared" si="6"/>
        <v>2386.65</v>
      </c>
      <c r="E190" s="7">
        <f t="shared" si="7"/>
        <v>0.06</v>
      </c>
      <c r="F190" s="5">
        <f t="shared" si="8"/>
        <v>2243.451</v>
      </c>
    </row>
    <row r="191" spans="1:6">
      <c r="A191" s="15">
        <v>30820</v>
      </c>
      <c r="B191" s="66">
        <v>340.95</v>
      </c>
      <c r="C191" s="2">
        <v>6</v>
      </c>
      <c r="D191" s="5">
        <f t="shared" si="6"/>
        <v>2045.6999999999998</v>
      </c>
      <c r="E191" s="7">
        <f t="shared" si="7"/>
        <v>0.06</v>
      </c>
      <c r="F191" s="5">
        <f t="shared" si="8"/>
        <v>1922.9579999999996</v>
      </c>
    </row>
    <row r="192" spans="1:6">
      <c r="A192" s="15">
        <v>31033</v>
      </c>
      <c r="B192" s="66">
        <v>340.95</v>
      </c>
      <c r="C192" s="2">
        <v>9</v>
      </c>
      <c r="D192" s="5">
        <f t="shared" si="6"/>
        <v>3068.5499999999997</v>
      </c>
      <c r="E192" s="7">
        <f t="shared" si="7"/>
        <v>0.08</v>
      </c>
      <c r="F192" s="5">
        <f t="shared" si="8"/>
        <v>2823.0659999999998</v>
      </c>
    </row>
    <row r="193" spans="1:6">
      <c r="A193" s="15">
        <v>31042</v>
      </c>
      <c r="B193" s="66">
        <v>168.95</v>
      </c>
      <c r="C193" s="2">
        <v>14</v>
      </c>
      <c r="D193" s="5">
        <f t="shared" si="6"/>
        <v>2365.2999999999997</v>
      </c>
      <c r="E193" s="7">
        <f t="shared" si="7"/>
        <v>0.06</v>
      </c>
      <c r="F193" s="5">
        <f t="shared" si="8"/>
        <v>2223.3819999999996</v>
      </c>
    </row>
    <row r="194" spans="1:6">
      <c r="A194" s="15">
        <v>31189</v>
      </c>
      <c r="B194" s="66">
        <v>168.95</v>
      </c>
      <c r="C194" s="2">
        <v>15</v>
      </c>
      <c r="D194" s="5">
        <f t="shared" ref="D194:D257" si="9">B194*C194</f>
        <v>2534.25</v>
      </c>
      <c r="E194" s="7">
        <f t="shared" si="7"/>
        <v>0.08</v>
      </c>
      <c r="F194" s="5">
        <f t="shared" si="8"/>
        <v>2331.5100000000002</v>
      </c>
    </row>
    <row r="195" spans="1:6">
      <c r="A195" s="15">
        <v>31279</v>
      </c>
      <c r="B195" s="66">
        <v>340.95</v>
      </c>
      <c r="C195" s="2">
        <v>2</v>
      </c>
      <c r="D195" s="5">
        <f t="shared" si="9"/>
        <v>681.9</v>
      </c>
      <c r="E195" s="7">
        <f t="shared" ref="E195:E258" si="10">VLOOKUP(D195,$H$2:$I$7,2,TRUE)</f>
        <v>0.02</v>
      </c>
      <c r="F195" s="5">
        <f t="shared" ref="F195:F258" si="11">D195*(100%-E195)</f>
        <v>668.26199999999994</v>
      </c>
    </row>
    <row r="196" spans="1:6">
      <c r="A196" s="15">
        <v>31282</v>
      </c>
      <c r="B196" s="66">
        <v>168.95</v>
      </c>
      <c r="C196" s="2">
        <v>20</v>
      </c>
      <c r="D196" s="5">
        <f t="shared" si="9"/>
        <v>3379</v>
      </c>
      <c r="E196" s="7">
        <f t="shared" si="10"/>
        <v>0.08</v>
      </c>
      <c r="F196" s="5">
        <f t="shared" si="11"/>
        <v>3108.6800000000003</v>
      </c>
    </row>
    <row r="197" spans="1:6">
      <c r="A197" s="15">
        <v>31286</v>
      </c>
      <c r="B197" s="66">
        <v>799.95</v>
      </c>
      <c r="C197" s="2">
        <v>9</v>
      </c>
      <c r="D197" s="5">
        <f t="shared" si="9"/>
        <v>7199.55</v>
      </c>
      <c r="E197" s="7">
        <f t="shared" si="10"/>
        <v>0.08</v>
      </c>
      <c r="F197" s="5">
        <f t="shared" si="11"/>
        <v>6623.5860000000002</v>
      </c>
    </row>
    <row r="198" spans="1:6">
      <c r="A198" s="15">
        <v>31368</v>
      </c>
      <c r="B198" s="66">
        <v>340.95</v>
      </c>
      <c r="C198" s="2">
        <v>2</v>
      </c>
      <c r="D198" s="5">
        <f t="shared" si="9"/>
        <v>681.9</v>
      </c>
      <c r="E198" s="7">
        <f t="shared" si="10"/>
        <v>0.02</v>
      </c>
      <c r="F198" s="5">
        <f t="shared" si="11"/>
        <v>668.26199999999994</v>
      </c>
    </row>
    <row r="199" spans="1:6">
      <c r="A199" s="15">
        <v>31412</v>
      </c>
      <c r="B199" s="66">
        <v>79.95</v>
      </c>
      <c r="C199" s="2">
        <v>5</v>
      </c>
      <c r="D199" s="5">
        <f t="shared" si="9"/>
        <v>399.75</v>
      </c>
      <c r="E199" s="7">
        <f t="shared" si="10"/>
        <v>0</v>
      </c>
      <c r="F199" s="5">
        <f t="shared" si="11"/>
        <v>399.75</v>
      </c>
    </row>
    <row r="200" spans="1:6">
      <c r="A200" s="15">
        <v>31479</v>
      </c>
      <c r="B200" s="66">
        <v>79.95</v>
      </c>
      <c r="C200" s="2">
        <v>5</v>
      </c>
      <c r="D200" s="5">
        <f t="shared" si="9"/>
        <v>399.75</v>
      </c>
      <c r="E200" s="7">
        <f t="shared" si="10"/>
        <v>0</v>
      </c>
      <c r="F200" s="5">
        <f t="shared" si="11"/>
        <v>399.75</v>
      </c>
    </row>
    <row r="201" spans="1:6">
      <c r="A201" s="15">
        <v>31501</v>
      </c>
      <c r="B201" s="66">
        <v>340.95</v>
      </c>
      <c r="C201" s="2">
        <v>5</v>
      </c>
      <c r="D201" s="5">
        <f t="shared" si="9"/>
        <v>1704.75</v>
      </c>
      <c r="E201" s="7">
        <f t="shared" si="10"/>
        <v>4.4999999999999998E-2</v>
      </c>
      <c r="F201" s="5">
        <f t="shared" si="11"/>
        <v>1628.0362499999999</v>
      </c>
    </row>
    <row r="202" spans="1:6">
      <c r="A202" s="15">
        <v>31536</v>
      </c>
      <c r="B202" s="66">
        <v>168.95</v>
      </c>
      <c r="C202" s="2">
        <v>3</v>
      </c>
      <c r="D202" s="5">
        <f t="shared" si="9"/>
        <v>506.84999999999997</v>
      </c>
      <c r="E202" s="7">
        <f t="shared" si="10"/>
        <v>0.02</v>
      </c>
      <c r="F202" s="5">
        <f t="shared" si="11"/>
        <v>496.71299999999997</v>
      </c>
    </row>
    <row r="203" spans="1:6">
      <c r="A203" s="15">
        <v>31563</v>
      </c>
      <c r="B203" s="66">
        <v>79.95</v>
      </c>
      <c r="C203" s="2">
        <v>3</v>
      </c>
      <c r="D203" s="5">
        <f t="shared" si="9"/>
        <v>239.85000000000002</v>
      </c>
      <c r="E203" s="7">
        <f t="shared" si="10"/>
        <v>0</v>
      </c>
      <c r="F203" s="5">
        <f t="shared" si="11"/>
        <v>239.85000000000002</v>
      </c>
    </row>
    <row r="204" spans="1:6">
      <c r="A204" s="15">
        <v>31571</v>
      </c>
      <c r="B204" s="66">
        <v>79.95</v>
      </c>
      <c r="C204" s="2">
        <v>20</v>
      </c>
      <c r="D204" s="5">
        <f t="shared" si="9"/>
        <v>1599</v>
      </c>
      <c r="E204" s="7">
        <f t="shared" si="10"/>
        <v>4.4999999999999998E-2</v>
      </c>
      <c r="F204" s="5">
        <f t="shared" si="11"/>
        <v>1527.0449999999998</v>
      </c>
    </row>
    <row r="205" spans="1:6">
      <c r="A205" s="15">
        <v>31701</v>
      </c>
      <c r="B205" s="66">
        <v>799.95</v>
      </c>
      <c r="C205" s="2">
        <v>11</v>
      </c>
      <c r="D205" s="5">
        <f t="shared" si="9"/>
        <v>8799.4500000000007</v>
      </c>
      <c r="E205" s="7">
        <f t="shared" si="10"/>
        <v>0.08</v>
      </c>
      <c r="F205" s="5">
        <f t="shared" si="11"/>
        <v>8095.4940000000006</v>
      </c>
    </row>
    <row r="206" spans="1:6">
      <c r="A206" s="15">
        <v>31761</v>
      </c>
      <c r="B206" s="66">
        <v>799.95</v>
      </c>
      <c r="C206" s="2">
        <v>5</v>
      </c>
      <c r="D206" s="5">
        <f t="shared" si="9"/>
        <v>3999.75</v>
      </c>
      <c r="E206" s="7">
        <f t="shared" si="10"/>
        <v>0.08</v>
      </c>
      <c r="F206" s="5">
        <f t="shared" si="11"/>
        <v>3679.77</v>
      </c>
    </row>
    <row r="207" spans="1:6">
      <c r="A207" s="15">
        <v>32160</v>
      </c>
      <c r="B207" s="66">
        <v>340.95</v>
      </c>
      <c r="C207" s="2">
        <v>9</v>
      </c>
      <c r="D207" s="5">
        <f t="shared" si="9"/>
        <v>3068.5499999999997</v>
      </c>
      <c r="E207" s="7">
        <f t="shared" si="10"/>
        <v>0.08</v>
      </c>
      <c r="F207" s="5">
        <f t="shared" si="11"/>
        <v>2823.0659999999998</v>
      </c>
    </row>
    <row r="208" spans="1:6">
      <c r="A208" s="15">
        <v>32292</v>
      </c>
      <c r="B208" s="66">
        <v>340.95</v>
      </c>
      <c r="C208" s="2">
        <v>4</v>
      </c>
      <c r="D208" s="5">
        <f t="shared" si="9"/>
        <v>1363.8</v>
      </c>
      <c r="E208" s="7">
        <f t="shared" si="10"/>
        <v>0.03</v>
      </c>
      <c r="F208" s="5">
        <f t="shared" si="11"/>
        <v>1322.886</v>
      </c>
    </row>
    <row r="209" spans="1:6">
      <c r="A209" s="15">
        <v>32296</v>
      </c>
      <c r="B209" s="66">
        <v>168.95</v>
      </c>
      <c r="C209" s="2">
        <v>7</v>
      </c>
      <c r="D209" s="5">
        <f t="shared" si="9"/>
        <v>1182.6499999999999</v>
      </c>
      <c r="E209" s="7">
        <f t="shared" si="10"/>
        <v>0.03</v>
      </c>
      <c r="F209" s="5">
        <f t="shared" si="11"/>
        <v>1147.1704999999999</v>
      </c>
    </row>
    <row r="210" spans="1:6">
      <c r="A210" s="15">
        <v>32560</v>
      </c>
      <c r="B210" s="66">
        <v>799.95</v>
      </c>
      <c r="C210" s="2">
        <v>17</v>
      </c>
      <c r="D210" s="5">
        <f t="shared" si="9"/>
        <v>13599.150000000001</v>
      </c>
      <c r="E210" s="7">
        <f t="shared" si="10"/>
        <v>0.08</v>
      </c>
      <c r="F210" s="5">
        <f t="shared" si="11"/>
        <v>12511.218000000003</v>
      </c>
    </row>
    <row r="211" spans="1:6">
      <c r="A211" s="15">
        <v>32871</v>
      </c>
      <c r="B211" s="66">
        <v>79.95</v>
      </c>
      <c r="C211" s="2">
        <v>5</v>
      </c>
      <c r="D211" s="5">
        <f t="shared" si="9"/>
        <v>399.75</v>
      </c>
      <c r="E211" s="7">
        <f t="shared" si="10"/>
        <v>0</v>
      </c>
      <c r="F211" s="5">
        <f t="shared" si="11"/>
        <v>399.75</v>
      </c>
    </row>
    <row r="212" spans="1:6">
      <c r="A212" s="15">
        <v>33020</v>
      </c>
      <c r="B212" s="66">
        <v>799.95</v>
      </c>
      <c r="C212" s="2">
        <v>11</v>
      </c>
      <c r="D212" s="5">
        <f t="shared" si="9"/>
        <v>8799.4500000000007</v>
      </c>
      <c r="E212" s="7">
        <f t="shared" si="10"/>
        <v>0.08</v>
      </c>
      <c r="F212" s="5">
        <f t="shared" si="11"/>
        <v>8095.4940000000006</v>
      </c>
    </row>
    <row r="213" spans="1:6">
      <c r="A213" s="15">
        <v>33095</v>
      </c>
      <c r="B213" s="66">
        <v>168.95</v>
      </c>
      <c r="C213" s="2">
        <v>4</v>
      </c>
      <c r="D213" s="5">
        <f t="shared" si="9"/>
        <v>675.8</v>
      </c>
      <c r="E213" s="7">
        <f t="shared" si="10"/>
        <v>0.02</v>
      </c>
      <c r="F213" s="5">
        <f t="shared" si="11"/>
        <v>662.28399999999999</v>
      </c>
    </row>
    <row r="214" spans="1:6">
      <c r="A214" s="15">
        <v>33137</v>
      </c>
      <c r="B214" s="66">
        <v>799.95</v>
      </c>
      <c r="C214" s="2">
        <v>7</v>
      </c>
      <c r="D214" s="5">
        <f t="shared" si="9"/>
        <v>5599.6500000000005</v>
      </c>
      <c r="E214" s="7">
        <f t="shared" si="10"/>
        <v>0.08</v>
      </c>
      <c r="F214" s="5">
        <f t="shared" si="11"/>
        <v>5151.6780000000008</v>
      </c>
    </row>
    <row r="215" spans="1:6">
      <c r="A215" s="15">
        <v>33317</v>
      </c>
      <c r="B215" s="66">
        <v>799.95</v>
      </c>
      <c r="C215" s="2">
        <v>2</v>
      </c>
      <c r="D215" s="5">
        <f t="shared" si="9"/>
        <v>1599.9</v>
      </c>
      <c r="E215" s="7">
        <f t="shared" si="10"/>
        <v>4.4999999999999998E-2</v>
      </c>
      <c r="F215" s="5">
        <f t="shared" si="11"/>
        <v>1527.9045000000001</v>
      </c>
    </row>
    <row r="216" spans="1:6">
      <c r="A216" s="15">
        <v>33365</v>
      </c>
      <c r="B216" s="66">
        <v>340.95</v>
      </c>
      <c r="C216" s="2">
        <v>5</v>
      </c>
      <c r="D216" s="5">
        <f t="shared" si="9"/>
        <v>1704.75</v>
      </c>
      <c r="E216" s="7">
        <f t="shared" si="10"/>
        <v>4.4999999999999998E-2</v>
      </c>
      <c r="F216" s="5">
        <f t="shared" si="11"/>
        <v>1628.0362499999999</v>
      </c>
    </row>
    <row r="217" spans="1:6">
      <c r="A217" s="15">
        <v>33506</v>
      </c>
      <c r="B217" s="66">
        <v>168.95</v>
      </c>
      <c r="C217" s="2">
        <v>3</v>
      </c>
      <c r="D217" s="5">
        <f t="shared" si="9"/>
        <v>506.84999999999997</v>
      </c>
      <c r="E217" s="7">
        <f t="shared" si="10"/>
        <v>0.02</v>
      </c>
      <c r="F217" s="5">
        <f t="shared" si="11"/>
        <v>496.71299999999997</v>
      </c>
    </row>
    <row r="218" spans="1:6">
      <c r="A218" s="15">
        <v>33546</v>
      </c>
      <c r="B218" s="66">
        <v>340.95</v>
      </c>
      <c r="C218" s="2">
        <v>6</v>
      </c>
      <c r="D218" s="5">
        <f t="shared" si="9"/>
        <v>2045.6999999999998</v>
      </c>
      <c r="E218" s="7">
        <f t="shared" si="10"/>
        <v>0.06</v>
      </c>
      <c r="F218" s="5">
        <f t="shared" si="11"/>
        <v>1922.9579999999996</v>
      </c>
    </row>
    <row r="219" spans="1:6">
      <c r="A219" s="15">
        <v>33739</v>
      </c>
      <c r="B219" s="66">
        <v>340.95</v>
      </c>
      <c r="C219" s="2">
        <v>8</v>
      </c>
      <c r="D219" s="5">
        <f t="shared" si="9"/>
        <v>2727.6</v>
      </c>
      <c r="E219" s="7">
        <f t="shared" si="10"/>
        <v>0.08</v>
      </c>
      <c r="F219" s="5">
        <f t="shared" si="11"/>
        <v>2509.3919999999998</v>
      </c>
    </row>
    <row r="220" spans="1:6">
      <c r="A220" s="15">
        <v>33742</v>
      </c>
      <c r="B220" s="66">
        <v>168.95</v>
      </c>
      <c r="C220" s="2">
        <v>9</v>
      </c>
      <c r="D220" s="5">
        <f t="shared" si="9"/>
        <v>1520.55</v>
      </c>
      <c r="E220" s="7">
        <f t="shared" si="10"/>
        <v>4.4999999999999998E-2</v>
      </c>
      <c r="F220" s="5">
        <f t="shared" si="11"/>
        <v>1452.1252499999998</v>
      </c>
    </row>
    <row r="221" spans="1:6">
      <c r="A221" s="15">
        <v>33779</v>
      </c>
      <c r="B221" s="66">
        <v>168.95</v>
      </c>
      <c r="C221" s="2">
        <v>9</v>
      </c>
      <c r="D221" s="5">
        <f t="shared" si="9"/>
        <v>1520.55</v>
      </c>
      <c r="E221" s="7">
        <f t="shared" si="10"/>
        <v>4.4999999999999998E-2</v>
      </c>
      <c r="F221" s="5">
        <f t="shared" si="11"/>
        <v>1452.1252499999998</v>
      </c>
    </row>
    <row r="222" spans="1:6">
      <c r="A222" s="15">
        <v>33955</v>
      </c>
      <c r="B222" s="66">
        <v>79.95</v>
      </c>
      <c r="C222" s="2">
        <v>11</v>
      </c>
      <c r="D222" s="5">
        <f t="shared" si="9"/>
        <v>879.45</v>
      </c>
      <c r="E222" s="7">
        <f t="shared" si="10"/>
        <v>0.02</v>
      </c>
      <c r="F222" s="5">
        <f t="shared" si="11"/>
        <v>861.86099999999999</v>
      </c>
    </row>
    <row r="223" spans="1:6">
      <c r="A223" s="15">
        <v>34032</v>
      </c>
      <c r="B223" s="66">
        <v>340.95</v>
      </c>
      <c r="C223" s="2">
        <v>10</v>
      </c>
      <c r="D223" s="5">
        <f t="shared" si="9"/>
        <v>3409.5</v>
      </c>
      <c r="E223" s="7">
        <f t="shared" si="10"/>
        <v>0.08</v>
      </c>
      <c r="F223" s="5">
        <f t="shared" si="11"/>
        <v>3136.7400000000002</v>
      </c>
    </row>
    <row r="224" spans="1:6">
      <c r="A224" s="15">
        <v>34100</v>
      </c>
      <c r="B224" s="66">
        <v>340.95</v>
      </c>
      <c r="C224" s="2">
        <v>1</v>
      </c>
      <c r="D224" s="5">
        <f t="shared" si="9"/>
        <v>340.95</v>
      </c>
      <c r="E224" s="7">
        <f t="shared" si="10"/>
        <v>0</v>
      </c>
      <c r="F224" s="5">
        <f t="shared" si="11"/>
        <v>340.95</v>
      </c>
    </row>
    <row r="225" spans="1:6">
      <c r="A225" s="15">
        <v>34180</v>
      </c>
      <c r="B225" s="66">
        <v>340.95</v>
      </c>
      <c r="C225" s="2">
        <v>8</v>
      </c>
      <c r="D225" s="5">
        <f t="shared" si="9"/>
        <v>2727.6</v>
      </c>
      <c r="E225" s="7">
        <f t="shared" si="10"/>
        <v>0.08</v>
      </c>
      <c r="F225" s="5">
        <f t="shared" si="11"/>
        <v>2509.3919999999998</v>
      </c>
    </row>
    <row r="226" spans="1:6">
      <c r="A226" s="15">
        <v>34274</v>
      </c>
      <c r="B226" s="66">
        <v>79.95</v>
      </c>
      <c r="C226" s="2">
        <v>10</v>
      </c>
      <c r="D226" s="5">
        <f t="shared" si="9"/>
        <v>799.5</v>
      </c>
      <c r="E226" s="7">
        <f t="shared" si="10"/>
        <v>0.02</v>
      </c>
      <c r="F226" s="5">
        <f t="shared" si="11"/>
        <v>783.51</v>
      </c>
    </row>
    <row r="227" spans="1:6">
      <c r="A227" s="15">
        <v>34393</v>
      </c>
      <c r="B227" s="66">
        <v>168.95</v>
      </c>
      <c r="C227" s="2">
        <v>13</v>
      </c>
      <c r="D227" s="5">
        <f t="shared" si="9"/>
        <v>2196.35</v>
      </c>
      <c r="E227" s="7">
        <f t="shared" si="10"/>
        <v>0.06</v>
      </c>
      <c r="F227" s="5">
        <f t="shared" si="11"/>
        <v>2064.569</v>
      </c>
    </row>
    <row r="228" spans="1:6">
      <c r="A228" s="15">
        <v>34409</v>
      </c>
      <c r="B228" s="66">
        <v>79.95</v>
      </c>
      <c r="C228" s="2">
        <v>11</v>
      </c>
      <c r="D228" s="5">
        <f t="shared" si="9"/>
        <v>879.45</v>
      </c>
      <c r="E228" s="7">
        <f t="shared" si="10"/>
        <v>0.02</v>
      </c>
      <c r="F228" s="5">
        <f t="shared" si="11"/>
        <v>861.86099999999999</v>
      </c>
    </row>
    <row r="229" spans="1:6">
      <c r="A229" s="15">
        <v>34457</v>
      </c>
      <c r="B229" s="66">
        <v>168.95</v>
      </c>
      <c r="C229" s="2">
        <v>10</v>
      </c>
      <c r="D229" s="5">
        <f t="shared" si="9"/>
        <v>1689.5</v>
      </c>
      <c r="E229" s="7">
        <f t="shared" si="10"/>
        <v>4.4999999999999998E-2</v>
      </c>
      <c r="F229" s="5">
        <f t="shared" si="11"/>
        <v>1613.4724999999999</v>
      </c>
    </row>
    <row r="230" spans="1:6">
      <c r="A230" s="15">
        <v>34473</v>
      </c>
      <c r="B230" s="66">
        <v>340.95</v>
      </c>
      <c r="C230" s="2">
        <v>6</v>
      </c>
      <c r="D230" s="5">
        <f t="shared" si="9"/>
        <v>2045.6999999999998</v>
      </c>
      <c r="E230" s="7">
        <f t="shared" si="10"/>
        <v>0.06</v>
      </c>
      <c r="F230" s="5">
        <f t="shared" si="11"/>
        <v>1922.9579999999996</v>
      </c>
    </row>
    <row r="231" spans="1:6">
      <c r="A231" s="15">
        <v>34501</v>
      </c>
      <c r="B231" s="66">
        <v>799.95</v>
      </c>
      <c r="C231" s="2">
        <v>10</v>
      </c>
      <c r="D231" s="5">
        <f t="shared" si="9"/>
        <v>7999.5</v>
      </c>
      <c r="E231" s="7">
        <f t="shared" si="10"/>
        <v>0.08</v>
      </c>
      <c r="F231" s="5">
        <f t="shared" si="11"/>
        <v>7359.54</v>
      </c>
    </row>
    <row r="232" spans="1:6">
      <c r="A232" s="15">
        <v>34569</v>
      </c>
      <c r="B232" s="66">
        <v>168.95</v>
      </c>
      <c r="C232" s="2">
        <v>13</v>
      </c>
      <c r="D232" s="5">
        <f t="shared" si="9"/>
        <v>2196.35</v>
      </c>
      <c r="E232" s="7">
        <f t="shared" si="10"/>
        <v>0.06</v>
      </c>
      <c r="F232" s="5">
        <f t="shared" si="11"/>
        <v>2064.569</v>
      </c>
    </row>
    <row r="233" spans="1:6">
      <c r="A233" s="15">
        <v>34638</v>
      </c>
      <c r="B233" s="66">
        <v>168.95</v>
      </c>
      <c r="C233" s="2">
        <v>18</v>
      </c>
      <c r="D233" s="5">
        <f t="shared" si="9"/>
        <v>3041.1</v>
      </c>
      <c r="E233" s="7">
        <f t="shared" si="10"/>
        <v>0.08</v>
      </c>
      <c r="F233" s="5">
        <f t="shared" si="11"/>
        <v>2797.8119999999999</v>
      </c>
    </row>
    <row r="234" spans="1:6">
      <c r="A234" s="15">
        <v>34667</v>
      </c>
      <c r="B234" s="66">
        <v>340.95</v>
      </c>
      <c r="C234" s="2">
        <v>6</v>
      </c>
      <c r="D234" s="5">
        <f t="shared" si="9"/>
        <v>2045.6999999999998</v>
      </c>
      <c r="E234" s="7">
        <f t="shared" si="10"/>
        <v>0.06</v>
      </c>
      <c r="F234" s="5">
        <f t="shared" si="11"/>
        <v>1922.9579999999996</v>
      </c>
    </row>
    <row r="235" spans="1:6">
      <c r="A235" s="15">
        <v>34693</v>
      </c>
      <c r="B235" s="66">
        <v>340.95</v>
      </c>
      <c r="C235" s="2">
        <v>2</v>
      </c>
      <c r="D235" s="5">
        <f t="shared" si="9"/>
        <v>681.9</v>
      </c>
      <c r="E235" s="7">
        <f t="shared" si="10"/>
        <v>0.02</v>
      </c>
      <c r="F235" s="5">
        <f t="shared" si="11"/>
        <v>668.26199999999994</v>
      </c>
    </row>
    <row r="236" spans="1:6">
      <c r="A236" s="15">
        <v>34722</v>
      </c>
      <c r="B236" s="66">
        <v>799.95</v>
      </c>
      <c r="C236" s="2">
        <v>13</v>
      </c>
      <c r="D236" s="5">
        <f t="shared" si="9"/>
        <v>10399.35</v>
      </c>
      <c r="E236" s="7">
        <f t="shared" si="10"/>
        <v>0.08</v>
      </c>
      <c r="F236" s="5">
        <f t="shared" si="11"/>
        <v>9567.402</v>
      </c>
    </row>
    <row r="237" spans="1:6">
      <c r="A237" s="15">
        <v>34739</v>
      </c>
      <c r="B237" s="66">
        <v>340.95</v>
      </c>
      <c r="C237" s="2">
        <v>11</v>
      </c>
      <c r="D237" s="5">
        <f t="shared" si="9"/>
        <v>3750.45</v>
      </c>
      <c r="E237" s="7">
        <f t="shared" si="10"/>
        <v>0.08</v>
      </c>
      <c r="F237" s="5">
        <f t="shared" si="11"/>
        <v>3450.4139999999998</v>
      </c>
    </row>
    <row r="238" spans="1:6">
      <c r="A238" s="15">
        <v>34879</v>
      </c>
      <c r="B238" s="66">
        <v>168.95</v>
      </c>
      <c r="C238" s="2">
        <v>13</v>
      </c>
      <c r="D238" s="5">
        <f t="shared" si="9"/>
        <v>2196.35</v>
      </c>
      <c r="E238" s="7">
        <f t="shared" si="10"/>
        <v>0.06</v>
      </c>
      <c r="F238" s="5">
        <f t="shared" si="11"/>
        <v>2064.569</v>
      </c>
    </row>
    <row r="239" spans="1:6">
      <c r="A239" s="15">
        <v>34937</v>
      </c>
      <c r="B239" s="66">
        <v>168.95</v>
      </c>
      <c r="C239" s="2">
        <v>2</v>
      </c>
      <c r="D239" s="5">
        <f t="shared" si="9"/>
        <v>337.9</v>
      </c>
      <c r="E239" s="7">
        <f t="shared" si="10"/>
        <v>0</v>
      </c>
      <c r="F239" s="5">
        <f t="shared" si="11"/>
        <v>337.9</v>
      </c>
    </row>
    <row r="240" spans="1:6">
      <c r="A240" s="15">
        <v>34962</v>
      </c>
      <c r="B240" s="66">
        <v>340.95</v>
      </c>
      <c r="C240" s="2">
        <v>7</v>
      </c>
      <c r="D240" s="5">
        <f t="shared" si="9"/>
        <v>2386.65</v>
      </c>
      <c r="E240" s="7">
        <f t="shared" si="10"/>
        <v>0.06</v>
      </c>
      <c r="F240" s="5">
        <f t="shared" si="11"/>
        <v>2243.451</v>
      </c>
    </row>
    <row r="241" spans="1:6">
      <c r="A241" s="15">
        <v>34971</v>
      </c>
      <c r="B241" s="66">
        <v>799.95</v>
      </c>
      <c r="C241" s="2">
        <v>15</v>
      </c>
      <c r="D241" s="5">
        <f t="shared" si="9"/>
        <v>11999.25</v>
      </c>
      <c r="E241" s="7">
        <f t="shared" si="10"/>
        <v>0.08</v>
      </c>
      <c r="F241" s="5">
        <f t="shared" si="11"/>
        <v>11039.310000000001</v>
      </c>
    </row>
    <row r="242" spans="1:6">
      <c r="A242" s="15">
        <v>34990</v>
      </c>
      <c r="B242" s="66">
        <v>799.95</v>
      </c>
      <c r="C242" s="2">
        <v>14</v>
      </c>
      <c r="D242" s="5">
        <f t="shared" si="9"/>
        <v>11199.300000000001</v>
      </c>
      <c r="E242" s="7">
        <f t="shared" si="10"/>
        <v>0.08</v>
      </c>
      <c r="F242" s="5">
        <f t="shared" si="11"/>
        <v>10303.356000000002</v>
      </c>
    </row>
    <row r="243" spans="1:6">
      <c r="A243" s="15">
        <v>35012</v>
      </c>
      <c r="B243" s="66">
        <v>79.95</v>
      </c>
      <c r="C243" s="2">
        <v>14</v>
      </c>
      <c r="D243" s="5">
        <f t="shared" si="9"/>
        <v>1119.3</v>
      </c>
      <c r="E243" s="7">
        <f t="shared" si="10"/>
        <v>0.03</v>
      </c>
      <c r="F243" s="5">
        <f t="shared" si="11"/>
        <v>1085.721</v>
      </c>
    </row>
    <row r="244" spans="1:6">
      <c r="A244" s="15">
        <v>35087</v>
      </c>
      <c r="B244" s="66">
        <v>340.95</v>
      </c>
      <c r="C244" s="2">
        <v>16</v>
      </c>
      <c r="D244" s="5">
        <f t="shared" si="9"/>
        <v>5455.2</v>
      </c>
      <c r="E244" s="7">
        <f t="shared" si="10"/>
        <v>0.08</v>
      </c>
      <c r="F244" s="5">
        <f t="shared" si="11"/>
        <v>5018.7839999999997</v>
      </c>
    </row>
    <row r="245" spans="1:6">
      <c r="A245" s="15">
        <v>35141</v>
      </c>
      <c r="B245" s="66">
        <v>799.95</v>
      </c>
      <c r="C245" s="2">
        <v>15</v>
      </c>
      <c r="D245" s="5">
        <f t="shared" si="9"/>
        <v>11999.25</v>
      </c>
      <c r="E245" s="7">
        <f t="shared" si="10"/>
        <v>0.08</v>
      </c>
      <c r="F245" s="5">
        <f t="shared" si="11"/>
        <v>11039.310000000001</v>
      </c>
    </row>
    <row r="246" spans="1:6">
      <c r="A246" s="15">
        <v>35183</v>
      </c>
      <c r="B246" s="66">
        <v>168.95</v>
      </c>
      <c r="C246" s="2">
        <v>11</v>
      </c>
      <c r="D246" s="5">
        <f t="shared" si="9"/>
        <v>1858.4499999999998</v>
      </c>
      <c r="E246" s="7">
        <f t="shared" si="10"/>
        <v>4.4999999999999998E-2</v>
      </c>
      <c r="F246" s="5">
        <f t="shared" si="11"/>
        <v>1774.8197499999997</v>
      </c>
    </row>
    <row r="247" spans="1:6">
      <c r="A247" s="15">
        <v>35317</v>
      </c>
      <c r="B247" s="66">
        <v>340.95</v>
      </c>
      <c r="C247" s="2">
        <v>10</v>
      </c>
      <c r="D247" s="5">
        <f t="shared" si="9"/>
        <v>3409.5</v>
      </c>
      <c r="E247" s="7">
        <f t="shared" si="10"/>
        <v>0.08</v>
      </c>
      <c r="F247" s="5">
        <f t="shared" si="11"/>
        <v>3136.7400000000002</v>
      </c>
    </row>
    <row r="248" spans="1:6">
      <c r="A248" s="15">
        <v>35743</v>
      </c>
      <c r="B248" s="66">
        <v>799.95</v>
      </c>
      <c r="C248" s="2">
        <v>13</v>
      </c>
      <c r="D248" s="5">
        <f t="shared" si="9"/>
        <v>10399.35</v>
      </c>
      <c r="E248" s="7">
        <f t="shared" si="10"/>
        <v>0.08</v>
      </c>
      <c r="F248" s="5">
        <f t="shared" si="11"/>
        <v>9567.402</v>
      </c>
    </row>
    <row r="249" spans="1:6">
      <c r="A249" s="15">
        <v>35819</v>
      </c>
      <c r="B249" s="66">
        <v>340.95</v>
      </c>
      <c r="C249" s="2">
        <v>17</v>
      </c>
      <c r="D249" s="5">
        <f t="shared" si="9"/>
        <v>5796.15</v>
      </c>
      <c r="E249" s="7">
        <f t="shared" si="10"/>
        <v>0.08</v>
      </c>
      <c r="F249" s="5">
        <f t="shared" si="11"/>
        <v>5332.4579999999996</v>
      </c>
    </row>
    <row r="250" spans="1:6">
      <c r="A250" s="15">
        <v>35982</v>
      </c>
      <c r="B250" s="66">
        <v>168.95</v>
      </c>
      <c r="C250" s="2">
        <v>8</v>
      </c>
      <c r="D250" s="5">
        <f t="shared" si="9"/>
        <v>1351.6</v>
      </c>
      <c r="E250" s="7">
        <f t="shared" si="10"/>
        <v>0.03</v>
      </c>
      <c r="F250" s="5">
        <f t="shared" si="11"/>
        <v>1311.0519999999999</v>
      </c>
    </row>
    <row r="251" spans="1:6">
      <c r="A251" s="15">
        <v>36109</v>
      </c>
      <c r="B251" s="66">
        <v>79.95</v>
      </c>
      <c r="C251" s="2">
        <v>8</v>
      </c>
      <c r="D251" s="5">
        <f t="shared" si="9"/>
        <v>639.6</v>
      </c>
      <c r="E251" s="7">
        <f t="shared" si="10"/>
        <v>0.02</v>
      </c>
      <c r="F251" s="5">
        <f t="shared" si="11"/>
        <v>626.80799999999999</v>
      </c>
    </row>
    <row r="252" spans="1:6">
      <c r="A252" s="15">
        <v>36112</v>
      </c>
      <c r="B252" s="66">
        <v>168.95</v>
      </c>
      <c r="C252" s="2">
        <v>15</v>
      </c>
      <c r="D252" s="5">
        <f t="shared" si="9"/>
        <v>2534.25</v>
      </c>
      <c r="E252" s="7">
        <f t="shared" si="10"/>
        <v>0.08</v>
      </c>
      <c r="F252" s="5">
        <f t="shared" si="11"/>
        <v>2331.5100000000002</v>
      </c>
    </row>
    <row r="253" spans="1:6">
      <c r="A253" s="15">
        <v>36386</v>
      </c>
      <c r="B253" s="66">
        <v>168.95</v>
      </c>
      <c r="C253" s="2">
        <v>7</v>
      </c>
      <c r="D253" s="5">
        <f t="shared" si="9"/>
        <v>1182.6499999999999</v>
      </c>
      <c r="E253" s="7">
        <f t="shared" si="10"/>
        <v>0.03</v>
      </c>
      <c r="F253" s="5">
        <f t="shared" si="11"/>
        <v>1147.1704999999999</v>
      </c>
    </row>
    <row r="254" spans="1:6">
      <c r="A254" s="15">
        <v>36521</v>
      </c>
      <c r="B254" s="66">
        <v>799.95</v>
      </c>
      <c r="C254" s="2">
        <v>5</v>
      </c>
      <c r="D254" s="5">
        <f t="shared" si="9"/>
        <v>3999.75</v>
      </c>
      <c r="E254" s="7">
        <f t="shared" si="10"/>
        <v>0.08</v>
      </c>
      <c r="F254" s="5">
        <f t="shared" si="11"/>
        <v>3679.77</v>
      </c>
    </row>
    <row r="255" spans="1:6">
      <c r="A255" s="15">
        <v>36542</v>
      </c>
      <c r="B255" s="66">
        <v>340.95</v>
      </c>
      <c r="C255" s="2">
        <v>19</v>
      </c>
      <c r="D255" s="5">
        <f t="shared" si="9"/>
        <v>6478.05</v>
      </c>
      <c r="E255" s="7">
        <f t="shared" si="10"/>
        <v>0.08</v>
      </c>
      <c r="F255" s="5">
        <f t="shared" si="11"/>
        <v>5959.8060000000005</v>
      </c>
    </row>
    <row r="256" spans="1:6">
      <c r="A256" s="15">
        <v>36595</v>
      </c>
      <c r="B256" s="66">
        <v>340.95</v>
      </c>
      <c r="C256" s="2">
        <v>15</v>
      </c>
      <c r="D256" s="5">
        <f t="shared" si="9"/>
        <v>5114.25</v>
      </c>
      <c r="E256" s="7">
        <f t="shared" si="10"/>
        <v>0.08</v>
      </c>
      <c r="F256" s="5">
        <f t="shared" si="11"/>
        <v>4705.1100000000006</v>
      </c>
    </row>
    <row r="257" spans="1:6">
      <c r="A257" s="15">
        <v>36722</v>
      </c>
      <c r="B257" s="66">
        <v>168.95</v>
      </c>
      <c r="C257" s="2">
        <v>11</v>
      </c>
      <c r="D257" s="5">
        <f t="shared" si="9"/>
        <v>1858.4499999999998</v>
      </c>
      <c r="E257" s="7">
        <f t="shared" si="10"/>
        <v>4.4999999999999998E-2</v>
      </c>
      <c r="F257" s="5">
        <f t="shared" si="11"/>
        <v>1774.8197499999997</v>
      </c>
    </row>
    <row r="258" spans="1:6">
      <c r="A258" s="15">
        <v>36785</v>
      </c>
      <c r="B258" s="66">
        <v>340.95</v>
      </c>
      <c r="C258" s="2">
        <v>3</v>
      </c>
      <c r="D258" s="5">
        <f t="shared" ref="D258:D321" si="12">B258*C258</f>
        <v>1022.8499999999999</v>
      </c>
      <c r="E258" s="7">
        <f t="shared" si="10"/>
        <v>0.03</v>
      </c>
      <c r="F258" s="5">
        <f t="shared" si="11"/>
        <v>992.16449999999986</v>
      </c>
    </row>
    <row r="259" spans="1:6">
      <c r="A259" s="15">
        <v>36872</v>
      </c>
      <c r="B259" s="66">
        <v>79.95</v>
      </c>
      <c r="C259" s="2">
        <v>8</v>
      </c>
      <c r="D259" s="5">
        <f t="shared" si="12"/>
        <v>639.6</v>
      </c>
      <c r="E259" s="7">
        <f t="shared" ref="E259:E322" si="13">VLOOKUP(D259,$H$2:$I$7,2,TRUE)</f>
        <v>0.02</v>
      </c>
      <c r="F259" s="5">
        <f t="shared" ref="F259:F322" si="14">D259*(100%-E259)</f>
        <v>626.80799999999999</v>
      </c>
    </row>
    <row r="260" spans="1:6">
      <c r="A260" s="15">
        <v>37197</v>
      </c>
      <c r="B260" s="66">
        <v>799.95</v>
      </c>
      <c r="C260" s="2">
        <v>3</v>
      </c>
      <c r="D260" s="5">
        <f t="shared" si="12"/>
        <v>2399.8500000000004</v>
      </c>
      <c r="E260" s="7">
        <f t="shared" si="13"/>
        <v>0.06</v>
      </c>
      <c r="F260" s="5">
        <f t="shared" si="14"/>
        <v>2255.8590000000004</v>
      </c>
    </row>
    <row r="261" spans="1:6">
      <c r="A261" s="15">
        <v>37212</v>
      </c>
      <c r="B261" s="66">
        <v>79.95</v>
      </c>
      <c r="C261" s="2">
        <v>10</v>
      </c>
      <c r="D261" s="5">
        <f t="shared" si="12"/>
        <v>799.5</v>
      </c>
      <c r="E261" s="7">
        <f t="shared" si="13"/>
        <v>0.02</v>
      </c>
      <c r="F261" s="5">
        <f t="shared" si="14"/>
        <v>783.51</v>
      </c>
    </row>
    <row r="262" spans="1:6">
      <c r="A262" s="15">
        <v>37283</v>
      </c>
      <c r="B262" s="66">
        <v>79.95</v>
      </c>
      <c r="C262" s="2">
        <v>2</v>
      </c>
      <c r="D262" s="5">
        <f t="shared" si="12"/>
        <v>159.9</v>
      </c>
      <c r="E262" s="7">
        <f t="shared" si="13"/>
        <v>0</v>
      </c>
      <c r="F262" s="5">
        <f t="shared" si="14"/>
        <v>159.9</v>
      </c>
    </row>
    <row r="263" spans="1:6">
      <c r="A263" s="15">
        <v>37417</v>
      </c>
      <c r="B263" s="66">
        <v>799.95</v>
      </c>
      <c r="C263" s="2">
        <v>2</v>
      </c>
      <c r="D263" s="5">
        <f t="shared" si="12"/>
        <v>1599.9</v>
      </c>
      <c r="E263" s="7">
        <f t="shared" si="13"/>
        <v>4.4999999999999998E-2</v>
      </c>
      <c r="F263" s="5">
        <f t="shared" si="14"/>
        <v>1527.9045000000001</v>
      </c>
    </row>
    <row r="264" spans="1:6">
      <c r="A264" s="15">
        <v>37441</v>
      </c>
      <c r="B264" s="66">
        <v>799.95</v>
      </c>
      <c r="C264" s="2">
        <v>10</v>
      </c>
      <c r="D264" s="5">
        <f t="shared" si="12"/>
        <v>7999.5</v>
      </c>
      <c r="E264" s="7">
        <f t="shared" si="13"/>
        <v>0.08</v>
      </c>
      <c r="F264" s="5">
        <f t="shared" si="14"/>
        <v>7359.54</v>
      </c>
    </row>
    <row r="265" spans="1:6">
      <c r="A265" s="15">
        <v>37523</v>
      </c>
      <c r="B265" s="66">
        <v>340.95</v>
      </c>
      <c r="C265" s="2">
        <v>13</v>
      </c>
      <c r="D265" s="5">
        <f t="shared" si="12"/>
        <v>4432.3499999999995</v>
      </c>
      <c r="E265" s="7">
        <f t="shared" si="13"/>
        <v>0.08</v>
      </c>
      <c r="F265" s="5">
        <f t="shared" si="14"/>
        <v>4077.7619999999997</v>
      </c>
    </row>
    <row r="266" spans="1:6">
      <c r="A266" s="15">
        <v>37675</v>
      </c>
      <c r="B266" s="66">
        <v>79.95</v>
      </c>
      <c r="C266" s="2">
        <v>19</v>
      </c>
      <c r="D266" s="5">
        <f t="shared" si="12"/>
        <v>1519.05</v>
      </c>
      <c r="E266" s="7">
        <f t="shared" si="13"/>
        <v>4.4999999999999998E-2</v>
      </c>
      <c r="F266" s="5">
        <f t="shared" si="14"/>
        <v>1450.6927499999999</v>
      </c>
    </row>
    <row r="267" spans="1:6">
      <c r="A267" s="15">
        <v>37921</v>
      </c>
      <c r="B267" s="66">
        <v>79.95</v>
      </c>
      <c r="C267" s="2">
        <v>10</v>
      </c>
      <c r="D267" s="5">
        <f t="shared" si="12"/>
        <v>799.5</v>
      </c>
      <c r="E267" s="7">
        <f t="shared" si="13"/>
        <v>0.02</v>
      </c>
      <c r="F267" s="5">
        <f t="shared" si="14"/>
        <v>783.51</v>
      </c>
    </row>
    <row r="268" spans="1:6">
      <c r="A268" s="15">
        <v>38108</v>
      </c>
      <c r="B268" s="66">
        <v>340.95</v>
      </c>
      <c r="C268" s="2">
        <v>4</v>
      </c>
      <c r="D268" s="5">
        <f t="shared" si="12"/>
        <v>1363.8</v>
      </c>
      <c r="E268" s="7">
        <f t="shared" si="13"/>
        <v>0.03</v>
      </c>
      <c r="F268" s="5">
        <f t="shared" si="14"/>
        <v>1322.886</v>
      </c>
    </row>
    <row r="269" spans="1:6">
      <c r="A269" s="15">
        <v>38281</v>
      </c>
      <c r="B269" s="66">
        <v>79.95</v>
      </c>
      <c r="C269" s="2">
        <v>2</v>
      </c>
      <c r="D269" s="5">
        <f t="shared" si="12"/>
        <v>159.9</v>
      </c>
      <c r="E269" s="7">
        <f t="shared" si="13"/>
        <v>0</v>
      </c>
      <c r="F269" s="5">
        <f t="shared" si="14"/>
        <v>159.9</v>
      </c>
    </row>
    <row r="270" spans="1:6">
      <c r="A270" s="15">
        <v>38379</v>
      </c>
      <c r="B270" s="66">
        <v>79.95</v>
      </c>
      <c r="C270" s="2">
        <v>13</v>
      </c>
      <c r="D270" s="5">
        <f t="shared" si="12"/>
        <v>1039.3500000000001</v>
      </c>
      <c r="E270" s="7">
        <f t="shared" si="13"/>
        <v>0.03</v>
      </c>
      <c r="F270" s="5">
        <f t="shared" si="14"/>
        <v>1008.1695000000001</v>
      </c>
    </row>
    <row r="271" spans="1:6">
      <c r="A271" s="15">
        <v>38551</v>
      </c>
      <c r="B271" s="66">
        <v>799.95</v>
      </c>
      <c r="C271" s="2">
        <v>4</v>
      </c>
      <c r="D271" s="5">
        <f t="shared" si="12"/>
        <v>3199.8</v>
      </c>
      <c r="E271" s="7">
        <f t="shared" si="13"/>
        <v>0.08</v>
      </c>
      <c r="F271" s="5">
        <f t="shared" si="14"/>
        <v>2943.8160000000003</v>
      </c>
    </row>
    <row r="272" spans="1:6">
      <c r="A272" s="15">
        <v>38552</v>
      </c>
      <c r="B272" s="66">
        <v>168.95</v>
      </c>
      <c r="C272" s="2">
        <v>15</v>
      </c>
      <c r="D272" s="5">
        <f t="shared" si="12"/>
        <v>2534.25</v>
      </c>
      <c r="E272" s="7">
        <f t="shared" si="13"/>
        <v>0.08</v>
      </c>
      <c r="F272" s="5">
        <f t="shared" si="14"/>
        <v>2331.5100000000002</v>
      </c>
    </row>
    <row r="273" spans="1:6">
      <c r="A273" s="15">
        <v>38743</v>
      </c>
      <c r="B273" s="66">
        <v>79.95</v>
      </c>
      <c r="C273" s="2">
        <v>1</v>
      </c>
      <c r="D273" s="5">
        <f t="shared" si="12"/>
        <v>79.95</v>
      </c>
      <c r="E273" s="7">
        <f t="shared" si="13"/>
        <v>0</v>
      </c>
      <c r="F273" s="5">
        <f t="shared" si="14"/>
        <v>79.95</v>
      </c>
    </row>
    <row r="274" spans="1:6">
      <c r="A274" s="15">
        <v>38965</v>
      </c>
      <c r="B274" s="66">
        <v>79.95</v>
      </c>
      <c r="C274" s="2">
        <v>9</v>
      </c>
      <c r="D274" s="5">
        <f t="shared" si="12"/>
        <v>719.55000000000007</v>
      </c>
      <c r="E274" s="7">
        <f t="shared" si="13"/>
        <v>0.02</v>
      </c>
      <c r="F274" s="5">
        <f t="shared" si="14"/>
        <v>705.15900000000011</v>
      </c>
    </row>
    <row r="275" spans="1:6">
      <c r="A275" s="15">
        <v>38965</v>
      </c>
      <c r="B275" s="66">
        <v>799.95</v>
      </c>
      <c r="C275" s="2">
        <v>14</v>
      </c>
      <c r="D275" s="5">
        <f t="shared" si="12"/>
        <v>11199.300000000001</v>
      </c>
      <c r="E275" s="7">
        <f t="shared" si="13"/>
        <v>0.08</v>
      </c>
      <c r="F275" s="5">
        <f t="shared" si="14"/>
        <v>10303.356000000002</v>
      </c>
    </row>
    <row r="276" spans="1:6">
      <c r="A276" s="15">
        <v>38998</v>
      </c>
      <c r="B276" s="66">
        <v>340.95</v>
      </c>
      <c r="C276" s="2">
        <v>13</v>
      </c>
      <c r="D276" s="5">
        <f t="shared" si="12"/>
        <v>4432.3499999999995</v>
      </c>
      <c r="E276" s="7">
        <f t="shared" si="13"/>
        <v>0.08</v>
      </c>
      <c r="F276" s="5">
        <f t="shared" si="14"/>
        <v>4077.7619999999997</v>
      </c>
    </row>
    <row r="277" spans="1:6">
      <c r="A277" s="15">
        <v>39095</v>
      </c>
      <c r="B277" s="66">
        <v>799.95</v>
      </c>
      <c r="C277" s="2">
        <v>8</v>
      </c>
      <c r="D277" s="5">
        <f t="shared" si="12"/>
        <v>6399.6</v>
      </c>
      <c r="E277" s="7">
        <f t="shared" si="13"/>
        <v>0.08</v>
      </c>
      <c r="F277" s="5">
        <f t="shared" si="14"/>
        <v>5887.6320000000005</v>
      </c>
    </row>
    <row r="278" spans="1:6">
      <c r="A278" s="15">
        <v>39113</v>
      </c>
      <c r="B278" s="66">
        <v>340.95</v>
      </c>
      <c r="C278" s="2">
        <v>8</v>
      </c>
      <c r="D278" s="5">
        <f t="shared" si="12"/>
        <v>2727.6</v>
      </c>
      <c r="E278" s="7">
        <f t="shared" si="13"/>
        <v>0.08</v>
      </c>
      <c r="F278" s="5">
        <f t="shared" si="14"/>
        <v>2509.3919999999998</v>
      </c>
    </row>
    <row r="279" spans="1:6">
      <c r="A279" s="15">
        <v>39117</v>
      </c>
      <c r="B279" s="66">
        <v>79.95</v>
      </c>
      <c r="C279" s="2">
        <v>12</v>
      </c>
      <c r="D279" s="5">
        <f t="shared" si="12"/>
        <v>959.40000000000009</v>
      </c>
      <c r="E279" s="7">
        <f t="shared" si="13"/>
        <v>0.02</v>
      </c>
      <c r="F279" s="5">
        <f t="shared" si="14"/>
        <v>940.2120000000001</v>
      </c>
    </row>
    <row r="280" spans="1:6">
      <c r="A280" s="15">
        <v>39185</v>
      </c>
      <c r="B280" s="66">
        <v>799.95</v>
      </c>
      <c r="C280" s="2">
        <v>2</v>
      </c>
      <c r="D280" s="5">
        <f t="shared" si="12"/>
        <v>1599.9</v>
      </c>
      <c r="E280" s="7">
        <f t="shared" si="13"/>
        <v>4.4999999999999998E-2</v>
      </c>
      <c r="F280" s="5">
        <f t="shared" si="14"/>
        <v>1527.9045000000001</v>
      </c>
    </row>
    <row r="281" spans="1:6">
      <c r="A281" s="15">
        <v>39349</v>
      </c>
      <c r="B281" s="66">
        <v>340.95</v>
      </c>
      <c r="C281" s="2">
        <v>12</v>
      </c>
      <c r="D281" s="5">
        <f t="shared" si="12"/>
        <v>4091.3999999999996</v>
      </c>
      <c r="E281" s="7">
        <f t="shared" si="13"/>
        <v>0.08</v>
      </c>
      <c r="F281" s="5">
        <f t="shared" si="14"/>
        <v>3764.0879999999997</v>
      </c>
    </row>
    <row r="282" spans="1:6">
      <c r="A282" s="15">
        <v>39434</v>
      </c>
      <c r="B282" s="66">
        <v>168.95</v>
      </c>
      <c r="C282" s="2">
        <v>12</v>
      </c>
      <c r="D282" s="5">
        <f t="shared" si="12"/>
        <v>2027.3999999999999</v>
      </c>
      <c r="E282" s="7">
        <f t="shared" si="13"/>
        <v>0.06</v>
      </c>
      <c r="F282" s="5">
        <f t="shared" si="14"/>
        <v>1905.7559999999999</v>
      </c>
    </row>
    <row r="283" spans="1:6">
      <c r="A283" s="15">
        <v>39544</v>
      </c>
      <c r="B283" s="66">
        <v>799.95</v>
      </c>
      <c r="C283" s="2">
        <v>14</v>
      </c>
      <c r="D283" s="5">
        <f t="shared" si="12"/>
        <v>11199.300000000001</v>
      </c>
      <c r="E283" s="7">
        <f t="shared" si="13"/>
        <v>0.08</v>
      </c>
      <c r="F283" s="5">
        <f t="shared" si="14"/>
        <v>10303.356000000002</v>
      </c>
    </row>
    <row r="284" spans="1:6">
      <c r="A284" s="15">
        <v>39564</v>
      </c>
      <c r="B284" s="66">
        <v>79.95</v>
      </c>
      <c r="C284" s="2">
        <v>15</v>
      </c>
      <c r="D284" s="5">
        <f t="shared" si="12"/>
        <v>1199.25</v>
      </c>
      <c r="E284" s="7">
        <f t="shared" si="13"/>
        <v>0.03</v>
      </c>
      <c r="F284" s="5">
        <f t="shared" si="14"/>
        <v>1163.2725</v>
      </c>
    </row>
    <row r="285" spans="1:6">
      <c r="A285" s="15">
        <v>39572</v>
      </c>
      <c r="B285" s="66">
        <v>340.95</v>
      </c>
      <c r="C285" s="2">
        <v>8</v>
      </c>
      <c r="D285" s="5">
        <f t="shared" si="12"/>
        <v>2727.6</v>
      </c>
      <c r="E285" s="7">
        <f t="shared" si="13"/>
        <v>0.08</v>
      </c>
      <c r="F285" s="5">
        <f t="shared" si="14"/>
        <v>2509.3919999999998</v>
      </c>
    </row>
    <row r="286" spans="1:6">
      <c r="A286" s="15">
        <v>39753</v>
      </c>
      <c r="B286" s="66">
        <v>340.95</v>
      </c>
      <c r="C286" s="2">
        <v>12</v>
      </c>
      <c r="D286" s="5">
        <f t="shared" si="12"/>
        <v>4091.3999999999996</v>
      </c>
      <c r="E286" s="7">
        <f t="shared" si="13"/>
        <v>0.08</v>
      </c>
      <c r="F286" s="5">
        <f t="shared" si="14"/>
        <v>3764.0879999999997</v>
      </c>
    </row>
    <row r="287" spans="1:6">
      <c r="A287" s="15">
        <v>39777</v>
      </c>
      <c r="B287" s="66">
        <v>79.95</v>
      </c>
      <c r="C287" s="2">
        <v>1</v>
      </c>
      <c r="D287" s="5">
        <f t="shared" si="12"/>
        <v>79.95</v>
      </c>
      <c r="E287" s="7">
        <f t="shared" si="13"/>
        <v>0</v>
      </c>
      <c r="F287" s="5">
        <f t="shared" si="14"/>
        <v>79.95</v>
      </c>
    </row>
    <row r="288" spans="1:6">
      <c r="A288" s="15">
        <v>39891</v>
      </c>
      <c r="B288" s="66">
        <v>799.95</v>
      </c>
      <c r="C288" s="2">
        <v>1</v>
      </c>
      <c r="D288" s="5">
        <f t="shared" si="12"/>
        <v>799.95</v>
      </c>
      <c r="E288" s="7">
        <f t="shared" si="13"/>
        <v>0.02</v>
      </c>
      <c r="F288" s="5">
        <f t="shared" si="14"/>
        <v>783.95100000000002</v>
      </c>
    </row>
    <row r="289" spans="1:6">
      <c r="A289" s="15">
        <v>39906</v>
      </c>
      <c r="B289" s="66">
        <v>340.95</v>
      </c>
      <c r="C289" s="2">
        <v>10</v>
      </c>
      <c r="D289" s="5">
        <f t="shared" si="12"/>
        <v>3409.5</v>
      </c>
      <c r="E289" s="7">
        <f t="shared" si="13"/>
        <v>0.08</v>
      </c>
      <c r="F289" s="5">
        <f t="shared" si="14"/>
        <v>3136.7400000000002</v>
      </c>
    </row>
    <row r="290" spans="1:6">
      <c r="A290" s="15">
        <v>39950</v>
      </c>
      <c r="B290" s="66">
        <v>340.95</v>
      </c>
      <c r="C290" s="2">
        <v>2</v>
      </c>
      <c r="D290" s="5">
        <f t="shared" si="12"/>
        <v>681.9</v>
      </c>
      <c r="E290" s="7">
        <f t="shared" si="13"/>
        <v>0.02</v>
      </c>
      <c r="F290" s="5">
        <f t="shared" si="14"/>
        <v>668.26199999999994</v>
      </c>
    </row>
    <row r="291" spans="1:6">
      <c r="A291" s="15">
        <v>40067</v>
      </c>
      <c r="B291" s="66">
        <v>168.95</v>
      </c>
      <c r="C291" s="2">
        <v>1</v>
      </c>
      <c r="D291" s="5">
        <f t="shared" si="12"/>
        <v>168.95</v>
      </c>
      <c r="E291" s="7">
        <f t="shared" si="13"/>
        <v>0</v>
      </c>
      <c r="F291" s="5">
        <f t="shared" si="14"/>
        <v>168.95</v>
      </c>
    </row>
    <row r="292" spans="1:6">
      <c r="A292" s="15">
        <v>40151</v>
      </c>
      <c r="B292" s="66">
        <v>79.95</v>
      </c>
      <c r="C292" s="2">
        <v>15</v>
      </c>
      <c r="D292" s="5">
        <f t="shared" si="12"/>
        <v>1199.25</v>
      </c>
      <c r="E292" s="7">
        <f t="shared" si="13"/>
        <v>0.03</v>
      </c>
      <c r="F292" s="5">
        <f t="shared" si="14"/>
        <v>1163.2725</v>
      </c>
    </row>
    <row r="293" spans="1:6">
      <c r="A293" s="15">
        <v>40265</v>
      </c>
      <c r="B293" s="66">
        <v>168.95</v>
      </c>
      <c r="C293" s="2">
        <v>5</v>
      </c>
      <c r="D293" s="5">
        <f t="shared" si="12"/>
        <v>844.75</v>
      </c>
      <c r="E293" s="7">
        <f t="shared" si="13"/>
        <v>0.02</v>
      </c>
      <c r="F293" s="5">
        <f t="shared" si="14"/>
        <v>827.85500000000002</v>
      </c>
    </row>
    <row r="294" spans="1:6">
      <c r="A294" s="15">
        <v>40270</v>
      </c>
      <c r="B294" s="66">
        <v>79.95</v>
      </c>
      <c r="C294" s="2">
        <v>7</v>
      </c>
      <c r="D294" s="5">
        <f t="shared" si="12"/>
        <v>559.65</v>
      </c>
      <c r="E294" s="7">
        <f t="shared" si="13"/>
        <v>0.02</v>
      </c>
      <c r="F294" s="5">
        <f t="shared" si="14"/>
        <v>548.45699999999999</v>
      </c>
    </row>
    <row r="295" spans="1:6">
      <c r="A295" s="15">
        <v>40708</v>
      </c>
      <c r="B295" s="66">
        <v>168.95</v>
      </c>
      <c r="C295" s="2">
        <v>12</v>
      </c>
      <c r="D295" s="5">
        <f t="shared" si="12"/>
        <v>2027.3999999999999</v>
      </c>
      <c r="E295" s="7">
        <f t="shared" si="13"/>
        <v>0.06</v>
      </c>
      <c r="F295" s="5">
        <f t="shared" si="14"/>
        <v>1905.7559999999999</v>
      </c>
    </row>
    <row r="296" spans="1:6">
      <c r="A296" s="15">
        <v>40719</v>
      </c>
      <c r="B296" s="66">
        <v>799.95</v>
      </c>
      <c r="C296" s="2">
        <v>10</v>
      </c>
      <c r="D296" s="5">
        <f t="shared" si="12"/>
        <v>7999.5</v>
      </c>
      <c r="E296" s="7">
        <f t="shared" si="13"/>
        <v>0.08</v>
      </c>
      <c r="F296" s="5">
        <f t="shared" si="14"/>
        <v>7359.54</v>
      </c>
    </row>
    <row r="297" spans="1:6">
      <c r="A297" s="15">
        <v>40757</v>
      </c>
      <c r="B297" s="66">
        <v>168.95</v>
      </c>
      <c r="C297" s="2">
        <v>6</v>
      </c>
      <c r="D297" s="5">
        <f t="shared" si="12"/>
        <v>1013.6999999999999</v>
      </c>
      <c r="E297" s="7">
        <f t="shared" si="13"/>
        <v>0.03</v>
      </c>
      <c r="F297" s="5">
        <f t="shared" si="14"/>
        <v>983.28899999999987</v>
      </c>
    </row>
    <row r="298" spans="1:6">
      <c r="A298" s="15">
        <v>40888</v>
      </c>
      <c r="B298" s="66">
        <v>168.95</v>
      </c>
      <c r="C298" s="2">
        <v>5</v>
      </c>
      <c r="D298" s="5">
        <f t="shared" si="12"/>
        <v>844.75</v>
      </c>
      <c r="E298" s="7">
        <f t="shared" si="13"/>
        <v>0.02</v>
      </c>
      <c r="F298" s="5">
        <f t="shared" si="14"/>
        <v>827.85500000000002</v>
      </c>
    </row>
    <row r="299" spans="1:6">
      <c r="A299" s="15">
        <v>41005</v>
      </c>
      <c r="B299" s="66">
        <v>340.95</v>
      </c>
      <c r="C299" s="2">
        <v>2</v>
      </c>
      <c r="D299" s="5">
        <f t="shared" si="12"/>
        <v>681.9</v>
      </c>
      <c r="E299" s="7">
        <f t="shared" si="13"/>
        <v>0.02</v>
      </c>
      <c r="F299" s="5">
        <f t="shared" si="14"/>
        <v>668.26199999999994</v>
      </c>
    </row>
    <row r="300" spans="1:6">
      <c r="A300" s="15">
        <v>41046</v>
      </c>
      <c r="B300" s="66">
        <v>340.95</v>
      </c>
      <c r="C300" s="2">
        <v>15</v>
      </c>
      <c r="D300" s="5">
        <f t="shared" si="12"/>
        <v>5114.25</v>
      </c>
      <c r="E300" s="7">
        <f t="shared" si="13"/>
        <v>0.08</v>
      </c>
      <c r="F300" s="5">
        <f t="shared" si="14"/>
        <v>4705.1100000000006</v>
      </c>
    </row>
    <row r="301" spans="1:6">
      <c r="A301" s="15">
        <v>41082</v>
      </c>
      <c r="B301" s="66">
        <v>168.95</v>
      </c>
      <c r="C301" s="2">
        <v>15</v>
      </c>
      <c r="D301" s="5">
        <f t="shared" si="12"/>
        <v>2534.25</v>
      </c>
      <c r="E301" s="7">
        <f t="shared" si="13"/>
        <v>0.08</v>
      </c>
      <c r="F301" s="5">
        <f t="shared" si="14"/>
        <v>2331.5100000000002</v>
      </c>
    </row>
    <row r="302" spans="1:6">
      <c r="A302" s="15">
        <v>41105</v>
      </c>
      <c r="B302" s="66">
        <v>340.95</v>
      </c>
      <c r="C302" s="2">
        <v>6</v>
      </c>
      <c r="D302" s="5">
        <f t="shared" si="12"/>
        <v>2045.6999999999998</v>
      </c>
      <c r="E302" s="7">
        <f t="shared" si="13"/>
        <v>0.06</v>
      </c>
      <c r="F302" s="5">
        <f t="shared" si="14"/>
        <v>1922.9579999999996</v>
      </c>
    </row>
    <row r="303" spans="1:6">
      <c r="A303" s="15">
        <v>41322</v>
      </c>
      <c r="B303" s="66">
        <v>340.95</v>
      </c>
      <c r="C303" s="2">
        <v>15</v>
      </c>
      <c r="D303" s="5">
        <f t="shared" si="12"/>
        <v>5114.25</v>
      </c>
      <c r="E303" s="7">
        <f t="shared" si="13"/>
        <v>0.08</v>
      </c>
      <c r="F303" s="5">
        <f t="shared" si="14"/>
        <v>4705.1100000000006</v>
      </c>
    </row>
    <row r="304" spans="1:6">
      <c r="A304" s="15">
        <v>41513</v>
      </c>
      <c r="B304" s="66">
        <v>799.95</v>
      </c>
      <c r="C304" s="2">
        <v>5</v>
      </c>
      <c r="D304" s="5">
        <f t="shared" si="12"/>
        <v>3999.75</v>
      </c>
      <c r="E304" s="7">
        <f t="shared" si="13"/>
        <v>0.08</v>
      </c>
      <c r="F304" s="5">
        <f t="shared" si="14"/>
        <v>3679.77</v>
      </c>
    </row>
    <row r="305" spans="1:6">
      <c r="A305" s="15">
        <v>41582</v>
      </c>
      <c r="B305" s="66">
        <v>799.95</v>
      </c>
      <c r="C305" s="2">
        <v>7</v>
      </c>
      <c r="D305" s="5">
        <f t="shared" si="12"/>
        <v>5599.6500000000005</v>
      </c>
      <c r="E305" s="7">
        <f t="shared" si="13"/>
        <v>0.08</v>
      </c>
      <c r="F305" s="5">
        <f t="shared" si="14"/>
        <v>5151.6780000000008</v>
      </c>
    </row>
    <row r="306" spans="1:6">
      <c r="A306" s="15">
        <v>41601</v>
      </c>
      <c r="B306" s="66">
        <v>79.95</v>
      </c>
      <c r="C306" s="2">
        <v>9</v>
      </c>
      <c r="D306" s="5">
        <f t="shared" si="12"/>
        <v>719.55000000000007</v>
      </c>
      <c r="E306" s="7">
        <f t="shared" si="13"/>
        <v>0.02</v>
      </c>
      <c r="F306" s="5">
        <f t="shared" si="14"/>
        <v>705.15900000000011</v>
      </c>
    </row>
    <row r="307" spans="1:6">
      <c r="A307" s="15">
        <v>41709</v>
      </c>
      <c r="B307" s="66">
        <v>79.95</v>
      </c>
      <c r="C307" s="2">
        <v>1</v>
      </c>
      <c r="D307" s="5">
        <f t="shared" si="12"/>
        <v>79.95</v>
      </c>
      <c r="E307" s="7">
        <f t="shared" si="13"/>
        <v>0</v>
      </c>
      <c r="F307" s="5">
        <f t="shared" si="14"/>
        <v>79.95</v>
      </c>
    </row>
    <row r="308" spans="1:6">
      <c r="A308" s="15">
        <v>41716</v>
      </c>
      <c r="B308" s="66">
        <v>340.95</v>
      </c>
      <c r="C308" s="2">
        <v>4</v>
      </c>
      <c r="D308" s="5">
        <f t="shared" si="12"/>
        <v>1363.8</v>
      </c>
      <c r="E308" s="7">
        <f t="shared" si="13"/>
        <v>0.03</v>
      </c>
      <c r="F308" s="5">
        <f t="shared" si="14"/>
        <v>1322.886</v>
      </c>
    </row>
    <row r="309" spans="1:6">
      <c r="A309" s="15">
        <v>41731</v>
      </c>
      <c r="B309" s="66">
        <v>79.95</v>
      </c>
      <c r="C309" s="2">
        <v>15</v>
      </c>
      <c r="D309" s="5">
        <f t="shared" si="12"/>
        <v>1199.25</v>
      </c>
      <c r="E309" s="7">
        <f t="shared" si="13"/>
        <v>0.03</v>
      </c>
      <c r="F309" s="5">
        <f t="shared" si="14"/>
        <v>1163.2725</v>
      </c>
    </row>
    <row r="310" spans="1:6">
      <c r="A310" s="15">
        <v>41740</v>
      </c>
      <c r="B310" s="66">
        <v>168.95</v>
      </c>
      <c r="C310" s="2">
        <v>1</v>
      </c>
      <c r="D310" s="5">
        <f t="shared" si="12"/>
        <v>168.95</v>
      </c>
      <c r="E310" s="7">
        <f t="shared" si="13"/>
        <v>0</v>
      </c>
      <c r="F310" s="5">
        <f t="shared" si="14"/>
        <v>168.95</v>
      </c>
    </row>
    <row r="311" spans="1:6">
      <c r="A311" s="15">
        <v>41934</v>
      </c>
      <c r="B311" s="66">
        <v>799.95</v>
      </c>
      <c r="C311" s="2">
        <v>7</v>
      </c>
      <c r="D311" s="5">
        <f t="shared" si="12"/>
        <v>5599.6500000000005</v>
      </c>
      <c r="E311" s="7">
        <f t="shared" si="13"/>
        <v>0.08</v>
      </c>
      <c r="F311" s="5">
        <f t="shared" si="14"/>
        <v>5151.6780000000008</v>
      </c>
    </row>
    <row r="312" spans="1:6">
      <c r="A312" s="15">
        <v>42054</v>
      </c>
      <c r="B312" s="66">
        <v>799.95</v>
      </c>
      <c r="C312" s="2">
        <v>4</v>
      </c>
      <c r="D312" s="5">
        <f t="shared" si="12"/>
        <v>3199.8</v>
      </c>
      <c r="E312" s="7">
        <f t="shared" si="13"/>
        <v>0.08</v>
      </c>
      <c r="F312" s="5">
        <f t="shared" si="14"/>
        <v>2943.8160000000003</v>
      </c>
    </row>
    <row r="313" spans="1:6">
      <c r="A313" s="15">
        <v>42085</v>
      </c>
      <c r="B313" s="66">
        <v>340.95</v>
      </c>
      <c r="C313" s="2">
        <v>4</v>
      </c>
      <c r="D313" s="5">
        <f t="shared" si="12"/>
        <v>1363.8</v>
      </c>
      <c r="E313" s="7">
        <f t="shared" si="13"/>
        <v>0.03</v>
      </c>
      <c r="F313" s="5">
        <f t="shared" si="14"/>
        <v>1322.886</v>
      </c>
    </row>
    <row r="314" spans="1:6">
      <c r="A314" s="15">
        <v>42330</v>
      </c>
      <c r="B314" s="66">
        <v>168.95</v>
      </c>
      <c r="C314" s="2">
        <v>12</v>
      </c>
      <c r="D314" s="5">
        <f t="shared" si="12"/>
        <v>2027.3999999999999</v>
      </c>
      <c r="E314" s="7">
        <f t="shared" si="13"/>
        <v>0.06</v>
      </c>
      <c r="F314" s="5">
        <f t="shared" si="14"/>
        <v>1905.7559999999999</v>
      </c>
    </row>
    <row r="315" spans="1:6">
      <c r="A315" s="15">
        <v>42411</v>
      </c>
      <c r="B315" s="66">
        <v>340.95</v>
      </c>
      <c r="C315" s="2">
        <v>7</v>
      </c>
      <c r="D315" s="5">
        <f t="shared" si="12"/>
        <v>2386.65</v>
      </c>
      <c r="E315" s="7">
        <f t="shared" si="13"/>
        <v>0.06</v>
      </c>
      <c r="F315" s="5">
        <f t="shared" si="14"/>
        <v>2243.451</v>
      </c>
    </row>
    <row r="316" spans="1:6">
      <c r="A316" s="15">
        <v>42414</v>
      </c>
      <c r="B316" s="66">
        <v>799.95</v>
      </c>
      <c r="C316" s="2">
        <v>13</v>
      </c>
      <c r="D316" s="5">
        <f t="shared" si="12"/>
        <v>10399.35</v>
      </c>
      <c r="E316" s="7">
        <f t="shared" si="13"/>
        <v>0.08</v>
      </c>
      <c r="F316" s="5">
        <f t="shared" si="14"/>
        <v>9567.402</v>
      </c>
    </row>
    <row r="317" spans="1:6">
      <c r="A317" s="15">
        <v>42449</v>
      </c>
      <c r="B317" s="66">
        <v>799.95</v>
      </c>
      <c r="C317" s="2">
        <v>14</v>
      </c>
      <c r="D317" s="5">
        <f t="shared" si="12"/>
        <v>11199.300000000001</v>
      </c>
      <c r="E317" s="7">
        <f t="shared" si="13"/>
        <v>0.08</v>
      </c>
      <c r="F317" s="5">
        <f t="shared" si="14"/>
        <v>10303.356000000002</v>
      </c>
    </row>
    <row r="318" spans="1:6">
      <c r="A318" s="15">
        <v>42464</v>
      </c>
      <c r="B318" s="66">
        <v>340.95</v>
      </c>
      <c r="C318" s="2">
        <v>7</v>
      </c>
      <c r="D318" s="5">
        <f t="shared" si="12"/>
        <v>2386.65</v>
      </c>
      <c r="E318" s="7">
        <f t="shared" si="13"/>
        <v>0.06</v>
      </c>
      <c r="F318" s="5">
        <f t="shared" si="14"/>
        <v>2243.451</v>
      </c>
    </row>
    <row r="319" spans="1:6">
      <c r="A319" s="15">
        <v>42511</v>
      </c>
      <c r="B319" s="66">
        <v>79.95</v>
      </c>
      <c r="C319" s="2">
        <v>10</v>
      </c>
      <c r="D319" s="5">
        <f t="shared" si="12"/>
        <v>799.5</v>
      </c>
      <c r="E319" s="7">
        <f t="shared" si="13"/>
        <v>0.02</v>
      </c>
      <c r="F319" s="5">
        <f t="shared" si="14"/>
        <v>783.51</v>
      </c>
    </row>
    <row r="320" spans="1:6">
      <c r="A320" s="15">
        <v>42631</v>
      </c>
      <c r="B320" s="66">
        <v>340.95</v>
      </c>
      <c r="C320" s="2">
        <v>13</v>
      </c>
      <c r="D320" s="5">
        <f t="shared" si="12"/>
        <v>4432.3499999999995</v>
      </c>
      <c r="E320" s="7">
        <f t="shared" si="13"/>
        <v>0.08</v>
      </c>
      <c r="F320" s="5">
        <f t="shared" si="14"/>
        <v>4077.7619999999997</v>
      </c>
    </row>
    <row r="321" spans="1:6">
      <c r="A321" s="15">
        <v>42762</v>
      </c>
      <c r="B321" s="66">
        <v>340.95</v>
      </c>
      <c r="C321" s="2">
        <v>2</v>
      </c>
      <c r="D321" s="5">
        <f t="shared" si="12"/>
        <v>681.9</v>
      </c>
      <c r="E321" s="7">
        <f t="shared" si="13"/>
        <v>0.02</v>
      </c>
      <c r="F321" s="5">
        <f t="shared" si="14"/>
        <v>668.26199999999994</v>
      </c>
    </row>
    <row r="322" spans="1:6">
      <c r="A322" s="15">
        <v>42775</v>
      </c>
      <c r="B322" s="66">
        <v>799.95</v>
      </c>
      <c r="C322" s="2">
        <v>6</v>
      </c>
      <c r="D322" s="5">
        <f t="shared" ref="D322:D385" si="15">B322*C322</f>
        <v>4799.7000000000007</v>
      </c>
      <c r="E322" s="7">
        <f t="shared" si="13"/>
        <v>0.08</v>
      </c>
      <c r="F322" s="5">
        <f t="shared" si="14"/>
        <v>4415.7240000000011</v>
      </c>
    </row>
    <row r="323" spans="1:6">
      <c r="A323" s="15">
        <v>42810</v>
      </c>
      <c r="B323" s="66">
        <v>799.95</v>
      </c>
      <c r="C323" s="2">
        <v>2</v>
      </c>
      <c r="D323" s="5">
        <f t="shared" si="15"/>
        <v>1599.9</v>
      </c>
      <c r="E323" s="7">
        <f t="shared" ref="E323:E386" si="16">VLOOKUP(D323,$H$2:$I$7,2,TRUE)</f>
        <v>4.4999999999999998E-2</v>
      </c>
      <c r="F323" s="5">
        <f t="shared" ref="F323:F386" si="17">D323*(100%-E323)</f>
        <v>1527.9045000000001</v>
      </c>
    </row>
    <row r="324" spans="1:6">
      <c r="A324" s="15">
        <v>42877</v>
      </c>
      <c r="B324" s="66">
        <v>340.95</v>
      </c>
      <c r="C324" s="2">
        <v>8</v>
      </c>
      <c r="D324" s="5">
        <f t="shared" si="15"/>
        <v>2727.6</v>
      </c>
      <c r="E324" s="7">
        <f t="shared" si="16"/>
        <v>0.08</v>
      </c>
      <c r="F324" s="5">
        <f t="shared" si="17"/>
        <v>2509.3919999999998</v>
      </c>
    </row>
    <row r="325" spans="1:6">
      <c r="A325" s="15">
        <v>42900</v>
      </c>
      <c r="B325" s="66">
        <v>340.95</v>
      </c>
      <c r="C325" s="2">
        <v>12</v>
      </c>
      <c r="D325" s="5">
        <f t="shared" si="15"/>
        <v>4091.3999999999996</v>
      </c>
      <c r="E325" s="7">
        <f t="shared" si="16"/>
        <v>0.08</v>
      </c>
      <c r="F325" s="5">
        <f t="shared" si="17"/>
        <v>3764.0879999999997</v>
      </c>
    </row>
    <row r="326" spans="1:6">
      <c r="A326" s="15">
        <v>43138</v>
      </c>
      <c r="B326" s="66">
        <v>79.95</v>
      </c>
      <c r="C326" s="2">
        <v>9</v>
      </c>
      <c r="D326" s="5">
        <f t="shared" si="15"/>
        <v>719.55000000000007</v>
      </c>
      <c r="E326" s="7">
        <f t="shared" si="16"/>
        <v>0.02</v>
      </c>
      <c r="F326" s="5">
        <f t="shared" si="17"/>
        <v>705.15900000000011</v>
      </c>
    </row>
    <row r="327" spans="1:6">
      <c r="A327" s="15">
        <v>43140</v>
      </c>
      <c r="B327" s="66">
        <v>799.95</v>
      </c>
      <c r="C327" s="2">
        <v>10</v>
      </c>
      <c r="D327" s="5">
        <f t="shared" si="15"/>
        <v>7999.5</v>
      </c>
      <c r="E327" s="7">
        <f t="shared" si="16"/>
        <v>0.08</v>
      </c>
      <c r="F327" s="5">
        <f t="shared" si="17"/>
        <v>7359.54</v>
      </c>
    </row>
    <row r="328" spans="1:6">
      <c r="A328" s="15">
        <v>43163</v>
      </c>
      <c r="B328" s="66">
        <v>340.95</v>
      </c>
      <c r="C328" s="2">
        <v>8</v>
      </c>
      <c r="D328" s="5">
        <f t="shared" si="15"/>
        <v>2727.6</v>
      </c>
      <c r="E328" s="7">
        <f t="shared" si="16"/>
        <v>0.08</v>
      </c>
      <c r="F328" s="5">
        <f t="shared" si="17"/>
        <v>2509.3919999999998</v>
      </c>
    </row>
    <row r="329" spans="1:6">
      <c r="A329" s="15">
        <v>43189</v>
      </c>
      <c r="B329" s="66">
        <v>79.95</v>
      </c>
      <c r="C329" s="2">
        <v>7</v>
      </c>
      <c r="D329" s="5">
        <f t="shared" si="15"/>
        <v>559.65</v>
      </c>
      <c r="E329" s="7">
        <f t="shared" si="16"/>
        <v>0.02</v>
      </c>
      <c r="F329" s="5">
        <f t="shared" si="17"/>
        <v>548.45699999999999</v>
      </c>
    </row>
    <row r="330" spans="1:6">
      <c r="A330" s="15">
        <v>43277</v>
      </c>
      <c r="B330" s="66">
        <v>168.95</v>
      </c>
      <c r="C330" s="2">
        <v>4</v>
      </c>
      <c r="D330" s="5">
        <f t="shared" si="15"/>
        <v>675.8</v>
      </c>
      <c r="E330" s="7">
        <f t="shared" si="16"/>
        <v>0.02</v>
      </c>
      <c r="F330" s="5">
        <f t="shared" si="17"/>
        <v>662.28399999999999</v>
      </c>
    </row>
    <row r="331" spans="1:6">
      <c r="A331" s="15">
        <v>43325</v>
      </c>
      <c r="B331" s="66">
        <v>79.95</v>
      </c>
      <c r="C331" s="2">
        <v>7</v>
      </c>
      <c r="D331" s="5">
        <f t="shared" si="15"/>
        <v>559.65</v>
      </c>
      <c r="E331" s="7">
        <f t="shared" si="16"/>
        <v>0.02</v>
      </c>
      <c r="F331" s="5">
        <f t="shared" si="17"/>
        <v>548.45699999999999</v>
      </c>
    </row>
    <row r="332" spans="1:6">
      <c r="A332" s="15">
        <v>43332</v>
      </c>
      <c r="B332" s="66">
        <v>340.95</v>
      </c>
      <c r="C332" s="2">
        <v>3</v>
      </c>
      <c r="D332" s="5">
        <f t="shared" si="15"/>
        <v>1022.8499999999999</v>
      </c>
      <c r="E332" s="7">
        <f t="shared" si="16"/>
        <v>0.03</v>
      </c>
      <c r="F332" s="5">
        <f t="shared" si="17"/>
        <v>992.16449999999986</v>
      </c>
    </row>
    <row r="333" spans="1:6">
      <c r="A333" s="15">
        <v>43378</v>
      </c>
      <c r="B333" s="66">
        <v>168.95</v>
      </c>
      <c r="C333" s="2">
        <v>3</v>
      </c>
      <c r="D333" s="5">
        <f t="shared" si="15"/>
        <v>506.84999999999997</v>
      </c>
      <c r="E333" s="7">
        <f t="shared" si="16"/>
        <v>0.02</v>
      </c>
      <c r="F333" s="5">
        <f t="shared" si="17"/>
        <v>496.71299999999997</v>
      </c>
    </row>
    <row r="334" spans="1:6">
      <c r="A334" s="15">
        <v>43537</v>
      </c>
      <c r="B334" s="66">
        <v>799.95</v>
      </c>
      <c r="C334" s="2">
        <v>8</v>
      </c>
      <c r="D334" s="5">
        <f t="shared" si="15"/>
        <v>6399.6</v>
      </c>
      <c r="E334" s="7">
        <f t="shared" si="16"/>
        <v>0.08</v>
      </c>
      <c r="F334" s="5">
        <f t="shared" si="17"/>
        <v>5887.6320000000005</v>
      </c>
    </row>
    <row r="335" spans="1:6">
      <c r="A335" s="15">
        <v>43632</v>
      </c>
      <c r="B335" s="66">
        <v>340.95</v>
      </c>
      <c r="C335" s="2">
        <v>6</v>
      </c>
      <c r="D335" s="5">
        <f t="shared" si="15"/>
        <v>2045.6999999999998</v>
      </c>
      <c r="E335" s="7">
        <f t="shared" si="16"/>
        <v>0.06</v>
      </c>
      <c r="F335" s="5">
        <f t="shared" si="17"/>
        <v>1922.9579999999996</v>
      </c>
    </row>
    <row r="336" spans="1:6">
      <c r="A336" s="15">
        <v>43774</v>
      </c>
      <c r="B336" s="66">
        <v>79.95</v>
      </c>
      <c r="C336" s="2">
        <v>8</v>
      </c>
      <c r="D336" s="5">
        <f t="shared" si="15"/>
        <v>639.6</v>
      </c>
      <c r="E336" s="7">
        <f t="shared" si="16"/>
        <v>0.02</v>
      </c>
      <c r="F336" s="5">
        <f t="shared" si="17"/>
        <v>626.80799999999999</v>
      </c>
    </row>
    <row r="337" spans="1:6">
      <c r="A337" s="15">
        <v>44057</v>
      </c>
      <c r="B337" s="66">
        <v>799.95</v>
      </c>
      <c r="C337" s="2">
        <v>15</v>
      </c>
      <c r="D337" s="5">
        <f t="shared" si="15"/>
        <v>11999.25</v>
      </c>
      <c r="E337" s="7">
        <f t="shared" si="16"/>
        <v>0.08</v>
      </c>
      <c r="F337" s="5">
        <f t="shared" si="17"/>
        <v>11039.310000000001</v>
      </c>
    </row>
    <row r="338" spans="1:6">
      <c r="A338" s="15">
        <v>44089</v>
      </c>
      <c r="B338" s="66">
        <v>79.95</v>
      </c>
      <c r="C338" s="2">
        <v>9</v>
      </c>
      <c r="D338" s="5">
        <f t="shared" si="15"/>
        <v>719.55000000000007</v>
      </c>
      <c r="E338" s="7">
        <f t="shared" si="16"/>
        <v>0.02</v>
      </c>
      <c r="F338" s="5">
        <f t="shared" si="17"/>
        <v>705.15900000000011</v>
      </c>
    </row>
    <row r="339" spans="1:6">
      <c r="A339" s="15">
        <v>44090</v>
      </c>
      <c r="B339" s="66">
        <v>340.95</v>
      </c>
      <c r="C339" s="2">
        <v>15</v>
      </c>
      <c r="D339" s="5">
        <f t="shared" si="15"/>
        <v>5114.25</v>
      </c>
      <c r="E339" s="7">
        <f t="shared" si="16"/>
        <v>0.08</v>
      </c>
      <c r="F339" s="5">
        <f t="shared" si="17"/>
        <v>4705.1100000000006</v>
      </c>
    </row>
    <row r="340" spans="1:6">
      <c r="A340" s="15">
        <v>44261</v>
      </c>
      <c r="B340" s="66">
        <v>79.95</v>
      </c>
      <c r="C340" s="2">
        <v>10</v>
      </c>
      <c r="D340" s="5">
        <f t="shared" si="15"/>
        <v>799.5</v>
      </c>
      <c r="E340" s="7">
        <f t="shared" si="16"/>
        <v>0.02</v>
      </c>
      <c r="F340" s="5">
        <f t="shared" si="17"/>
        <v>783.51</v>
      </c>
    </row>
    <row r="341" spans="1:6">
      <c r="A341" s="15">
        <v>44277</v>
      </c>
      <c r="B341" s="66">
        <v>340.95</v>
      </c>
      <c r="C341" s="2">
        <v>20</v>
      </c>
      <c r="D341" s="5">
        <f t="shared" si="15"/>
        <v>6819</v>
      </c>
      <c r="E341" s="7">
        <f t="shared" si="16"/>
        <v>0.08</v>
      </c>
      <c r="F341" s="5">
        <f t="shared" si="17"/>
        <v>6273.4800000000005</v>
      </c>
    </row>
    <row r="342" spans="1:6">
      <c r="A342" s="15">
        <v>44283</v>
      </c>
      <c r="B342" s="66">
        <v>799.95</v>
      </c>
      <c r="C342" s="2">
        <v>10</v>
      </c>
      <c r="D342" s="5">
        <f t="shared" si="15"/>
        <v>7999.5</v>
      </c>
      <c r="E342" s="7">
        <f t="shared" si="16"/>
        <v>0.08</v>
      </c>
      <c r="F342" s="5">
        <f t="shared" si="17"/>
        <v>7359.54</v>
      </c>
    </row>
    <row r="343" spans="1:6">
      <c r="A343" s="15">
        <v>44314</v>
      </c>
      <c r="B343" s="66">
        <v>79.95</v>
      </c>
      <c r="C343" s="2">
        <v>6</v>
      </c>
      <c r="D343" s="5">
        <f t="shared" si="15"/>
        <v>479.70000000000005</v>
      </c>
      <c r="E343" s="7">
        <f t="shared" si="16"/>
        <v>0</v>
      </c>
      <c r="F343" s="5">
        <f t="shared" si="17"/>
        <v>479.70000000000005</v>
      </c>
    </row>
    <row r="344" spans="1:6">
      <c r="A344" s="15">
        <v>44319</v>
      </c>
      <c r="B344" s="66">
        <v>340.95</v>
      </c>
      <c r="C344" s="2">
        <v>1</v>
      </c>
      <c r="D344" s="5">
        <f t="shared" si="15"/>
        <v>340.95</v>
      </c>
      <c r="E344" s="7">
        <f t="shared" si="16"/>
        <v>0</v>
      </c>
      <c r="F344" s="5">
        <f t="shared" si="17"/>
        <v>340.95</v>
      </c>
    </row>
    <row r="345" spans="1:6">
      <c r="A345" s="15">
        <v>44335</v>
      </c>
      <c r="B345" s="66">
        <v>799.95</v>
      </c>
      <c r="C345" s="2">
        <v>12</v>
      </c>
      <c r="D345" s="5">
        <f t="shared" si="15"/>
        <v>9599.4000000000015</v>
      </c>
      <c r="E345" s="7">
        <f t="shared" si="16"/>
        <v>0.08</v>
      </c>
      <c r="F345" s="5">
        <f t="shared" si="17"/>
        <v>8831.4480000000021</v>
      </c>
    </row>
    <row r="346" spans="1:6">
      <c r="A346" s="15">
        <v>44347</v>
      </c>
      <c r="B346" s="66">
        <v>79.95</v>
      </c>
      <c r="C346" s="2">
        <v>2</v>
      </c>
      <c r="D346" s="5">
        <f t="shared" si="15"/>
        <v>159.9</v>
      </c>
      <c r="E346" s="7">
        <f t="shared" si="16"/>
        <v>0</v>
      </c>
      <c r="F346" s="5">
        <f t="shared" si="17"/>
        <v>159.9</v>
      </c>
    </row>
    <row r="347" spans="1:6">
      <c r="A347" s="15">
        <v>44385</v>
      </c>
      <c r="B347" s="66">
        <v>340.95</v>
      </c>
      <c r="C347" s="2">
        <v>14</v>
      </c>
      <c r="D347" s="5">
        <f t="shared" si="15"/>
        <v>4773.3</v>
      </c>
      <c r="E347" s="7">
        <f t="shared" si="16"/>
        <v>0.08</v>
      </c>
      <c r="F347" s="5">
        <f t="shared" si="17"/>
        <v>4391.4360000000006</v>
      </c>
    </row>
    <row r="348" spans="1:6">
      <c r="A348" s="15">
        <v>44410</v>
      </c>
      <c r="B348" s="66">
        <v>340.95</v>
      </c>
      <c r="C348" s="2">
        <v>12</v>
      </c>
      <c r="D348" s="5">
        <f t="shared" si="15"/>
        <v>4091.3999999999996</v>
      </c>
      <c r="E348" s="7">
        <f t="shared" si="16"/>
        <v>0.08</v>
      </c>
      <c r="F348" s="5">
        <f t="shared" si="17"/>
        <v>3764.0879999999997</v>
      </c>
    </row>
    <row r="349" spans="1:6">
      <c r="A349" s="15">
        <v>44435</v>
      </c>
      <c r="B349" s="66">
        <v>340.95</v>
      </c>
      <c r="C349" s="2">
        <v>14</v>
      </c>
      <c r="D349" s="5">
        <f t="shared" si="15"/>
        <v>4773.3</v>
      </c>
      <c r="E349" s="7">
        <f t="shared" si="16"/>
        <v>0.08</v>
      </c>
      <c r="F349" s="5">
        <f t="shared" si="17"/>
        <v>4391.4360000000006</v>
      </c>
    </row>
    <row r="350" spans="1:6">
      <c r="A350" s="15">
        <v>44481</v>
      </c>
      <c r="B350" s="66">
        <v>340.95</v>
      </c>
      <c r="C350" s="2">
        <v>9</v>
      </c>
      <c r="D350" s="5">
        <f t="shared" si="15"/>
        <v>3068.5499999999997</v>
      </c>
      <c r="E350" s="7">
        <f t="shared" si="16"/>
        <v>0.08</v>
      </c>
      <c r="F350" s="5">
        <f t="shared" si="17"/>
        <v>2823.0659999999998</v>
      </c>
    </row>
    <row r="351" spans="1:6">
      <c r="A351" s="15">
        <v>44606</v>
      </c>
      <c r="B351" s="66">
        <v>168.95</v>
      </c>
      <c r="C351" s="2">
        <v>2</v>
      </c>
      <c r="D351" s="5">
        <f t="shared" si="15"/>
        <v>337.9</v>
      </c>
      <c r="E351" s="7">
        <f t="shared" si="16"/>
        <v>0</v>
      </c>
      <c r="F351" s="5">
        <f t="shared" si="17"/>
        <v>337.9</v>
      </c>
    </row>
    <row r="352" spans="1:6">
      <c r="A352" s="15">
        <v>44824</v>
      </c>
      <c r="B352" s="66">
        <v>79.95</v>
      </c>
      <c r="C352" s="2">
        <v>2</v>
      </c>
      <c r="D352" s="5">
        <f t="shared" si="15"/>
        <v>159.9</v>
      </c>
      <c r="E352" s="7">
        <f t="shared" si="16"/>
        <v>0</v>
      </c>
      <c r="F352" s="5">
        <f t="shared" si="17"/>
        <v>159.9</v>
      </c>
    </row>
    <row r="353" spans="1:6">
      <c r="A353" s="15">
        <v>45111</v>
      </c>
      <c r="B353" s="66">
        <v>340.95</v>
      </c>
      <c r="C353" s="2">
        <v>7</v>
      </c>
      <c r="D353" s="5">
        <f t="shared" si="15"/>
        <v>2386.65</v>
      </c>
      <c r="E353" s="7">
        <f t="shared" si="16"/>
        <v>0.06</v>
      </c>
      <c r="F353" s="5">
        <f t="shared" si="17"/>
        <v>2243.451</v>
      </c>
    </row>
    <row r="354" spans="1:6">
      <c r="A354" s="15">
        <v>45140</v>
      </c>
      <c r="B354" s="66">
        <v>168.95</v>
      </c>
      <c r="C354" s="2">
        <v>3</v>
      </c>
      <c r="D354" s="5">
        <f t="shared" si="15"/>
        <v>506.84999999999997</v>
      </c>
      <c r="E354" s="7">
        <f t="shared" si="16"/>
        <v>0.02</v>
      </c>
      <c r="F354" s="5">
        <f t="shared" si="17"/>
        <v>496.71299999999997</v>
      </c>
    </row>
    <row r="355" spans="1:6">
      <c r="A355" s="15">
        <v>45200</v>
      </c>
      <c r="B355" s="66">
        <v>340.95</v>
      </c>
      <c r="C355" s="2">
        <v>11</v>
      </c>
      <c r="D355" s="5">
        <f t="shared" si="15"/>
        <v>3750.45</v>
      </c>
      <c r="E355" s="7">
        <f t="shared" si="16"/>
        <v>0.08</v>
      </c>
      <c r="F355" s="5">
        <f t="shared" si="17"/>
        <v>3450.4139999999998</v>
      </c>
    </row>
    <row r="356" spans="1:6">
      <c r="A356" s="15">
        <v>45292</v>
      </c>
      <c r="B356" s="66">
        <v>79.95</v>
      </c>
      <c r="C356" s="2">
        <v>12</v>
      </c>
      <c r="D356" s="5">
        <f t="shared" si="15"/>
        <v>959.40000000000009</v>
      </c>
      <c r="E356" s="7">
        <f t="shared" si="16"/>
        <v>0.02</v>
      </c>
      <c r="F356" s="5">
        <f t="shared" si="17"/>
        <v>940.2120000000001</v>
      </c>
    </row>
    <row r="357" spans="1:6">
      <c r="A357" s="15">
        <v>45338</v>
      </c>
      <c r="B357" s="66">
        <v>340.95</v>
      </c>
      <c r="C357" s="2">
        <v>15</v>
      </c>
      <c r="D357" s="5">
        <f t="shared" si="15"/>
        <v>5114.25</v>
      </c>
      <c r="E357" s="7">
        <f t="shared" si="16"/>
        <v>0.08</v>
      </c>
      <c r="F357" s="5">
        <f t="shared" si="17"/>
        <v>4705.1100000000006</v>
      </c>
    </row>
    <row r="358" spans="1:6">
      <c r="A358" s="15">
        <v>45429</v>
      </c>
      <c r="B358" s="66">
        <v>168.95</v>
      </c>
      <c r="C358" s="2">
        <v>11</v>
      </c>
      <c r="D358" s="5">
        <f t="shared" si="15"/>
        <v>1858.4499999999998</v>
      </c>
      <c r="E358" s="7">
        <f t="shared" si="16"/>
        <v>4.4999999999999998E-2</v>
      </c>
      <c r="F358" s="5">
        <f t="shared" si="17"/>
        <v>1774.8197499999997</v>
      </c>
    </row>
    <row r="359" spans="1:6">
      <c r="A359" s="15">
        <v>46065</v>
      </c>
      <c r="B359" s="66">
        <v>799.95</v>
      </c>
      <c r="C359" s="2">
        <v>6</v>
      </c>
      <c r="D359" s="5">
        <f t="shared" si="15"/>
        <v>4799.7000000000007</v>
      </c>
      <c r="E359" s="7">
        <f t="shared" si="16"/>
        <v>0.08</v>
      </c>
      <c r="F359" s="5">
        <f t="shared" si="17"/>
        <v>4415.7240000000011</v>
      </c>
    </row>
    <row r="360" spans="1:6">
      <c r="A360" s="15">
        <v>46084</v>
      </c>
      <c r="B360" s="66">
        <v>168.95</v>
      </c>
      <c r="C360" s="2">
        <v>9</v>
      </c>
      <c r="D360" s="5">
        <f t="shared" si="15"/>
        <v>1520.55</v>
      </c>
      <c r="E360" s="7">
        <f t="shared" si="16"/>
        <v>4.4999999999999998E-2</v>
      </c>
      <c r="F360" s="5">
        <f t="shared" si="17"/>
        <v>1452.1252499999998</v>
      </c>
    </row>
    <row r="361" spans="1:6">
      <c r="A361" s="15">
        <v>46109</v>
      </c>
      <c r="B361" s="66">
        <v>168.95</v>
      </c>
      <c r="C361" s="2">
        <v>8</v>
      </c>
      <c r="D361" s="5">
        <f t="shared" si="15"/>
        <v>1351.6</v>
      </c>
      <c r="E361" s="7">
        <f t="shared" si="16"/>
        <v>0.03</v>
      </c>
      <c r="F361" s="5">
        <f t="shared" si="17"/>
        <v>1311.0519999999999</v>
      </c>
    </row>
    <row r="362" spans="1:6">
      <c r="A362" s="15">
        <v>46152</v>
      </c>
      <c r="B362" s="66">
        <v>168.95</v>
      </c>
      <c r="C362" s="2">
        <v>14</v>
      </c>
      <c r="D362" s="5">
        <f t="shared" si="15"/>
        <v>2365.2999999999997</v>
      </c>
      <c r="E362" s="7">
        <f t="shared" si="16"/>
        <v>0.06</v>
      </c>
      <c r="F362" s="5">
        <f t="shared" si="17"/>
        <v>2223.3819999999996</v>
      </c>
    </row>
    <row r="363" spans="1:6">
      <c r="A363" s="15">
        <v>46209</v>
      </c>
      <c r="B363" s="66">
        <v>799.95</v>
      </c>
      <c r="C363" s="2">
        <v>13</v>
      </c>
      <c r="D363" s="5">
        <f t="shared" si="15"/>
        <v>10399.35</v>
      </c>
      <c r="E363" s="7">
        <f t="shared" si="16"/>
        <v>0.08</v>
      </c>
      <c r="F363" s="5">
        <f t="shared" si="17"/>
        <v>9567.402</v>
      </c>
    </row>
    <row r="364" spans="1:6">
      <c r="A364" s="15">
        <v>46526</v>
      </c>
      <c r="B364" s="66">
        <v>168.95</v>
      </c>
      <c r="C364" s="2">
        <v>12</v>
      </c>
      <c r="D364" s="5">
        <f t="shared" si="15"/>
        <v>2027.3999999999999</v>
      </c>
      <c r="E364" s="7">
        <f t="shared" si="16"/>
        <v>0.06</v>
      </c>
      <c r="F364" s="5">
        <f t="shared" si="17"/>
        <v>1905.7559999999999</v>
      </c>
    </row>
    <row r="365" spans="1:6">
      <c r="A365" s="15">
        <v>46590</v>
      </c>
      <c r="B365" s="66">
        <v>79.95</v>
      </c>
      <c r="C365" s="2">
        <v>8</v>
      </c>
      <c r="D365" s="5">
        <f t="shared" si="15"/>
        <v>639.6</v>
      </c>
      <c r="E365" s="7">
        <f t="shared" si="16"/>
        <v>0.02</v>
      </c>
      <c r="F365" s="5">
        <f t="shared" si="17"/>
        <v>626.80799999999999</v>
      </c>
    </row>
    <row r="366" spans="1:6">
      <c r="A366" s="15">
        <v>46656</v>
      </c>
      <c r="B366" s="66">
        <v>79.95</v>
      </c>
      <c r="C366" s="2">
        <v>11</v>
      </c>
      <c r="D366" s="5">
        <f t="shared" si="15"/>
        <v>879.45</v>
      </c>
      <c r="E366" s="7">
        <f t="shared" si="16"/>
        <v>0.02</v>
      </c>
      <c r="F366" s="5">
        <f t="shared" si="17"/>
        <v>861.86099999999999</v>
      </c>
    </row>
    <row r="367" spans="1:6">
      <c r="A367" s="15">
        <v>46688</v>
      </c>
      <c r="B367" s="66">
        <v>340.95</v>
      </c>
      <c r="C367" s="2">
        <v>6</v>
      </c>
      <c r="D367" s="5">
        <f t="shared" si="15"/>
        <v>2045.6999999999998</v>
      </c>
      <c r="E367" s="7">
        <f t="shared" si="16"/>
        <v>0.06</v>
      </c>
      <c r="F367" s="5">
        <f t="shared" si="17"/>
        <v>1922.9579999999996</v>
      </c>
    </row>
    <row r="368" spans="1:6">
      <c r="A368" s="15">
        <v>46697</v>
      </c>
      <c r="B368" s="66">
        <v>79.95</v>
      </c>
      <c r="C368" s="2">
        <v>10</v>
      </c>
      <c r="D368" s="5">
        <f t="shared" si="15"/>
        <v>799.5</v>
      </c>
      <c r="E368" s="7">
        <f t="shared" si="16"/>
        <v>0.02</v>
      </c>
      <c r="F368" s="5">
        <f t="shared" si="17"/>
        <v>783.51</v>
      </c>
    </row>
    <row r="369" spans="1:6">
      <c r="A369" s="15">
        <v>46977</v>
      </c>
      <c r="B369" s="66">
        <v>168.95</v>
      </c>
      <c r="C369" s="2">
        <v>15</v>
      </c>
      <c r="D369" s="5">
        <f t="shared" si="15"/>
        <v>2534.25</v>
      </c>
      <c r="E369" s="7">
        <f t="shared" si="16"/>
        <v>0.08</v>
      </c>
      <c r="F369" s="5">
        <f t="shared" si="17"/>
        <v>2331.5100000000002</v>
      </c>
    </row>
    <row r="370" spans="1:6">
      <c r="A370" s="15">
        <v>47024</v>
      </c>
      <c r="B370" s="66">
        <v>799.95</v>
      </c>
      <c r="C370" s="2">
        <v>20</v>
      </c>
      <c r="D370" s="5">
        <f t="shared" si="15"/>
        <v>15999</v>
      </c>
      <c r="E370" s="7">
        <f t="shared" si="16"/>
        <v>0.08</v>
      </c>
      <c r="F370" s="5">
        <f t="shared" si="17"/>
        <v>14719.08</v>
      </c>
    </row>
    <row r="371" spans="1:6">
      <c r="A371" s="15">
        <v>47079</v>
      </c>
      <c r="B371" s="66">
        <v>340.95</v>
      </c>
      <c r="C371" s="2">
        <v>6</v>
      </c>
      <c r="D371" s="5">
        <f t="shared" si="15"/>
        <v>2045.6999999999998</v>
      </c>
      <c r="E371" s="7">
        <f t="shared" si="16"/>
        <v>0.06</v>
      </c>
      <c r="F371" s="5">
        <f t="shared" si="17"/>
        <v>1922.9579999999996</v>
      </c>
    </row>
    <row r="372" spans="1:6">
      <c r="A372" s="15">
        <v>47169</v>
      </c>
      <c r="B372" s="66">
        <v>340.95</v>
      </c>
      <c r="C372" s="2">
        <v>11</v>
      </c>
      <c r="D372" s="5">
        <f t="shared" si="15"/>
        <v>3750.45</v>
      </c>
      <c r="E372" s="7">
        <f t="shared" si="16"/>
        <v>0.08</v>
      </c>
      <c r="F372" s="5">
        <f t="shared" si="17"/>
        <v>3450.4139999999998</v>
      </c>
    </row>
    <row r="373" spans="1:6">
      <c r="A373" s="15">
        <v>47172</v>
      </c>
      <c r="B373" s="66">
        <v>79.95</v>
      </c>
      <c r="C373" s="2">
        <v>3</v>
      </c>
      <c r="D373" s="5">
        <f t="shared" si="15"/>
        <v>239.85000000000002</v>
      </c>
      <c r="E373" s="7">
        <f t="shared" si="16"/>
        <v>0</v>
      </c>
      <c r="F373" s="5">
        <f t="shared" si="17"/>
        <v>239.85000000000002</v>
      </c>
    </row>
    <row r="374" spans="1:6">
      <c r="A374" s="15">
        <v>47199</v>
      </c>
      <c r="B374" s="66">
        <v>340.95</v>
      </c>
      <c r="C374" s="2">
        <v>15</v>
      </c>
      <c r="D374" s="5">
        <f t="shared" si="15"/>
        <v>5114.25</v>
      </c>
      <c r="E374" s="7">
        <f t="shared" si="16"/>
        <v>0.08</v>
      </c>
      <c r="F374" s="5">
        <f t="shared" si="17"/>
        <v>4705.1100000000006</v>
      </c>
    </row>
    <row r="375" spans="1:6">
      <c r="A375" s="15">
        <v>47228</v>
      </c>
      <c r="B375" s="66">
        <v>340.95</v>
      </c>
      <c r="C375" s="2">
        <v>3</v>
      </c>
      <c r="D375" s="5">
        <f t="shared" si="15"/>
        <v>1022.8499999999999</v>
      </c>
      <c r="E375" s="7">
        <f t="shared" si="16"/>
        <v>0.03</v>
      </c>
      <c r="F375" s="5">
        <f t="shared" si="17"/>
        <v>992.16449999999986</v>
      </c>
    </row>
    <row r="376" spans="1:6">
      <c r="A376" s="15">
        <v>47246</v>
      </c>
      <c r="B376" s="66">
        <v>799.95</v>
      </c>
      <c r="C376" s="2">
        <v>11</v>
      </c>
      <c r="D376" s="5">
        <f t="shared" si="15"/>
        <v>8799.4500000000007</v>
      </c>
      <c r="E376" s="7">
        <f t="shared" si="16"/>
        <v>0.08</v>
      </c>
      <c r="F376" s="5">
        <f t="shared" si="17"/>
        <v>8095.4940000000006</v>
      </c>
    </row>
    <row r="377" spans="1:6">
      <c r="A377" s="15">
        <v>47285</v>
      </c>
      <c r="B377" s="66">
        <v>168.95</v>
      </c>
      <c r="C377" s="2">
        <v>9</v>
      </c>
      <c r="D377" s="5">
        <f t="shared" si="15"/>
        <v>1520.55</v>
      </c>
      <c r="E377" s="7">
        <f t="shared" si="16"/>
        <v>4.4999999999999998E-2</v>
      </c>
      <c r="F377" s="5">
        <f t="shared" si="17"/>
        <v>1452.1252499999998</v>
      </c>
    </row>
    <row r="378" spans="1:6">
      <c r="A378" s="15">
        <v>47334</v>
      </c>
      <c r="B378" s="66">
        <v>168.95</v>
      </c>
      <c r="C378" s="2">
        <v>2</v>
      </c>
      <c r="D378" s="5">
        <f t="shared" si="15"/>
        <v>337.9</v>
      </c>
      <c r="E378" s="7">
        <f t="shared" si="16"/>
        <v>0</v>
      </c>
      <c r="F378" s="5">
        <f t="shared" si="17"/>
        <v>337.9</v>
      </c>
    </row>
    <row r="379" spans="1:6">
      <c r="A379" s="15">
        <v>47498</v>
      </c>
      <c r="B379" s="66">
        <v>799.95</v>
      </c>
      <c r="C379" s="2">
        <v>6</v>
      </c>
      <c r="D379" s="5">
        <f t="shared" si="15"/>
        <v>4799.7000000000007</v>
      </c>
      <c r="E379" s="7">
        <f t="shared" si="16"/>
        <v>0.08</v>
      </c>
      <c r="F379" s="5">
        <f t="shared" si="17"/>
        <v>4415.7240000000011</v>
      </c>
    </row>
    <row r="380" spans="1:6">
      <c r="A380" s="15">
        <v>47864</v>
      </c>
      <c r="B380" s="66">
        <v>340.95</v>
      </c>
      <c r="C380" s="2">
        <v>10</v>
      </c>
      <c r="D380" s="5">
        <f t="shared" si="15"/>
        <v>3409.5</v>
      </c>
      <c r="E380" s="7">
        <f t="shared" si="16"/>
        <v>0.08</v>
      </c>
      <c r="F380" s="5">
        <f t="shared" si="17"/>
        <v>3136.7400000000002</v>
      </c>
    </row>
    <row r="381" spans="1:6">
      <c r="A381" s="15">
        <v>47900</v>
      </c>
      <c r="B381" s="66">
        <v>340.95</v>
      </c>
      <c r="C381" s="2">
        <v>8</v>
      </c>
      <c r="D381" s="5">
        <f t="shared" si="15"/>
        <v>2727.6</v>
      </c>
      <c r="E381" s="7">
        <f t="shared" si="16"/>
        <v>0.08</v>
      </c>
      <c r="F381" s="5">
        <f t="shared" si="17"/>
        <v>2509.3919999999998</v>
      </c>
    </row>
    <row r="382" spans="1:6">
      <c r="A382" s="15">
        <v>47936</v>
      </c>
      <c r="B382" s="66">
        <v>799.95</v>
      </c>
      <c r="C382" s="2">
        <v>15</v>
      </c>
      <c r="D382" s="5">
        <f t="shared" si="15"/>
        <v>11999.25</v>
      </c>
      <c r="E382" s="7">
        <f t="shared" si="16"/>
        <v>0.08</v>
      </c>
      <c r="F382" s="5">
        <f t="shared" si="17"/>
        <v>11039.310000000001</v>
      </c>
    </row>
    <row r="383" spans="1:6">
      <c r="A383" s="15">
        <v>48170</v>
      </c>
      <c r="B383" s="66">
        <v>79.95</v>
      </c>
      <c r="C383" s="2">
        <v>3</v>
      </c>
      <c r="D383" s="5">
        <f t="shared" si="15"/>
        <v>239.85000000000002</v>
      </c>
      <c r="E383" s="7">
        <f t="shared" si="16"/>
        <v>0</v>
      </c>
      <c r="F383" s="5">
        <f t="shared" si="17"/>
        <v>239.85000000000002</v>
      </c>
    </row>
    <row r="384" spans="1:6">
      <c r="A384" s="15">
        <v>48263</v>
      </c>
      <c r="B384" s="66">
        <v>340.95</v>
      </c>
      <c r="C384" s="2">
        <v>15</v>
      </c>
      <c r="D384" s="5">
        <f t="shared" si="15"/>
        <v>5114.25</v>
      </c>
      <c r="E384" s="7">
        <f t="shared" si="16"/>
        <v>0.08</v>
      </c>
      <c r="F384" s="5">
        <f t="shared" si="17"/>
        <v>4705.1100000000006</v>
      </c>
    </row>
    <row r="385" spans="1:6">
      <c r="A385" s="15">
        <v>48281</v>
      </c>
      <c r="B385" s="66">
        <v>340.95</v>
      </c>
      <c r="C385" s="2">
        <v>5</v>
      </c>
      <c r="D385" s="5">
        <f t="shared" si="15"/>
        <v>1704.75</v>
      </c>
      <c r="E385" s="7">
        <f t="shared" si="16"/>
        <v>4.4999999999999998E-2</v>
      </c>
      <c r="F385" s="5">
        <f t="shared" si="17"/>
        <v>1628.0362499999999</v>
      </c>
    </row>
    <row r="386" spans="1:6">
      <c r="A386" s="15">
        <v>48400</v>
      </c>
      <c r="B386" s="66">
        <v>168.95</v>
      </c>
      <c r="C386" s="2">
        <v>9</v>
      </c>
      <c r="D386" s="5">
        <f t="shared" ref="D386:D449" si="18">B386*C386</f>
        <v>1520.55</v>
      </c>
      <c r="E386" s="7">
        <f t="shared" si="16"/>
        <v>4.4999999999999998E-2</v>
      </c>
      <c r="F386" s="5">
        <f t="shared" si="17"/>
        <v>1452.1252499999998</v>
      </c>
    </row>
    <row r="387" spans="1:6">
      <c r="A387" s="15">
        <v>48425</v>
      </c>
      <c r="B387" s="66">
        <v>168.95</v>
      </c>
      <c r="C387" s="2">
        <v>4</v>
      </c>
      <c r="D387" s="5">
        <f t="shared" si="18"/>
        <v>675.8</v>
      </c>
      <c r="E387" s="7">
        <f t="shared" ref="E387:E450" si="19">VLOOKUP(D387,$H$2:$I$7,2,TRUE)</f>
        <v>0.02</v>
      </c>
      <c r="F387" s="5">
        <f t="shared" ref="F387:F450" si="20">D387*(100%-E387)</f>
        <v>662.28399999999999</v>
      </c>
    </row>
    <row r="388" spans="1:6">
      <c r="A388" s="15">
        <v>48665</v>
      </c>
      <c r="B388" s="66">
        <v>340.95</v>
      </c>
      <c r="C388" s="2">
        <v>15</v>
      </c>
      <c r="D388" s="5">
        <f t="shared" si="18"/>
        <v>5114.25</v>
      </c>
      <c r="E388" s="7">
        <f t="shared" si="19"/>
        <v>0.08</v>
      </c>
      <c r="F388" s="5">
        <f t="shared" si="20"/>
        <v>4705.1100000000006</v>
      </c>
    </row>
    <row r="389" spans="1:6">
      <c r="A389" s="15">
        <v>48724</v>
      </c>
      <c r="B389" s="66">
        <v>340.95</v>
      </c>
      <c r="C389" s="2">
        <v>5</v>
      </c>
      <c r="D389" s="5">
        <f t="shared" si="18"/>
        <v>1704.75</v>
      </c>
      <c r="E389" s="7">
        <f t="shared" si="19"/>
        <v>4.4999999999999998E-2</v>
      </c>
      <c r="F389" s="5">
        <f t="shared" si="20"/>
        <v>1628.0362499999999</v>
      </c>
    </row>
    <row r="390" spans="1:6">
      <c r="A390" s="15">
        <v>48771</v>
      </c>
      <c r="B390" s="66">
        <v>79.95</v>
      </c>
      <c r="C390" s="2">
        <v>14</v>
      </c>
      <c r="D390" s="5">
        <f t="shared" si="18"/>
        <v>1119.3</v>
      </c>
      <c r="E390" s="7">
        <f t="shared" si="19"/>
        <v>0.03</v>
      </c>
      <c r="F390" s="5">
        <f t="shared" si="20"/>
        <v>1085.721</v>
      </c>
    </row>
    <row r="391" spans="1:6">
      <c r="A391" s="15">
        <v>48825</v>
      </c>
      <c r="B391" s="66">
        <v>340.95</v>
      </c>
      <c r="C391" s="2">
        <v>19</v>
      </c>
      <c r="D391" s="5">
        <f t="shared" si="18"/>
        <v>6478.05</v>
      </c>
      <c r="E391" s="7">
        <f t="shared" si="19"/>
        <v>0.08</v>
      </c>
      <c r="F391" s="5">
        <f t="shared" si="20"/>
        <v>5959.8060000000005</v>
      </c>
    </row>
    <row r="392" spans="1:6">
      <c r="A392" s="15">
        <v>48838</v>
      </c>
      <c r="B392" s="66">
        <v>79.95</v>
      </c>
      <c r="C392" s="2">
        <v>11</v>
      </c>
      <c r="D392" s="5">
        <f t="shared" si="18"/>
        <v>879.45</v>
      </c>
      <c r="E392" s="7">
        <f t="shared" si="19"/>
        <v>0.02</v>
      </c>
      <c r="F392" s="5">
        <f t="shared" si="20"/>
        <v>861.86099999999999</v>
      </c>
    </row>
    <row r="393" spans="1:6">
      <c r="A393" s="15">
        <v>48848</v>
      </c>
      <c r="B393" s="66">
        <v>340.95</v>
      </c>
      <c r="C393" s="2">
        <v>5</v>
      </c>
      <c r="D393" s="5">
        <f t="shared" si="18"/>
        <v>1704.75</v>
      </c>
      <c r="E393" s="7">
        <f t="shared" si="19"/>
        <v>4.4999999999999998E-2</v>
      </c>
      <c r="F393" s="5">
        <f t="shared" si="20"/>
        <v>1628.0362499999999</v>
      </c>
    </row>
    <row r="394" spans="1:6">
      <c r="A394" s="15">
        <v>48921</v>
      </c>
      <c r="B394" s="66">
        <v>340.95</v>
      </c>
      <c r="C394" s="2">
        <v>1</v>
      </c>
      <c r="D394" s="5">
        <f t="shared" si="18"/>
        <v>340.95</v>
      </c>
      <c r="E394" s="7">
        <f t="shared" si="19"/>
        <v>0</v>
      </c>
      <c r="F394" s="5">
        <f t="shared" si="20"/>
        <v>340.95</v>
      </c>
    </row>
    <row r="395" spans="1:6">
      <c r="A395" s="15">
        <v>48982</v>
      </c>
      <c r="B395" s="66">
        <v>79.95</v>
      </c>
      <c r="C395" s="2">
        <v>11</v>
      </c>
      <c r="D395" s="5">
        <f t="shared" si="18"/>
        <v>879.45</v>
      </c>
      <c r="E395" s="7">
        <f t="shared" si="19"/>
        <v>0.02</v>
      </c>
      <c r="F395" s="5">
        <f t="shared" si="20"/>
        <v>861.86099999999999</v>
      </c>
    </row>
    <row r="396" spans="1:6">
      <c r="A396" s="15">
        <v>49081</v>
      </c>
      <c r="B396" s="66">
        <v>340.95</v>
      </c>
      <c r="C396" s="2">
        <v>3</v>
      </c>
      <c r="D396" s="5">
        <f t="shared" si="18"/>
        <v>1022.8499999999999</v>
      </c>
      <c r="E396" s="7">
        <f t="shared" si="19"/>
        <v>0.03</v>
      </c>
      <c r="F396" s="5">
        <f t="shared" si="20"/>
        <v>992.16449999999986</v>
      </c>
    </row>
    <row r="397" spans="1:6">
      <c r="A397" s="15">
        <v>49081</v>
      </c>
      <c r="B397" s="66">
        <v>168.95</v>
      </c>
      <c r="C397" s="2">
        <v>5</v>
      </c>
      <c r="D397" s="5">
        <f t="shared" si="18"/>
        <v>844.75</v>
      </c>
      <c r="E397" s="7">
        <f t="shared" si="19"/>
        <v>0.02</v>
      </c>
      <c r="F397" s="5">
        <f t="shared" si="20"/>
        <v>827.85500000000002</v>
      </c>
    </row>
    <row r="398" spans="1:6">
      <c r="A398" s="15">
        <v>49482</v>
      </c>
      <c r="B398" s="66">
        <v>340.95</v>
      </c>
      <c r="C398" s="2">
        <v>8</v>
      </c>
      <c r="D398" s="5">
        <f t="shared" si="18"/>
        <v>2727.6</v>
      </c>
      <c r="E398" s="7">
        <f t="shared" si="19"/>
        <v>0.08</v>
      </c>
      <c r="F398" s="5">
        <f t="shared" si="20"/>
        <v>2509.3919999999998</v>
      </c>
    </row>
    <row r="399" spans="1:6">
      <c r="A399" s="15">
        <v>49502</v>
      </c>
      <c r="B399" s="66">
        <v>340.95</v>
      </c>
      <c r="C399" s="2">
        <v>11</v>
      </c>
      <c r="D399" s="5">
        <f t="shared" si="18"/>
        <v>3750.45</v>
      </c>
      <c r="E399" s="7">
        <f t="shared" si="19"/>
        <v>0.08</v>
      </c>
      <c r="F399" s="5">
        <f t="shared" si="20"/>
        <v>3450.4139999999998</v>
      </c>
    </row>
    <row r="400" spans="1:6">
      <c r="A400" s="15">
        <v>49508</v>
      </c>
      <c r="B400" s="66">
        <v>340.95</v>
      </c>
      <c r="C400" s="2">
        <v>4</v>
      </c>
      <c r="D400" s="5">
        <f t="shared" si="18"/>
        <v>1363.8</v>
      </c>
      <c r="E400" s="7">
        <f t="shared" si="19"/>
        <v>0.03</v>
      </c>
      <c r="F400" s="5">
        <f t="shared" si="20"/>
        <v>1322.886</v>
      </c>
    </row>
    <row r="401" spans="1:6">
      <c r="A401" s="15">
        <v>49770</v>
      </c>
      <c r="B401" s="66">
        <v>340.95</v>
      </c>
      <c r="C401" s="2">
        <v>13</v>
      </c>
      <c r="D401" s="5">
        <f t="shared" si="18"/>
        <v>4432.3499999999995</v>
      </c>
      <c r="E401" s="7">
        <f t="shared" si="19"/>
        <v>0.08</v>
      </c>
      <c r="F401" s="5">
        <f t="shared" si="20"/>
        <v>4077.7619999999997</v>
      </c>
    </row>
    <row r="402" spans="1:6">
      <c r="A402" s="15">
        <v>49996</v>
      </c>
      <c r="B402" s="66">
        <v>340.95</v>
      </c>
      <c r="C402" s="2">
        <v>9</v>
      </c>
      <c r="D402" s="5">
        <f t="shared" si="18"/>
        <v>3068.5499999999997</v>
      </c>
      <c r="E402" s="7">
        <f t="shared" si="19"/>
        <v>0.08</v>
      </c>
      <c r="F402" s="5">
        <f t="shared" si="20"/>
        <v>2823.0659999999998</v>
      </c>
    </row>
    <row r="403" spans="1:6">
      <c r="A403" s="15">
        <v>50069</v>
      </c>
      <c r="B403" s="66">
        <v>340.95</v>
      </c>
      <c r="C403" s="2">
        <v>6</v>
      </c>
      <c r="D403" s="5">
        <f t="shared" si="18"/>
        <v>2045.6999999999998</v>
      </c>
      <c r="E403" s="7">
        <f t="shared" si="19"/>
        <v>0.06</v>
      </c>
      <c r="F403" s="5">
        <f t="shared" si="20"/>
        <v>1922.9579999999996</v>
      </c>
    </row>
    <row r="404" spans="1:6">
      <c r="A404" s="15">
        <v>50097</v>
      </c>
      <c r="B404" s="66">
        <v>340.95</v>
      </c>
      <c r="C404" s="2">
        <v>12</v>
      </c>
      <c r="D404" s="5">
        <f t="shared" si="18"/>
        <v>4091.3999999999996</v>
      </c>
      <c r="E404" s="7">
        <f t="shared" si="19"/>
        <v>0.08</v>
      </c>
      <c r="F404" s="5">
        <f t="shared" si="20"/>
        <v>3764.0879999999997</v>
      </c>
    </row>
    <row r="405" spans="1:6">
      <c r="A405" s="15">
        <v>50164</v>
      </c>
      <c r="B405" s="66">
        <v>168.95</v>
      </c>
      <c r="C405" s="2">
        <v>15</v>
      </c>
      <c r="D405" s="5">
        <f t="shared" si="18"/>
        <v>2534.25</v>
      </c>
      <c r="E405" s="7">
        <f t="shared" si="19"/>
        <v>0.08</v>
      </c>
      <c r="F405" s="5">
        <f t="shared" si="20"/>
        <v>2331.5100000000002</v>
      </c>
    </row>
    <row r="406" spans="1:6">
      <c r="A406" s="15">
        <v>50189</v>
      </c>
      <c r="B406" s="66">
        <v>799.95</v>
      </c>
      <c r="C406" s="2">
        <v>7</v>
      </c>
      <c r="D406" s="5">
        <f t="shared" si="18"/>
        <v>5599.6500000000005</v>
      </c>
      <c r="E406" s="7">
        <f t="shared" si="19"/>
        <v>0.08</v>
      </c>
      <c r="F406" s="5">
        <f t="shared" si="20"/>
        <v>5151.6780000000008</v>
      </c>
    </row>
    <row r="407" spans="1:6">
      <c r="A407" s="15">
        <v>50314</v>
      </c>
      <c r="B407" s="66">
        <v>340.95</v>
      </c>
      <c r="C407" s="2">
        <v>2</v>
      </c>
      <c r="D407" s="5">
        <f t="shared" si="18"/>
        <v>681.9</v>
      </c>
      <c r="E407" s="7">
        <f t="shared" si="19"/>
        <v>0.02</v>
      </c>
      <c r="F407" s="5">
        <f t="shared" si="20"/>
        <v>668.26199999999994</v>
      </c>
    </row>
    <row r="408" spans="1:6">
      <c r="A408" s="15">
        <v>50381</v>
      </c>
      <c r="B408" s="66">
        <v>340.95</v>
      </c>
      <c r="C408" s="2">
        <v>11</v>
      </c>
      <c r="D408" s="5">
        <f t="shared" si="18"/>
        <v>3750.45</v>
      </c>
      <c r="E408" s="7">
        <f t="shared" si="19"/>
        <v>0.08</v>
      </c>
      <c r="F408" s="5">
        <f t="shared" si="20"/>
        <v>3450.4139999999998</v>
      </c>
    </row>
    <row r="409" spans="1:6">
      <c r="A409" s="15">
        <v>50411</v>
      </c>
      <c r="B409" s="66">
        <v>340.95</v>
      </c>
      <c r="C409" s="2">
        <v>9</v>
      </c>
      <c r="D409" s="5">
        <f t="shared" si="18"/>
        <v>3068.5499999999997</v>
      </c>
      <c r="E409" s="7">
        <f t="shared" si="19"/>
        <v>0.08</v>
      </c>
      <c r="F409" s="5">
        <f t="shared" si="20"/>
        <v>2823.0659999999998</v>
      </c>
    </row>
    <row r="410" spans="1:6">
      <c r="A410" s="15">
        <v>50414</v>
      </c>
      <c r="B410" s="66">
        <v>799.95</v>
      </c>
      <c r="C410" s="2">
        <v>11</v>
      </c>
      <c r="D410" s="5">
        <f t="shared" si="18"/>
        <v>8799.4500000000007</v>
      </c>
      <c r="E410" s="7">
        <f t="shared" si="19"/>
        <v>0.08</v>
      </c>
      <c r="F410" s="5">
        <f t="shared" si="20"/>
        <v>8095.4940000000006</v>
      </c>
    </row>
    <row r="411" spans="1:6">
      <c r="A411" s="15">
        <v>50420</v>
      </c>
      <c r="B411" s="66">
        <v>79.95</v>
      </c>
      <c r="C411" s="2">
        <v>7</v>
      </c>
      <c r="D411" s="5">
        <f t="shared" si="18"/>
        <v>559.65</v>
      </c>
      <c r="E411" s="7">
        <f t="shared" si="19"/>
        <v>0.02</v>
      </c>
      <c r="F411" s="5">
        <f t="shared" si="20"/>
        <v>548.45699999999999</v>
      </c>
    </row>
    <row r="412" spans="1:6">
      <c r="A412" s="15">
        <v>50475</v>
      </c>
      <c r="B412" s="66">
        <v>168.95</v>
      </c>
      <c r="C412" s="2">
        <v>6</v>
      </c>
      <c r="D412" s="5">
        <f t="shared" si="18"/>
        <v>1013.6999999999999</v>
      </c>
      <c r="E412" s="7">
        <f t="shared" si="19"/>
        <v>0.03</v>
      </c>
      <c r="F412" s="5">
        <f t="shared" si="20"/>
        <v>983.28899999999987</v>
      </c>
    </row>
    <row r="413" spans="1:6">
      <c r="A413" s="15">
        <v>50524</v>
      </c>
      <c r="B413" s="66">
        <v>79.95</v>
      </c>
      <c r="C413" s="2">
        <v>13</v>
      </c>
      <c r="D413" s="5">
        <f t="shared" si="18"/>
        <v>1039.3500000000001</v>
      </c>
      <c r="E413" s="7">
        <f t="shared" si="19"/>
        <v>0.03</v>
      </c>
      <c r="F413" s="5">
        <f t="shared" si="20"/>
        <v>1008.1695000000001</v>
      </c>
    </row>
    <row r="414" spans="1:6">
      <c r="A414" s="15">
        <v>50654</v>
      </c>
      <c r="B414" s="66">
        <v>799.95</v>
      </c>
      <c r="C414" s="2">
        <v>4</v>
      </c>
      <c r="D414" s="5">
        <f t="shared" si="18"/>
        <v>3199.8</v>
      </c>
      <c r="E414" s="7">
        <f t="shared" si="19"/>
        <v>0.08</v>
      </c>
      <c r="F414" s="5">
        <f t="shared" si="20"/>
        <v>2943.8160000000003</v>
      </c>
    </row>
    <row r="415" spans="1:6">
      <c r="A415" s="15">
        <v>50826</v>
      </c>
      <c r="B415" s="66">
        <v>799.95</v>
      </c>
      <c r="C415" s="2">
        <v>10</v>
      </c>
      <c r="D415" s="5">
        <f t="shared" si="18"/>
        <v>7999.5</v>
      </c>
      <c r="E415" s="7">
        <f t="shared" si="19"/>
        <v>0.08</v>
      </c>
      <c r="F415" s="5">
        <f t="shared" si="20"/>
        <v>7359.54</v>
      </c>
    </row>
    <row r="416" spans="1:6">
      <c r="A416" s="15">
        <v>50833</v>
      </c>
      <c r="B416" s="66">
        <v>168.95</v>
      </c>
      <c r="C416" s="2">
        <v>1</v>
      </c>
      <c r="D416" s="5">
        <f t="shared" si="18"/>
        <v>168.95</v>
      </c>
      <c r="E416" s="7">
        <f t="shared" si="19"/>
        <v>0</v>
      </c>
      <c r="F416" s="5">
        <f t="shared" si="20"/>
        <v>168.95</v>
      </c>
    </row>
    <row r="417" spans="1:6">
      <c r="A417" s="15">
        <v>50870</v>
      </c>
      <c r="B417" s="66">
        <v>799.95</v>
      </c>
      <c r="C417" s="2">
        <v>3</v>
      </c>
      <c r="D417" s="5">
        <f t="shared" si="18"/>
        <v>2399.8500000000004</v>
      </c>
      <c r="E417" s="7">
        <f t="shared" si="19"/>
        <v>0.06</v>
      </c>
      <c r="F417" s="5">
        <f t="shared" si="20"/>
        <v>2255.8590000000004</v>
      </c>
    </row>
    <row r="418" spans="1:6">
      <c r="A418" s="15">
        <v>50935</v>
      </c>
      <c r="B418" s="66">
        <v>79.95</v>
      </c>
      <c r="C418" s="2">
        <v>7</v>
      </c>
      <c r="D418" s="5">
        <f t="shared" si="18"/>
        <v>559.65</v>
      </c>
      <c r="E418" s="7">
        <f t="shared" si="19"/>
        <v>0.02</v>
      </c>
      <c r="F418" s="5">
        <f t="shared" si="20"/>
        <v>548.45699999999999</v>
      </c>
    </row>
    <row r="419" spans="1:6">
      <c r="A419" s="15">
        <v>50985</v>
      </c>
      <c r="B419" s="66">
        <v>340.95</v>
      </c>
      <c r="C419" s="2">
        <v>11</v>
      </c>
      <c r="D419" s="5">
        <f t="shared" si="18"/>
        <v>3750.45</v>
      </c>
      <c r="E419" s="7">
        <f t="shared" si="19"/>
        <v>0.08</v>
      </c>
      <c r="F419" s="5">
        <f t="shared" si="20"/>
        <v>3450.4139999999998</v>
      </c>
    </row>
    <row r="420" spans="1:6">
      <c r="A420" s="15">
        <v>51081</v>
      </c>
      <c r="B420" s="66">
        <v>168.95</v>
      </c>
      <c r="C420" s="2">
        <v>3</v>
      </c>
      <c r="D420" s="5">
        <f t="shared" si="18"/>
        <v>506.84999999999997</v>
      </c>
      <c r="E420" s="7">
        <f t="shared" si="19"/>
        <v>0.02</v>
      </c>
      <c r="F420" s="5">
        <f t="shared" si="20"/>
        <v>496.71299999999997</v>
      </c>
    </row>
    <row r="421" spans="1:6">
      <c r="A421" s="15">
        <v>51313</v>
      </c>
      <c r="B421" s="66">
        <v>79.95</v>
      </c>
      <c r="C421" s="2">
        <v>14</v>
      </c>
      <c r="D421" s="5">
        <f t="shared" si="18"/>
        <v>1119.3</v>
      </c>
      <c r="E421" s="7">
        <f t="shared" si="19"/>
        <v>0.03</v>
      </c>
      <c r="F421" s="5">
        <f t="shared" si="20"/>
        <v>1085.721</v>
      </c>
    </row>
    <row r="422" spans="1:6">
      <c r="A422" s="15">
        <v>51332</v>
      </c>
      <c r="B422" s="66">
        <v>340.95</v>
      </c>
      <c r="C422" s="2">
        <v>10</v>
      </c>
      <c r="D422" s="5">
        <f t="shared" si="18"/>
        <v>3409.5</v>
      </c>
      <c r="E422" s="7">
        <f t="shared" si="19"/>
        <v>0.08</v>
      </c>
      <c r="F422" s="5">
        <f t="shared" si="20"/>
        <v>3136.7400000000002</v>
      </c>
    </row>
    <row r="423" spans="1:6">
      <c r="A423" s="15">
        <v>51509</v>
      </c>
      <c r="B423" s="66">
        <v>799.95</v>
      </c>
      <c r="C423" s="2">
        <v>16</v>
      </c>
      <c r="D423" s="5">
        <f t="shared" si="18"/>
        <v>12799.2</v>
      </c>
      <c r="E423" s="7">
        <f t="shared" si="19"/>
        <v>0.08</v>
      </c>
      <c r="F423" s="5">
        <f t="shared" si="20"/>
        <v>11775.264000000001</v>
      </c>
    </row>
    <row r="424" spans="1:6">
      <c r="A424" s="15">
        <v>51676</v>
      </c>
      <c r="B424" s="66">
        <v>340.95</v>
      </c>
      <c r="C424" s="2">
        <v>12</v>
      </c>
      <c r="D424" s="5">
        <f t="shared" si="18"/>
        <v>4091.3999999999996</v>
      </c>
      <c r="E424" s="7">
        <f t="shared" si="19"/>
        <v>0.08</v>
      </c>
      <c r="F424" s="5">
        <f t="shared" si="20"/>
        <v>3764.0879999999997</v>
      </c>
    </row>
    <row r="425" spans="1:6">
      <c r="A425" s="15">
        <v>51680</v>
      </c>
      <c r="B425" s="66">
        <v>340.95</v>
      </c>
      <c r="C425" s="2">
        <v>16</v>
      </c>
      <c r="D425" s="5">
        <f t="shared" si="18"/>
        <v>5455.2</v>
      </c>
      <c r="E425" s="7">
        <f t="shared" si="19"/>
        <v>0.08</v>
      </c>
      <c r="F425" s="5">
        <f t="shared" si="20"/>
        <v>5018.7839999999997</v>
      </c>
    </row>
    <row r="426" spans="1:6">
      <c r="A426" s="15">
        <v>51841</v>
      </c>
      <c r="B426" s="66">
        <v>79.95</v>
      </c>
      <c r="C426" s="2">
        <v>3</v>
      </c>
      <c r="D426" s="5">
        <f t="shared" si="18"/>
        <v>239.85000000000002</v>
      </c>
      <c r="E426" s="7">
        <f t="shared" si="19"/>
        <v>0</v>
      </c>
      <c r="F426" s="5">
        <f t="shared" si="20"/>
        <v>239.85000000000002</v>
      </c>
    </row>
    <row r="427" spans="1:6">
      <c r="A427" s="15">
        <v>51845</v>
      </c>
      <c r="B427" s="66">
        <v>168.95</v>
      </c>
      <c r="C427" s="2">
        <v>4</v>
      </c>
      <c r="D427" s="5">
        <f t="shared" si="18"/>
        <v>675.8</v>
      </c>
      <c r="E427" s="7">
        <f t="shared" si="19"/>
        <v>0.02</v>
      </c>
      <c r="F427" s="5">
        <f t="shared" si="20"/>
        <v>662.28399999999999</v>
      </c>
    </row>
    <row r="428" spans="1:6">
      <c r="A428" s="15">
        <v>51871</v>
      </c>
      <c r="B428" s="66">
        <v>340.95</v>
      </c>
      <c r="C428" s="2">
        <v>11</v>
      </c>
      <c r="D428" s="5">
        <f t="shared" si="18"/>
        <v>3750.45</v>
      </c>
      <c r="E428" s="7">
        <f t="shared" si="19"/>
        <v>0.08</v>
      </c>
      <c r="F428" s="5">
        <f t="shared" si="20"/>
        <v>3450.4139999999998</v>
      </c>
    </row>
    <row r="429" spans="1:6">
      <c r="A429" s="15">
        <v>51881</v>
      </c>
      <c r="B429" s="66">
        <v>340.95</v>
      </c>
      <c r="C429" s="2">
        <v>12</v>
      </c>
      <c r="D429" s="5">
        <f t="shared" si="18"/>
        <v>4091.3999999999996</v>
      </c>
      <c r="E429" s="7">
        <f t="shared" si="19"/>
        <v>0.08</v>
      </c>
      <c r="F429" s="5">
        <f t="shared" si="20"/>
        <v>3764.0879999999997</v>
      </c>
    </row>
    <row r="430" spans="1:6">
      <c r="A430" s="15">
        <v>52142</v>
      </c>
      <c r="B430" s="66">
        <v>79.95</v>
      </c>
      <c r="C430" s="2">
        <v>3</v>
      </c>
      <c r="D430" s="5">
        <f t="shared" si="18"/>
        <v>239.85000000000002</v>
      </c>
      <c r="E430" s="7">
        <f t="shared" si="19"/>
        <v>0</v>
      </c>
      <c r="F430" s="5">
        <f t="shared" si="20"/>
        <v>239.85000000000002</v>
      </c>
    </row>
    <row r="431" spans="1:6">
      <c r="A431" s="15">
        <v>52269</v>
      </c>
      <c r="B431" s="66">
        <v>799.95</v>
      </c>
      <c r="C431" s="2">
        <v>9</v>
      </c>
      <c r="D431" s="5">
        <f t="shared" si="18"/>
        <v>7199.55</v>
      </c>
      <c r="E431" s="7">
        <f t="shared" si="19"/>
        <v>0.08</v>
      </c>
      <c r="F431" s="5">
        <f t="shared" si="20"/>
        <v>6623.5860000000002</v>
      </c>
    </row>
    <row r="432" spans="1:6">
      <c r="A432" s="15">
        <v>52524</v>
      </c>
      <c r="B432" s="66">
        <v>340.95</v>
      </c>
      <c r="C432" s="2">
        <v>3</v>
      </c>
      <c r="D432" s="5">
        <f t="shared" si="18"/>
        <v>1022.8499999999999</v>
      </c>
      <c r="E432" s="7">
        <f t="shared" si="19"/>
        <v>0.03</v>
      </c>
      <c r="F432" s="5">
        <f t="shared" si="20"/>
        <v>992.16449999999986</v>
      </c>
    </row>
    <row r="433" spans="1:6">
      <c r="A433" s="15">
        <v>52644</v>
      </c>
      <c r="B433" s="66">
        <v>168.95</v>
      </c>
      <c r="C433" s="2">
        <v>15</v>
      </c>
      <c r="D433" s="5">
        <f t="shared" si="18"/>
        <v>2534.25</v>
      </c>
      <c r="E433" s="7">
        <f t="shared" si="19"/>
        <v>0.08</v>
      </c>
      <c r="F433" s="5">
        <f t="shared" si="20"/>
        <v>2331.5100000000002</v>
      </c>
    </row>
    <row r="434" spans="1:6">
      <c r="A434" s="15">
        <v>52728</v>
      </c>
      <c r="B434" s="66">
        <v>79.95</v>
      </c>
      <c r="C434" s="2">
        <v>3</v>
      </c>
      <c r="D434" s="5">
        <f t="shared" si="18"/>
        <v>239.85000000000002</v>
      </c>
      <c r="E434" s="7">
        <f t="shared" si="19"/>
        <v>0</v>
      </c>
      <c r="F434" s="5">
        <f t="shared" si="20"/>
        <v>239.85000000000002</v>
      </c>
    </row>
    <row r="435" spans="1:6">
      <c r="A435" s="15">
        <v>52764</v>
      </c>
      <c r="B435" s="66">
        <v>340.95</v>
      </c>
      <c r="C435" s="2">
        <v>13</v>
      </c>
      <c r="D435" s="5">
        <f t="shared" si="18"/>
        <v>4432.3499999999995</v>
      </c>
      <c r="E435" s="7">
        <f t="shared" si="19"/>
        <v>0.08</v>
      </c>
      <c r="F435" s="5">
        <f t="shared" si="20"/>
        <v>4077.7619999999997</v>
      </c>
    </row>
    <row r="436" spans="1:6">
      <c r="A436" s="15">
        <v>52921</v>
      </c>
      <c r="B436" s="66">
        <v>799.95</v>
      </c>
      <c r="C436" s="2">
        <v>10</v>
      </c>
      <c r="D436" s="5">
        <f t="shared" si="18"/>
        <v>7999.5</v>
      </c>
      <c r="E436" s="7">
        <f t="shared" si="19"/>
        <v>0.08</v>
      </c>
      <c r="F436" s="5">
        <f t="shared" si="20"/>
        <v>7359.54</v>
      </c>
    </row>
    <row r="437" spans="1:6">
      <c r="A437" s="15">
        <v>52999</v>
      </c>
      <c r="B437" s="66">
        <v>340.95</v>
      </c>
      <c r="C437" s="2">
        <v>10</v>
      </c>
      <c r="D437" s="5">
        <f t="shared" si="18"/>
        <v>3409.5</v>
      </c>
      <c r="E437" s="7">
        <f t="shared" si="19"/>
        <v>0.08</v>
      </c>
      <c r="F437" s="5">
        <f t="shared" si="20"/>
        <v>3136.7400000000002</v>
      </c>
    </row>
    <row r="438" spans="1:6">
      <c r="A438" s="15">
        <v>53072</v>
      </c>
      <c r="B438" s="66">
        <v>340.95</v>
      </c>
      <c r="C438" s="2">
        <v>11</v>
      </c>
      <c r="D438" s="5">
        <f t="shared" si="18"/>
        <v>3750.45</v>
      </c>
      <c r="E438" s="7">
        <f t="shared" si="19"/>
        <v>0.08</v>
      </c>
      <c r="F438" s="5">
        <f t="shared" si="20"/>
        <v>3450.4139999999998</v>
      </c>
    </row>
    <row r="439" spans="1:6">
      <c r="A439" s="15">
        <v>53080</v>
      </c>
      <c r="B439" s="66">
        <v>340.95</v>
      </c>
      <c r="C439" s="2">
        <v>1</v>
      </c>
      <c r="D439" s="5">
        <f t="shared" si="18"/>
        <v>340.95</v>
      </c>
      <c r="E439" s="7">
        <f t="shared" si="19"/>
        <v>0</v>
      </c>
      <c r="F439" s="5">
        <f t="shared" si="20"/>
        <v>340.95</v>
      </c>
    </row>
    <row r="440" spans="1:6">
      <c r="A440" s="15">
        <v>53266</v>
      </c>
      <c r="B440" s="66">
        <v>799.95</v>
      </c>
      <c r="C440" s="2">
        <v>15</v>
      </c>
      <c r="D440" s="5">
        <f t="shared" si="18"/>
        <v>11999.25</v>
      </c>
      <c r="E440" s="7">
        <f t="shared" si="19"/>
        <v>0.08</v>
      </c>
      <c r="F440" s="5">
        <f t="shared" si="20"/>
        <v>11039.310000000001</v>
      </c>
    </row>
    <row r="441" spans="1:6">
      <c r="A441" s="15">
        <v>53307</v>
      </c>
      <c r="B441" s="66">
        <v>799.95</v>
      </c>
      <c r="C441" s="2">
        <v>10</v>
      </c>
      <c r="D441" s="5">
        <f t="shared" si="18"/>
        <v>7999.5</v>
      </c>
      <c r="E441" s="7">
        <f t="shared" si="19"/>
        <v>0.08</v>
      </c>
      <c r="F441" s="5">
        <f t="shared" si="20"/>
        <v>7359.54</v>
      </c>
    </row>
    <row r="442" spans="1:6">
      <c r="A442" s="15">
        <v>53358</v>
      </c>
      <c r="B442" s="66">
        <v>340.95</v>
      </c>
      <c r="C442" s="2">
        <v>14</v>
      </c>
      <c r="D442" s="5">
        <f t="shared" si="18"/>
        <v>4773.3</v>
      </c>
      <c r="E442" s="7">
        <f t="shared" si="19"/>
        <v>0.08</v>
      </c>
      <c r="F442" s="5">
        <f t="shared" si="20"/>
        <v>4391.4360000000006</v>
      </c>
    </row>
    <row r="443" spans="1:6">
      <c r="A443" s="15">
        <v>53539</v>
      </c>
      <c r="B443" s="66">
        <v>340.95</v>
      </c>
      <c r="C443" s="2">
        <v>9</v>
      </c>
      <c r="D443" s="5">
        <f t="shared" si="18"/>
        <v>3068.5499999999997</v>
      </c>
      <c r="E443" s="7">
        <f t="shared" si="19"/>
        <v>0.08</v>
      </c>
      <c r="F443" s="5">
        <f t="shared" si="20"/>
        <v>2823.0659999999998</v>
      </c>
    </row>
    <row r="444" spans="1:6">
      <c r="A444" s="15">
        <v>53609</v>
      </c>
      <c r="B444" s="66">
        <v>168.95</v>
      </c>
      <c r="C444" s="2">
        <v>9</v>
      </c>
      <c r="D444" s="5">
        <f t="shared" si="18"/>
        <v>1520.55</v>
      </c>
      <c r="E444" s="7">
        <f t="shared" si="19"/>
        <v>4.4999999999999998E-2</v>
      </c>
      <c r="F444" s="5">
        <f t="shared" si="20"/>
        <v>1452.1252499999998</v>
      </c>
    </row>
    <row r="445" spans="1:6">
      <c r="A445" s="15">
        <v>53619</v>
      </c>
      <c r="B445" s="66">
        <v>168.95</v>
      </c>
      <c r="C445" s="2">
        <v>11</v>
      </c>
      <c r="D445" s="5">
        <f t="shared" si="18"/>
        <v>1858.4499999999998</v>
      </c>
      <c r="E445" s="7">
        <f t="shared" si="19"/>
        <v>4.4999999999999998E-2</v>
      </c>
      <c r="F445" s="5">
        <f t="shared" si="20"/>
        <v>1774.8197499999997</v>
      </c>
    </row>
    <row r="446" spans="1:6">
      <c r="A446" s="15">
        <v>53704</v>
      </c>
      <c r="B446" s="66">
        <v>340.95</v>
      </c>
      <c r="C446" s="2">
        <v>20</v>
      </c>
      <c r="D446" s="5">
        <f t="shared" si="18"/>
        <v>6819</v>
      </c>
      <c r="E446" s="7">
        <f t="shared" si="19"/>
        <v>0.08</v>
      </c>
      <c r="F446" s="5">
        <f t="shared" si="20"/>
        <v>6273.4800000000005</v>
      </c>
    </row>
    <row r="447" spans="1:6">
      <c r="A447" s="15">
        <v>53747</v>
      </c>
      <c r="B447" s="66">
        <v>168.95</v>
      </c>
      <c r="C447" s="2">
        <v>17</v>
      </c>
      <c r="D447" s="5">
        <f t="shared" si="18"/>
        <v>2872.1499999999996</v>
      </c>
      <c r="E447" s="7">
        <f t="shared" si="19"/>
        <v>0.08</v>
      </c>
      <c r="F447" s="5">
        <f t="shared" si="20"/>
        <v>2642.3779999999997</v>
      </c>
    </row>
    <row r="448" spans="1:6">
      <c r="A448" s="15">
        <v>53764</v>
      </c>
      <c r="B448" s="66">
        <v>340.95</v>
      </c>
      <c r="C448" s="2">
        <v>8</v>
      </c>
      <c r="D448" s="5">
        <f t="shared" si="18"/>
        <v>2727.6</v>
      </c>
      <c r="E448" s="7">
        <f t="shared" si="19"/>
        <v>0.08</v>
      </c>
      <c r="F448" s="5">
        <f t="shared" si="20"/>
        <v>2509.3919999999998</v>
      </c>
    </row>
    <row r="449" spans="1:6">
      <c r="A449" s="15">
        <v>53847</v>
      </c>
      <c r="B449" s="66">
        <v>799.95</v>
      </c>
      <c r="C449" s="2">
        <v>19</v>
      </c>
      <c r="D449" s="5">
        <f t="shared" si="18"/>
        <v>15199.050000000001</v>
      </c>
      <c r="E449" s="7">
        <f t="shared" si="19"/>
        <v>0.08</v>
      </c>
      <c r="F449" s="5">
        <f t="shared" si="20"/>
        <v>13983.126000000002</v>
      </c>
    </row>
    <row r="450" spans="1:6">
      <c r="A450" s="15">
        <v>53935</v>
      </c>
      <c r="B450" s="66">
        <v>79.95</v>
      </c>
      <c r="C450" s="2">
        <v>15</v>
      </c>
      <c r="D450" s="5">
        <f t="shared" ref="D450:D513" si="21">B450*C450</f>
        <v>1199.25</v>
      </c>
      <c r="E450" s="7">
        <f t="shared" si="19"/>
        <v>0.03</v>
      </c>
      <c r="F450" s="5">
        <f t="shared" si="20"/>
        <v>1163.2725</v>
      </c>
    </row>
    <row r="451" spans="1:6">
      <c r="A451" s="15">
        <v>54083</v>
      </c>
      <c r="B451" s="66">
        <v>168.95</v>
      </c>
      <c r="C451" s="2">
        <v>5</v>
      </c>
      <c r="D451" s="5">
        <f t="shared" si="21"/>
        <v>844.75</v>
      </c>
      <c r="E451" s="7">
        <f t="shared" ref="E451:E514" si="22">VLOOKUP(D451,$H$2:$I$7,2,TRUE)</f>
        <v>0.02</v>
      </c>
      <c r="F451" s="5">
        <f t="shared" ref="F451:F514" si="23">D451*(100%-E451)</f>
        <v>827.85500000000002</v>
      </c>
    </row>
    <row r="452" spans="1:6">
      <c r="A452" s="15">
        <v>54222</v>
      </c>
      <c r="B452" s="66">
        <v>340.95</v>
      </c>
      <c r="C452" s="2">
        <v>7</v>
      </c>
      <c r="D452" s="5">
        <f t="shared" si="21"/>
        <v>2386.65</v>
      </c>
      <c r="E452" s="7">
        <f t="shared" si="22"/>
        <v>0.06</v>
      </c>
      <c r="F452" s="5">
        <f t="shared" si="23"/>
        <v>2243.451</v>
      </c>
    </row>
    <row r="453" spans="1:6">
      <c r="A453" s="15">
        <v>54287</v>
      </c>
      <c r="B453" s="66">
        <v>340.95</v>
      </c>
      <c r="C453" s="2">
        <v>1</v>
      </c>
      <c r="D453" s="5">
        <f t="shared" si="21"/>
        <v>340.95</v>
      </c>
      <c r="E453" s="7">
        <f t="shared" si="22"/>
        <v>0</v>
      </c>
      <c r="F453" s="5">
        <f t="shared" si="23"/>
        <v>340.95</v>
      </c>
    </row>
    <row r="454" spans="1:6">
      <c r="A454" s="15">
        <v>54320</v>
      </c>
      <c r="B454" s="66">
        <v>340.95</v>
      </c>
      <c r="C454" s="2">
        <v>10</v>
      </c>
      <c r="D454" s="5">
        <f t="shared" si="21"/>
        <v>3409.5</v>
      </c>
      <c r="E454" s="7">
        <f t="shared" si="22"/>
        <v>0.08</v>
      </c>
      <c r="F454" s="5">
        <f t="shared" si="23"/>
        <v>3136.7400000000002</v>
      </c>
    </row>
    <row r="455" spans="1:6">
      <c r="A455" s="15">
        <v>55039</v>
      </c>
      <c r="B455" s="66">
        <v>79.95</v>
      </c>
      <c r="C455" s="2">
        <v>8</v>
      </c>
      <c r="D455" s="5">
        <f t="shared" si="21"/>
        <v>639.6</v>
      </c>
      <c r="E455" s="7">
        <f t="shared" si="22"/>
        <v>0.02</v>
      </c>
      <c r="F455" s="5">
        <f t="shared" si="23"/>
        <v>626.80799999999999</v>
      </c>
    </row>
    <row r="456" spans="1:6">
      <c r="A456" s="15">
        <v>55085</v>
      </c>
      <c r="B456" s="66">
        <v>340.95</v>
      </c>
      <c r="C456" s="2">
        <v>15</v>
      </c>
      <c r="D456" s="5">
        <f t="shared" si="21"/>
        <v>5114.25</v>
      </c>
      <c r="E456" s="7">
        <f t="shared" si="22"/>
        <v>0.08</v>
      </c>
      <c r="F456" s="5">
        <f t="shared" si="23"/>
        <v>4705.1100000000006</v>
      </c>
    </row>
    <row r="457" spans="1:6">
      <c r="A457" s="15">
        <v>55106</v>
      </c>
      <c r="B457" s="66">
        <v>79.95</v>
      </c>
      <c r="C457" s="2">
        <v>10</v>
      </c>
      <c r="D457" s="5">
        <f t="shared" si="21"/>
        <v>799.5</v>
      </c>
      <c r="E457" s="7">
        <f t="shared" si="22"/>
        <v>0.02</v>
      </c>
      <c r="F457" s="5">
        <f t="shared" si="23"/>
        <v>783.51</v>
      </c>
    </row>
    <row r="458" spans="1:6">
      <c r="A458" s="15">
        <v>55240</v>
      </c>
      <c r="B458" s="66">
        <v>340.95</v>
      </c>
      <c r="C458" s="2">
        <v>14</v>
      </c>
      <c r="D458" s="5">
        <f t="shared" si="21"/>
        <v>4773.3</v>
      </c>
      <c r="E458" s="7">
        <f t="shared" si="22"/>
        <v>0.08</v>
      </c>
      <c r="F458" s="5">
        <f t="shared" si="23"/>
        <v>4391.4360000000006</v>
      </c>
    </row>
    <row r="459" spans="1:6">
      <c r="A459" s="15">
        <v>55246</v>
      </c>
      <c r="B459" s="66">
        <v>168.95</v>
      </c>
      <c r="C459" s="2">
        <v>8</v>
      </c>
      <c r="D459" s="5">
        <f t="shared" si="21"/>
        <v>1351.6</v>
      </c>
      <c r="E459" s="7">
        <f t="shared" si="22"/>
        <v>0.03</v>
      </c>
      <c r="F459" s="5">
        <f t="shared" si="23"/>
        <v>1311.0519999999999</v>
      </c>
    </row>
    <row r="460" spans="1:6">
      <c r="A460" s="15">
        <v>55307</v>
      </c>
      <c r="B460" s="66">
        <v>799.95</v>
      </c>
      <c r="C460" s="2">
        <v>5</v>
      </c>
      <c r="D460" s="5">
        <f t="shared" si="21"/>
        <v>3999.75</v>
      </c>
      <c r="E460" s="7">
        <f t="shared" si="22"/>
        <v>0.08</v>
      </c>
      <c r="F460" s="5">
        <f t="shared" si="23"/>
        <v>3679.77</v>
      </c>
    </row>
    <row r="461" spans="1:6">
      <c r="A461" s="15">
        <v>55428</v>
      </c>
      <c r="B461" s="66">
        <v>340.95</v>
      </c>
      <c r="C461" s="2">
        <v>11</v>
      </c>
      <c r="D461" s="5">
        <f t="shared" si="21"/>
        <v>3750.45</v>
      </c>
      <c r="E461" s="7">
        <f t="shared" si="22"/>
        <v>0.08</v>
      </c>
      <c r="F461" s="5">
        <f t="shared" si="23"/>
        <v>3450.4139999999998</v>
      </c>
    </row>
    <row r="462" spans="1:6">
      <c r="A462" s="15">
        <v>55534</v>
      </c>
      <c r="B462" s="66">
        <v>340.95</v>
      </c>
      <c r="C462" s="2">
        <v>1</v>
      </c>
      <c r="D462" s="5">
        <f t="shared" si="21"/>
        <v>340.95</v>
      </c>
      <c r="E462" s="7">
        <f t="shared" si="22"/>
        <v>0</v>
      </c>
      <c r="F462" s="5">
        <f t="shared" si="23"/>
        <v>340.95</v>
      </c>
    </row>
    <row r="463" spans="1:6">
      <c r="A463" s="15">
        <v>55577</v>
      </c>
      <c r="B463" s="66">
        <v>340.95</v>
      </c>
      <c r="C463" s="2">
        <v>8</v>
      </c>
      <c r="D463" s="5">
        <f t="shared" si="21"/>
        <v>2727.6</v>
      </c>
      <c r="E463" s="7">
        <f t="shared" si="22"/>
        <v>0.08</v>
      </c>
      <c r="F463" s="5">
        <f t="shared" si="23"/>
        <v>2509.3919999999998</v>
      </c>
    </row>
    <row r="464" spans="1:6">
      <c r="A464" s="15">
        <v>55733</v>
      </c>
      <c r="B464" s="66">
        <v>799.95</v>
      </c>
      <c r="C464" s="2">
        <v>3</v>
      </c>
      <c r="D464" s="5">
        <f t="shared" si="21"/>
        <v>2399.8500000000004</v>
      </c>
      <c r="E464" s="7">
        <f t="shared" si="22"/>
        <v>0.06</v>
      </c>
      <c r="F464" s="5">
        <f t="shared" si="23"/>
        <v>2255.8590000000004</v>
      </c>
    </row>
    <row r="465" spans="1:6">
      <c r="A465" s="15">
        <v>55761</v>
      </c>
      <c r="B465" s="66">
        <v>340.95</v>
      </c>
      <c r="C465" s="2">
        <v>3</v>
      </c>
      <c r="D465" s="5">
        <f t="shared" si="21"/>
        <v>1022.8499999999999</v>
      </c>
      <c r="E465" s="7">
        <f t="shared" si="22"/>
        <v>0.03</v>
      </c>
      <c r="F465" s="5">
        <f t="shared" si="23"/>
        <v>992.16449999999986</v>
      </c>
    </row>
    <row r="466" spans="1:6">
      <c r="A466" s="15">
        <v>55761</v>
      </c>
      <c r="B466" s="66">
        <v>168.95</v>
      </c>
      <c r="C466" s="2">
        <v>14</v>
      </c>
      <c r="D466" s="5">
        <f t="shared" si="21"/>
        <v>2365.2999999999997</v>
      </c>
      <c r="E466" s="7">
        <f t="shared" si="22"/>
        <v>0.06</v>
      </c>
      <c r="F466" s="5">
        <f t="shared" si="23"/>
        <v>2223.3819999999996</v>
      </c>
    </row>
    <row r="467" spans="1:6">
      <c r="A467" s="15">
        <v>56006</v>
      </c>
      <c r="B467" s="66">
        <v>340.95</v>
      </c>
      <c r="C467" s="2">
        <v>13</v>
      </c>
      <c r="D467" s="5">
        <f t="shared" si="21"/>
        <v>4432.3499999999995</v>
      </c>
      <c r="E467" s="7">
        <f t="shared" si="22"/>
        <v>0.08</v>
      </c>
      <c r="F467" s="5">
        <f t="shared" si="23"/>
        <v>4077.7619999999997</v>
      </c>
    </row>
    <row r="468" spans="1:6">
      <c r="A468" s="15">
        <v>56066</v>
      </c>
      <c r="B468" s="66">
        <v>340.95</v>
      </c>
      <c r="C468" s="2">
        <v>8</v>
      </c>
      <c r="D468" s="5">
        <f t="shared" si="21"/>
        <v>2727.6</v>
      </c>
      <c r="E468" s="7">
        <f t="shared" si="22"/>
        <v>0.08</v>
      </c>
      <c r="F468" s="5">
        <f t="shared" si="23"/>
        <v>2509.3919999999998</v>
      </c>
    </row>
    <row r="469" spans="1:6">
      <c r="A469" s="15">
        <v>56106</v>
      </c>
      <c r="B469" s="66">
        <v>340.95</v>
      </c>
      <c r="C469" s="2">
        <v>2</v>
      </c>
      <c r="D469" s="5">
        <f t="shared" si="21"/>
        <v>681.9</v>
      </c>
      <c r="E469" s="7">
        <f t="shared" si="22"/>
        <v>0.02</v>
      </c>
      <c r="F469" s="5">
        <f t="shared" si="23"/>
        <v>668.26199999999994</v>
      </c>
    </row>
    <row r="470" spans="1:6">
      <c r="A470" s="15">
        <v>56133</v>
      </c>
      <c r="B470" s="66">
        <v>168.95</v>
      </c>
      <c r="C470" s="2">
        <v>14</v>
      </c>
      <c r="D470" s="5">
        <f t="shared" si="21"/>
        <v>2365.2999999999997</v>
      </c>
      <c r="E470" s="7">
        <f t="shared" si="22"/>
        <v>0.06</v>
      </c>
      <c r="F470" s="5">
        <f t="shared" si="23"/>
        <v>2223.3819999999996</v>
      </c>
    </row>
    <row r="471" spans="1:6">
      <c r="A471" s="15">
        <v>56133</v>
      </c>
      <c r="B471" s="66">
        <v>79.95</v>
      </c>
      <c r="C471" s="2">
        <v>1</v>
      </c>
      <c r="D471" s="5">
        <f t="shared" si="21"/>
        <v>79.95</v>
      </c>
      <c r="E471" s="7">
        <f t="shared" si="22"/>
        <v>0</v>
      </c>
      <c r="F471" s="5">
        <f t="shared" si="23"/>
        <v>79.95</v>
      </c>
    </row>
    <row r="472" spans="1:6">
      <c r="A472" s="15">
        <v>56246</v>
      </c>
      <c r="B472" s="66">
        <v>799.95</v>
      </c>
      <c r="C472" s="2">
        <v>4</v>
      </c>
      <c r="D472" s="5">
        <f t="shared" si="21"/>
        <v>3199.8</v>
      </c>
      <c r="E472" s="7">
        <f t="shared" si="22"/>
        <v>0.08</v>
      </c>
      <c r="F472" s="5">
        <f t="shared" si="23"/>
        <v>2943.8160000000003</v>
      </c>
    </row>
    <row r="473" spans="1:6">
      <c r="A473" s="15">
        <v>56333</v>
      </c>
      <c r="B473" s="66">
        <v>168.95</v>
      </c>
      <c r="C473" s="2">
        <v>14</v>
      </c>
      <c r="D473" s="5">
        <f t="shared" si="21"/>
        <v>2365.2999999999997</v>
      </c>
      <c r="E473" s="7">
        <f t="shared" si="22"/>
        <v>0.06</v>
      </c>
      <c r="F473" s="5">
        <f t="shared" si="23"/>
        <v>2223.3819999999996</v>
      </c>
    </row>
    <row r="474" spans="1:6">
      <c r="A474" s="15">
        <v>56367</v>
      </c>
      <c r="B474" s="66">
        <v>168.95</v>
      </c>
      <c r="C474" s="2">
        <v>2</v>
      </c>
      <c r="D474" s="5">
        <f t="shared" si="21"/>
        <v>337.9</v>
      </c>
      <c r="E474" s="7">
        <f t="shared" si="22"/>
        <v>0</v>
      </c>
      <c r="F474" s="5">
        <f t="shared" si="23"/>
        <v>337.9</v>
      </c>
    </row>
    <row r="475" spans="1:6">
      <c r="A475" s="15">
        <v>56470</v>
      </c>
      <c r="B475" s="66">
        <v>799.95</v>
      </c>
      <c r="C475" s="2">
        <v>12</v>
      </c>
      <c r="D475" s="5">
        <f t="shared" si="21"/>
        <v>9599.4000000000015</v>
      </c>
      <c r="E475" s="7">
        <f t="shared" si="22"/>
        <v>0.08</v>
      </c>
      <c r="F475" s="5">
        <f t="shared" si="23"/>
        <v>8831.4480000000021</v>
      </c>
    </row>
    <row r="476" spans="1:6">
      <c r="A476" s="15">
        <v>56507</v>
      </c>
      <c r="B476" s="66">
        <v>799.95</v>
      </c>
      <c r="C476" s="2">
        <v>10</v>
      </c>
      <c r="D476" s="5">
        <f t="shared" si="21"/>
        <v>7999.5</v>
      </c>
      <c r="E476" s="7">
        <f t="shared" si="22"/>
        <v>0.08</v>
      </c>
      <c r="F476" s="5">
        <f t="shared" si="23"/>
        <v>7359.54</v>
      </c>
    </row>
    <row r="477" spans="1:6">
      <c r="A477" s="15">
        <v>56510</v>
      </c>
      <c r="B477" s="66">
        <v>340.95</v>
      </c>
      <c r="C477" s="2">
        <v>1</v>
      </c>
      <c r="D477" s="5">
        <f t="shared" si="21"/>
        <v>340.95</v>
      </c>
      <c r="E477" s="7">
        <f t="shared" si="22"/>
        <v>0</v>
      </c>
      <c r="F477" s="5">
        <f t="shared" si="23"/>
        <v>340.95</v>
      </c>
    </row>
    <row r="478" spans="1:6">
      <c r="A478" s="15">
        <v>56515</v>
      </c>
      <c r="B478" s="66">
        <v>168.95</v>
      </c>
      <c r="C478" s="2">
        <v>8</v>
      </c>
      <c r="D478" s="5">
        <f t="shared" si="21"/>
        <v>1351.6</v>
      </c>
      <c r="E478" s="7">
        <f t="shared" si="22"/>
        <v>0.03</v>
      </c>
      <c r="F478" s="5">
        <f t="shared" si="23"/>
        <v>1311.0519999999999</v>
      </c>
    </row>
    <row r="479" spans="1:6">
      <c r="A479" s="15">
        <v>56618</v>
      </c>
      <c r="B479" s="66">
        <v>340.95</v>
      </c>
      <c r="C479" s="2">
        <v>14</v>
      </c>
      <c r="D479" s="5">
        <f t="shared" si="21"/>
        <v>4773.3</v>
      </c>
      <c r="E479" s="7">
        <f t="shared" si="22"/>
        <v>0.08</v>
      </c>
      <c r="F479" s="5">
        <f t="shared" si="23"/>
        <v>4391.4360000000006</v>
      </c>
    </row>
    <row r="480" spans="1:6">
      <c r="A480" s="15">
        <v>56774</v>
      </c>
      <c r="B480" s="66">
        <v>79.95</v>
      </c>
      <c r="C480" s="2">
        <v>11</v>
      </c>
      <c r="D480" s="5">
        <f t="shared" si="21"/>
        <v>879.45</v>
      </c>
      <c r="E480" s="7">
        <f t="shared" si="22"/>
        <v>0.02</v>
      </c>
      <c r="F480" s="5">
        <f t="shared" si="23"/>
        <v>861.86099999999999</v>
      </c>
    </row>
    <row r="481" spans="1:6">
      <c r="A481" s="15">
        <v>56779</v>
      </c>
      <c r="B481" s="66">
        <v>340.95</v>
      </c>
      <c r="C481" s="2">
        <v>8</v>
      </c>
      <c r="D481" s="5">
        <f t="shared" si="21"/>
        <v>2727.6</v>
      </c>
      <c r="E481" s="7">
        <f t="shared" si="22"/>
        <v>0.08</v>
      </c>
      <c r="F481" s="5">
        <f t="shared" si="23"/>
        <v>2509.3919999999998</v>
      </c>
    </row>
    <row r="482" spans="1:6">
      <c r="A482" s="15">
        <v>56779</v>
      </c>
      <c r="B482" s="66">
        <v>168.95</v>
      </c>
      <c r="C482" s="2">
        <v>8</v>
      </c>
      <c r="D482" s="5">
        <f t="shared" si="21"/>
        <v>1351.6</v>
      </c>
      <c r="E482" s="7">
        <f t="shared" si="22"/>
        <v>0.03</v>
      </c>
      <c r="F482" s="5">
        <f t="shared" si="23"/>
        <v>1311.0519999999999</v>
      </c>
    </row>
    <row r="483" spans="1:6">
      <c r="A483" s="15">
        <v>56786</v>
      </c>
      <c r="B483" s="66">
        <v>340.95</v>
      </c>
      <c r="C483" s="2">
        <v>12</v>
      </c>
      <c r="D483" s="5">
        <f t="shared" si="21"/>
        <v>4091.3999999999996</v>
      </c>
      <c r="E483" s="7">
        <f t="shared" si="22"/>
        <v>0.08</v>
      </c>
      <c r="F483" s="5">
        <f t="shared" si="23"/>
        <v>3764.0879999999997</v>
      </c>
    </row>
    <row r="484" spans="1:6">
      <c r="A484" s="15">
        <v>56794</v>
      </c>
      <c r="B484" s="66">
        <v>79.95</v>
      </c>
      <c r="C484" s="2">
        <v>10</v>
      </c>
      <c r="D484" s="5">
        <f t="shared" si="21"/>
        <v>799.5</v>
      </c>
      <c r="E484" s="7">
        <f t="shared" si="22"/>
        <v>0.02</v>
      </c>
      <c r="F484" s="5">
        <f t="shared" si="23"/>
        <v>783.51</v>
      </c>
    </row>
    <row r="485" spans="1:6">
      <c r="A485" s="15">
        <v>56819</v>
      </c>
      <c r="B485" s="66">
        <v>340.95</v>
      </c>
      <c r="C485" s="2">
        <v>2</v>
      </c>
      <c r="D485" s="5">
        <f t="shared" si="21"/>
        <v>681.9</v>
      </c>
      <c r="E485" s="7">
        <f t="shared" si="22"/>
        <v>0.02</v>
      </c>
      <c r="F485" s="5">
        <f t="shared" si="23"/>
        <v>668.26199999999994</v>
      </c>
    </row>
    <row r="486" spans="1:6">
      <c r="A486" s="15">
        <v>57147</v>
      </c>
      <c r="B486" s="66">
        <v>79.95</v>
      </c>
      <c r="C486" s="2">
        <v>8</v>
      </c>
      <c r="D486" s="5">
        <f t="shared" si="21"/>
        <v>639.6</v>
      </c>
      <c r="E486" s="7">
        <f t="shared" si="22"/>
        <v>0.02</v>
      </c>
      <c r="F486" s="5">
        <f t="shared" si="23"/>
        <v>626.80799999999999</v>
      </c>
    </row>
    <row r="487" spans="1:6">
      <c r="A487" s="15">
        <v>57204</v>
      </c>
      <c r="B487" s="66">
        <v>79.95</v>
      </c>
      <c r="C487" s="2">
        <v>12</v>
      </c>
      <c r="D487" s="5">
        <f t="shared" si="21"/>
        <v>959.40000000000009</v>
      </c>
      <c r="E487" s="7">
        <f t="shared" si="22"/>
        <v>0.02</v>
      </c>
      <c r="F487" s="5">
        <f t="shared" si="23"/>
        <v>940.2120000000001</v>
      </c>
    </row>
    <row r="488" spans="1:6">
      <c r="A488" s="15">
        <v>57505</v>
      </c>
      <c r="B488" s="66">
        <v>340.95</v>
      </c>
      <c r="C488" s="2">
        <v>15</v>
      </c>
      <c r="D488" s="5">
        <f t="shared" si="21"/>
        <v>5114.25</v>
      </c>
      <c r="E488" s="7">
        <f t="shared" si="22"/>
        <v>0.08</v>
      </c>
      <c r="F488" s="5">
        <f t="shared" si="23"/>
        <v>4705.1100000000006</v>
      </c>
    </row>
    <row r="489" spans="1:6">
      <c r="A489" s="15">
        <v>57622</v>
      </c>
      <c r="B489" s="66">
        <v>799.95</v>
      </c>
      <c r="C489" s="2">
        <v>8</v>
      </c>
      <c r="D489" s="5">
        <f t="shared" si="21"/>
        <v>6399.6</v>
      </c>
      <c r="E489" s="7">
        <f t="shared" si="22"/>
        <v>0.08</v>
      </c>
      <c r="F489" s="5">
        <f t="shared" si="23"/>
        <v>5887.6320000000005</v>
      </c>
    </row>
    <row r="490" spans="1:6">
      <c r="A490" s="15">
        <v>57903</v>
      </c>
      <c r="B490" s="66">
        <v>340.95</v>
      </c>
      <c r="C490" s="2">
        <v>9</v>
      </c>
      <c r="D490" s="5">
        <f t="shared" si="21"/>
        <v>3068.5499999999997</v>
      </c>
      <c r="E490" s="7">
        <f t="shared" si="22"/>
        <v>0.08</v>
      </c>
      <c r="F490" s="5">
        <f t="shared" si="23"/>
        <v>2823.0659999999998</v>
      </c>
    </row>
    <row r="491" spans="1:6">
      <c r="A491" s="15">
        <v>57964</v>
      </c>
      <c r="B491" s="66">
        <v>340.95</v>
      </c>
      <c r="C491" s="2">
        <v>9</v>
      </c>
      <c r="D491" s="5">
        <f t="shared" si="21"/>
        <v>3068.5499999999997</v>
      </c>
      <c r="E491" s="7">
        <f t="shared" si="22"/>
        <v>0.08</v>
      </c>
      <c r="F491" s="5">
        <f t="shared" si="23"/>
        <v>2823.0659999999998</v>
      </c>
    </row>
    <row r="492" spans="1:6">
      <c r="A492" s="15">
        <v>57999</v>
      </c>
      <c r="B492" s="66">
        <v>340.95</v>
      </c>
      <c r="C492" s="2">
        <v>6</v>
      </c>
      <c r="D492" s="5">
        <f t="shared" si="21"/>
        <v>2045.6999999999998</v>
      </c>
      <c r="E492" s="7">
        <f t="shared" si="22"/>
        <v>0.06</v>
      </c>
      <c r="F492" s="5">
        <f t="shared" si="23"/>
        <v>1922.9579999999996</v>
      </c>
    </row>
    <row r="493" spans="1:6">
      <c r="A493" s="15">
        <v>58074</v>
      </c>
      <c r="B493" s="66">
        <v>340.95</v>
      </c>
      <c r="C493" s="2">
        <v>7</v>
      </c>
      <c r="D493" s="5">
        <f t="shared" si="21"/>
        <v>2386.65</v>
      </c>
      <c r="E493" s="7">
        <f t="shared" si="22"/>
        <v>0.06</v>
      </c>
      <c r="F493" s="5">
        <f t="shared" si="23"/>
        <v>2243.451</v>
      </c>
    </row>
    <row r="494" spans="1:6">
      <c r="A494" s="15">
        <v>58365</v>
      </c>
      <c r="B494" s="66">
        <v>168.95</v>
      </c>
      <c r="C494" s="2">
        <v>9</v>
      </c>
      <c r="D494" s="5">
        <f t="shared" si="21"/>
        <v>1520.55</v>
      </c>
      <c r="E494" s="7">
        <f t="shared" si="22"/>
        <v>4.4999999999999998E-2</v>
      </c>
      <c r="F494" s="5">
        <f t="shared" si="23"/>
        <v>1452.1252499999998</v>
      </c>
    </row>
    <row r="495" spans="1:6">
      <c r="A495" s="15">
        <v>58365</v>
      </c>
      <c r="B495" s="66">
        <v>79.95</v>
      </c>
      <c r="C495" s="2">
        <v>17</v>
      </c>
      <c r="D495" s="5">
        <f t="shared" si="21"/>
        <v>1359.15</v>
      </c>
      <c r="E495" s="7">
        <f t="shared" si="22"/>
        <v>0.03</v>
      </c>
      <c r="F495" s="5">
        <f t="shared" si="23"/>
        <v>1318.3755000000001</v>
      </c>
    </row>
    <row r="496" spans="1:6">
      <c r="A496" s="15">
        <v>58437</v>
      </c>
      <c r="B496" s="66">
        <v>340.95</v>
      </c>
      <c r="C496" s="2">
        <v>1</v>
      </c>
      <c r="D496" s="5">
        <f t="shared" si="21"/>
        <v>340.95</v>
      </c>
      <c r="E496" s="7">
        <f t="shared" si="22"/>
        <v>0</v>
      </c>
      <c r="F496" s="5">
        <f t="shared" si="23"/>
        <v>340.95</v>
      </c>
    </row>
    <row r="497" spans="1:6">
      <c r="A497" s="15">
        <v>58629</v>
      </c>
      <c r="B497" s="66">
        <v>340.95</v>
      </c>
      <c r="C497" s="2">
        <v>7</v>
      </c>
      <c r="D497" s="5">
        <f t="shared" si="21"/>
        <v>2386.65</v>
      </c>
      <c r="E497" s="7">
        <f t="shared" si="22"/>
        <v>0.06</v>
      </c>
      <c r="F497" s="5">
        <f t="shared" si="23"/>
        <v>2243.451</v>
      </c>
    </row>
    <row r="498" spans="1:6">
      <c r="A498" s="15">
        <v>58648</v>
      </c>
      <c r="B498" s="66">
        <v>799.95</v>
      </c>
      <c r="C498" s="2">
        <v>19</v>
      </c>
      <c r="D498" s="5">
        <f t="shared" si="21"/>
        <v>15199.050000000001</v>
      </c>
      <c r="E498" s="7">
        <f t="shared" si="22"/>
        <v>0.08</v>
      </c>
      <c r="F498" s="5">
        <f t="shared" si="23"/>
        <v>13983.126000000002</v>
      </c>
    </row>
    <row r="499" spans="1:6">
      <c r="A499" s="15">
        <v>58703</v>
      </c>
      <c r="B499" s="66">
        <v>340.95</v>
      </c>
      <c r="C499" s="2">
        <v>4</v>
      </c>
      <c r="D499" s="5">
        <f t="shared" si="21"/>
        <v>1363.8</v>
      </c>
      <c r="E499" s="7">
        <f t="shared" si="22"/>
        <v>0.03</v>
      </c>
      <c r="F499" s="5">
        <f t="shared" si="23"/>
        <v>1322.886</v>
      </c>
    </row>
    <row r="500" spans="1:6">
      <c r="A500" s="15">
        <v>58748</v>
      </c>
      <c r="B500" s="66">
        <v>799.95</v>
      </c>
      <c r="C500" s="2">
        <v>8</v>
      </c>
      <c r="D500" s="5">
        <f t="shared" si="21"/>
        <v>6399.6</v>
      </c>
      <c r="E500" s="7">
        <f t="shared" si="22"/>
        <v>0.08</v>
      </c>
      <c r="F500" s="5">
        <f t="shared" si="23"/>
        <v>5887.6320000000005</v>
      </c>
    </row>
    <row r="501" spans="1:6">
      <c r="A501" s="15">
        <v>58851</v>
      </c>
      <c r="B501" s="66">
        <v>340.95</v>
      </c>
      <c r="C501" s="2">
        <v>16</v>
      </c>
      <c r="D501" s="5">
        <f t="shared" si="21"/>
        <v>5455.2</v>
      </c>
      <c r="E501" s="7">
        <f t="shared" si="22"/>
        <v>0.08</v>
      </c>
      <c r="F501" s="5">
        <f t="shared" si="23"/>
        <v>5018.7839999999997</v>
      </c>
    </row>
    <row r="502" spans="1:6">
      <c r="A502" s="15">
        <v>58929</v>
      </c>
      <c r="B502" s="66">
        <v>340.95</v>
      </c>
      <c r="C502" s="2">
        <v>18</v>
      </c>
      <c r="D502" s="5">
        <f t="shared" si="21"/>
        <v>6137.0999999999995</v>
      </c>
      <c r="E502" s="7">
        <f t="shared" si="22"/>
        <v>0.08</v>
      </c>
      <c r="F502" s="5">
        <f t="shared" si="23"/>
        <v>5646.1319999999996</v>
      </c>
    </row>
    <row r="503" spans="1:6">
      <c r="A503" s="15">
        <v>58962</v>
      </c>
      <c r="B503" s="66">
        <v>340.95</v>
      </c>
      <c r="C503" s="2">
        <v>9</v>
      </c>
      <c r="D503" s="5">
        <f t="shared" si="21"/>
        <v>3068.5499999999997</v>
      </c>
      <c r="E503" s="7">
        <f t="shared" si="22"/>
        <v>0.08</v>
      </c>
      <c r="F503" s="5">
        <f t="shared" si="23"/>
        <v>2823.0659999999998</v>
      </c>
    </row>
    <row r="504" spans="1:6">
      <c r="A504" s="15">
        <v>59275</v>
      </c>
      <c r="B504" s="66">
        <v>340.95</v>
      </c>
      <c r="C504" s="2">
        <v>2</v>
      </c>
      <c r="D504" s="5">
        <f t="shared" si="21"/>
        <v>681.9</v>
      </c>
      <c r="E504" s="7">
        <f t="shared" si="22"/>
        <v>0.02</v>
      </c>
      <c r="F504" s="5">
        <f t="shared" si="23"/>
        <v>668.26199999999994</v>
      </c>
    </row>
    <row r="505" spans="1:6">
      <c r="A505" s="15">
        <v>59476</v>
      </c>
      <c r="B505" s="66">
        <v>79.95</v>
      </c>
      <c r="C505" s="2">
        <v>15</v>
      </c>
      <c r="D505" s="5">
        <f t="shared" si="21"/>
        <v>1199.25</v>
      </c>
      <c r="E505" s="7">
        <f t="shared" si="22"/>
        <v>0.03</v>
      </c>
      <c r="F505" s="5">
        <f t="shared" si="23"/>
        <v>1163.2725</v>
      </c>
    </row>
    <row r="506" spans="1:6">
      <c r="A506" s="15">
        <v>59485</v>
      </c>
      <c r="B506" s="66">
        <v>340.95</v>
      </c>
      <c r="C506" s="2">
        <v>16</v>
      </c>
      <c r="D506" s="5">
        <f t="shared" si="21"/>
        <v>5455.2</v>
      </c>
      <c r="E506" s="7">
        <f t="shared" si="22"/>
        <v>0.08</v>
      </c>
      <c r="F506" s="5">
        <f t="shared" si="23"/>
        <v>5018.7839999999997</v>
      </c>
    </row>
    <row r="507" spans="1:6">
      <c r="A507" s="15">
        <v>59488</v>
      </c>
      <c r="B507" s="66">
        <v>799.95</v>
      </c>
      <c r="C507" s="2">
        <v>7</v>
      </c>
      <c r="D507" s="5">
        <f t="shared" si="21"/>
        <v>5599.6500000000005</v>
      </c>
      <c r="E507" s="7">
        <f t="shared" si="22"/>
        <v>0.08</v>
      </c>
      <c r="F507" s="5">
        <f t="shared" si="23"/>
        <v>5151.6780000000008</v>
      </c>
    </row>
    <row r="508" spans="1:6">
      <c r="A508" s="15">
        <v>59867</v>
      </c>
      <c r="B508" s="66">
        <v>168.95</v>
      </c>
      <c r="C508" s="2">
        <v>9</v>
      </c>
      <c r="D508" s="5">
        <f t="shared" si="21"/>
        <v>1520.55</v>
      </c>
      <c r="E508" s="7">
        <f t="shared" si="22"/>
        <v>4.4999999999999998E-2</v>
      </c>
      <c r="F508" s="5">
        <f t="shared" si="23"/>
        <v>1452.1252499999998</v>
      </c>
    </row>
    <row r="509" spans="1:6">
      <c r="A509" s="15">
        <v>59926</v>
      </c>
      <c r="B509" s="66">
        <v>799.95</v>
      </c>
      <c r="C509" s="2">
        <v>14</v>
      </c>
      <c r="D509" s="5">
        <f t="shared" si="21"/>
        <v>11199.300000000001</v>
      </c>
      <c r="E509" s="7">
        <f t="shared" si="22"/>
        <v>0.08</v>
      </c>
      <c r="F509" s="5">
        <f t="shared" si="23"/>
        <v>10303.356000000002</v>
      </c>
    </row>
    <row r="510" spans="1:6">
      <c r="A510" s="15">
        <v>60034</v>
      </c>
      <c r="B510" s="66">
        <v>79.95</v>
      </c>
      <c r="C510" s="2">
        <v>8</v>
      </c>
      <c r="D510" s="5">
        <f t="shared" si="21"/>
        <v>639.6</v>
      </c>
      <c r="E510" s="7">
        <f t="shared" si="22"/>
        <v>0.02</v>
      </c>
      <c r="F510" s="5">
        <f t="shared" si="23"/>
        <v>626.80799999999999</v>
      </c>
    </row>
    <row r="511" spans="1:6">
      <c r="A511" s="15">
        <v>60189</v>
      </c>
      <c r="B511" s="66">
        <v>79.95</v>
      </c>
      <c r="C511" s="2">
        <v>11</v>
      </c>
      <c r="D511" s="5">
        <f t="shared" si="21"/>
        <v>879.45</v>
      </c>
      <c r="E511" s="7">
        <f t="shared" si="22"/>
        <v>0.02</v>
      </c>
      <c r="F511" s="5">
        <f t="shared" si="23"/>
        <v>861.86099999999999</v>
      </c>
    </row>
    <row r="512" spans="1:6">
      <c r="A512" s="15">
        <v>60300</v>
      </c>
      <c r="B512" s="66">
        <v>79.95</v>
      </c>
      <c r="C512" s="2">
        <v>7</v>
      </c>
      <c r="D512" s="5">
        <f t="shared" si="21"/>
        <v>559.65</v>
      </c>
      <c r="E512" s="7">
        <f t="shared" si="22"/>
        <v>0.02</v>
      </c>
      <c r="F512" s="5">
        <f t="shared" si="23"/>
        <v>548.45699999999999</v>
      </c>
    </row>
    <row r="513" spans="1:6">
      <c r="A513" s="15">
        <v>60314</v>
      </c>
      <c r="B513" s="66">
        <v>340.95</v>
      </c>
      <c r="C513" s="2">
        <v>10</v>
      </c>
      <c r="D513" s="5">
        <f t="shared" si="21"/>
        <v>3409.5</v>
      </c>
      <c r="E513" s="7">
        <f t="shared" si="22"/>
        <v>0.08</v>
      </c>
      <c r="F513" s="5">
        <f t="shared" si="23"/>
        <v>3136.7400000000002</v>
      </c>
    </row>
    <row r="514" spans="1:6">
      <c r="A514" s="15">
        <v>60346</v>
      </c>
      <c r="B514" s="66">
        <v>168.95</v>
      </c>
      <c r="C514" s="2">
        <v>11</v>
      </c>
      <c r="D514" s="5">
        <f t="shared" ref="D514:D577" si="24">B514*C514</f>
        <v>1858.4499999999998</v>
      </c>
      <c r="E514" s="7">
        <f t="shared" si="22"/>
        <v>4.4999999999999998E-2</v>
      </c>
      <c r="F514" s="5">
        <f t="shared" si="23"/>
        <v>1774.8197499999997</v>
      </c>
    </row>
    <row r="515" spans="1:6">
      <c r="A515" s="15">
        <v>60470</v>
      </c>
      <c r="B515" s="66">
        <v>168.95</v>
      </c>
      <c r="C515" s="2">
        <v>12</v>
      </c>
      <c r="D515" s="5">
        <f t="shared" si="24"/>
        <v>2027.3999999999999</v>
      </c>
      <c r="E515" s="7">
        <f t="shared" ref="E515:E578" si="25">VLOOKUP(D515,$H$2:$I$7,2,TRUE)</f>
        <v>0.06</v>
      </c>
      <c r="F515" s="5">
        <f t="shared" ref="F515:F578" si="26">D515*(100%-E515)</f>
        <v>1905.7559999999999</v>
      </c>
    </row>
    <row r="516" spans="1:6">
      <c r="A516" s="15">
        <v>60549</v>
      </c>
      <c r="B516" s="66">
        <v>799.95</v>
      </c>
      <c r="C516" s="2">
        <v>11</v>
      </c>
      <c r="D516" s="5">
        <f t="shared" si="24"/>
        <v>8799.4500000000007</v>
      </c>
      <c r="E516" s="7">
        <f t="shared" si="25"/>
        <v>0.08</v>
      </c>
      <c r="F516" s="5">
        <f t="shared" si="26"/>
        <v>8095.4940000000006</v>
      </c>
    </row>
    <row r="517" spans="1:6">
      <c r="A517" s="15">
        <v>60747</v>
      </c>
      <c r="B517" s="66">
        <v>340.95</v>
      </c>
      <c r="C517" s="2">
        <v>10</v>
      </c>
      <c r="D517" s="5">
        <f t="shared" si="24"/>
        <v>3409.5</v>
      </c>
      <c r="E517" s="7">
        <f t="shared" si="25"/>
        <v>0.08</v>
      </c>
      <c r="F517" s="5">
        <f t="shared" si="26"/>
        <v>3136.7400000000002</v>
      </c>
    </row>
    <row r="518" spans="1:6">
      <c r="A518" s="15">
        <v>60776</v>
      </c>
      <c r="B518" s="66">
        <v>79.95</v>
      </c>
      <c r="C518" s="2">
        <v>8</v>
      </c>
      <c r="D518" s="5">
        <f t="shared" si="24"/>
        <v>639.6</v>
      </c>
      <c r="E518" s="7">
        <f t="shared" si="25"/>
        <v>0.02</v>
      </c>
      <c r="F518" s="5">
        <f t="shared" si="26"/>
        <v>626.80799999999999</v>
      </c>
    </row>
    <row r="519" spans="1:6">
      <c r="A519" s="15">
        <v>60807</v>
      </c>
      <c r="B519" s="66">
        <v>340.95</v>
      </c>
      <c r="C519" s="2">
        <v>12</v>
      </c>
      <c r="D519" s="5">
        <f t="shared" si="24"/>
        <v>4091.3999999999996</v>
      </c>
      <c r="E519" s="7">
        <f t="shared" si="25"/>
        <v>0.08</v>
      </c>
      <c r="F519" s="5">
        <f t="shared" si="26"/>
        <v>3764.0879999999997</v>
      </c>
    </row>
    <row r="520" spans="1:6">
      <c r="A520" s="15">
        <v>61080</v>
      </c>
      <c r="B520" s="66">
        <v>799.95</v>
      </c>
      <c r="C520" s="2">
        <v>18</v>
      </c>
      <c r="D520" s="5">
        <f t="shared" si="24"/>
        <v>14399.1</v>
      </c>
      <c r="E520" s="7">
        <f t="shared" si="25"/>
        <v>0.08</v>
      </c>
      <c r="F520" s="5">
        <f t="shared" si="26"/>
        <v>13247.172</v>
      </c>
    </row>
    <row r="521" spans="1:6">
      <c r="A521" s="15">
        <v>61093</v>
      </c>
      <c r="B521" s="66">
        <v>799.95</v>
      </c>
      <c r="C521" s="2">
        <v>10</v>
      </c>
      <c r="D521" s="5">
        <f t="shared" si="24"/>
        <v>7999.5</v>
      </c>
      <c r="E521" s="7">
        <f t="shared" si="25"/>
        <v>0.08</v>
      </c>
      <c r="F521" s="5">
        <f t="shared" si="26"/>
        <v>7359.54</v>
      </c>
    </row>
    <row r="522" spans="1:6">
      <c r="A522" s="15">
        <v>61190</v>
      </c>
      <c r="B522" s="66">
        <v>340.95</v>
      </c>
      <c r="C522" s="2">
        <v>5</v>
      </c>
      <c r="D522" s="5">
        <f t="shared" si="24"/>
        <v>1704.75</v>
      </c>
      <c r="E522" s="7">
        <f t="shared" si="25"/>
        <v>4.4999999999999998E-2</v>
      </c>
      <c r="F522" s="5">
        <f t="shared" si="26"/>
        <v>1628.0362499999999</v>
      </c>
    </row>
    <row r="523" spans="1:6">
      <c r="A523" s="15">
        <v>61267</v>
      </c>
      <c r="B523" s="66">
        <v>340.95</v>
      </c>
      <c r="C523" s="2">
        <v>6</v>
      </c>
      <c r="D523" s="5">
        <f t="shared" si="24"/>
        <v>2045.6999999999998</v>
      </c>
      <c r="E523" s="7">
        <f t="shared" si="25"/>
        <v>0.06</v>
      </c>
      <c r="F523" s="5">
        <f t="shared" si="26"/>
        <v>1922.9579999999996</v>
      </c>
    </row>
    <row r="524" spans="1:6">
      <c r="A524" s="15">
        <v>61322</v>
      </c>
      <c r="B524" s="66">
        <v>340.95</v>
      </c>
      <c r="C524" s="2">
        <v>5</v>
      </c>
      <c r="D524" s="5">
        <f t="shared" si="24"/>
        <v>1704.75</v>
      </c>
      <c r="E524" s="7">
        <f t="shared" si="25"/>
        <v>4.4999999999999998E-2</v>
      </c>
      <c r="F524" s="5">
        <f t="shared" si="26"/>
        <v>1628.0362499999999</v>
      </c>
    </row>
    <row r="525" spans="1:6">
      <c r="A525" s="15">
        <v>61443</v>
      </c>
      <c r="B525" s="66">
        <v>79.95</v>
      </c>
      <c r="C525" s="2">
        <v>7</v>
      </c>
      <c r="D525" s="5">
        <f t="shared" si="24"/>
        <v>559.65</v>
      </c>
      <c r="E525" s="7">
        <f t="shared" si="25"/>
        <v>0.02</v>
      </c>
      <c r="F525" s="5">
        <f t="shared" si="26"/>
        <v>548.45699999999999</v>
      </c>
    </row>
    <row r="526" spans="1:6">
      <c r="A526" s="15">
        <v>61563</v>
      </c>
      <c r="B526" s="66">
        <v>340.95</v>
      </c>
      <c r="C526" s="2">
        <v>17</v>
      </c>
      <c r="D526" s="5">
        <f t="shared" si="24"/>
        <v>5796.15</v>
      </c>
      <c r="E526" s="7">
        <f t="shared" si="25"/>
        <v>0.08</v>
      </c>
      <c r="F526" s="5">
        <f t="shared" si="26"/>
        <v>5332.4579999999996</v>
      </c>
    </row>
    <row r="527" spans="1:6">
      <c r="A527" s="15">
        <v>61812</v>
      </c>
      <c r="B527" s="66">
        <v>799.95</v>
      </c>
      <c r="C527" s="2">
        <v>2</v>
      </c>
      <c r="D527" s="5">
        <f t="shared" si="24"/>
        <v>1599.9</v>
      </c>
      <c r="E527" s="7">
        <f t="shared" si="25"/>
        <v>4.4999999999999998E-2</v>
      </c>
      <c r="F527" s="5">
        <f t="shared" si="26"/>
        <v>1527.9045000000001</v>
      </c>
    </row>
    <row r="528" spans="1:6">
      <c r="A528" s="15">
        <v>61907</v>
      </c>
      <c r="B528" s="66">
        <v>79.95</v>
      </c>
      <c r="C528" s="2">
        <v>8</v>
      </c>
      <c r="D528" s="5">
        <f t="shared" si="24"/>
        <v>639.6</v>
      </c>
      <c r="E528" s="7">
        <f t="shared" si="25"/>
        <v>0.02</v>
      </c>
      <c r="F528" s="5">
        <f t="shared" si="26"/>
        <v>626.80799999999999</v>
      </c>
    </row>
    <row r="529" spans="1:6">
      <c r="A529" s="15">
        <v>62044</v>
      </c>
      <c r="B529" s="66">
        <v>340.95</v>
      </c>
      <c r="C529" s="2">
        <v>6</v>
      </c>
      <c r="D529" s="5">
        <f t="shared" si="24"/>
        <v>2045.6999999999998</v>
      </c>
      <c r="E529" s="7">
        <f t="shared" si="25"/>
        <v>0.06</v>
      </c>
      <c r="F529" s="5">
        <f t="shared" si="26"/>
        <v>1922.9579999999996</v>
      </c>
    </row>
    <row r="530" spans="1:6">
      <c r="A530" s="15">
        <v>62055</v>
      </c>
      <c r="B530" s="66">
        <v>340.95</v>
      </c>
      <c r="C530" s="2">
        <v>9</v>
      </c>
      <c r="D530" s="5">
        <f t="shared" si="24"/>
        <v>3068.5499999999997</v>
      </c>
      <c r="E530" s="7">
        <f t="shared" si="25"/>
        <v>0.08</v>
      </c>
      <c r="F530" s="5">
        <f t="shared" si="26"/>
        <v>2823.0659999999998</v>
      </c>
    </row>
    <row r="531" spans="1:6">
      <c r="A531" s="15">
        <v>62076</v>
      </c>
      <c r="B531" s="66">
        <v>340.95</v>
      </c>
      <c r="C531" s="2">
        <v>14</v>
      </c>
      <c r="D531" s="5">
        <f t="shared" si="24"/>
        <v>4773.3</v>
      </c>
      <c r="E531" s="7">
        <f t="shared" si="25"/>
        <v>0.08</v>
      </c>
      <c r="F531" s="5">
        <f t="shared" si="26"/>
        <v>4391.4360000000006</v>
      </c>
    </row>
    <row r="532" spans="1:6">
      <c r="A532" s="15">
        <v>62320</v>
      </c>
      <c r="B532" s="66">
        <v>340.95</v>
      </c>
      <c r="C532" s="2">
        <v>18</v>
      </c>
      <c r="D532" s="5">
        <f t="shared" si="24"/>
        <v>6137.0999999999995</v>
      </c>
      <c r="E532" s="7">
        <f t="shared" si="25"/>
        <v>0.08</v>
      </c>
      <c r="F532" s="5">
        <f t="shared" si="26"/>
        <v>5646.1319999999996</v>
      </c>
    </row>
    <row r="533" spans="1:6">
      <c r="A533" s="15">
        <v>62352</v>
      </c>
      <c r="B533" s="66">
        <v>79.95</v>
      </c>
      <c r="C533" s="2">
        <v>15</v>
      </c>
      <c r="D533" s="5">
        <f t="shared" si="24"/>
        <v>1199.25</v>
      </c>
      <c r="E533" s="7">
        <f t="shared" si="25"/>
        <v>0.03</v>
      </c>
      <c r="F533" s="5">
        <f t="shared" si="26"/>
        <v>1163.2725</v>
      </c>
    </row>
    <row r="534" spans="1:6">
      <c r="A534" s="15">
        <v>62359</v>
      </c>
      <c r="B534" s="66">
        <v>168.95</v>
      </c>
      <c r="C534" s="2">
        <v>13</v>
      </c>
      <c r="D534" s="5">
        <f t="shared" si="24"/>
        <v>2196.35</v>
      </c>
      <c r="E534" s="7">
        <f t="shared" si="25"/>
        <v>0.06</v>
      </c>
      <c r="F534" s="5">
        <f t="shared" si="26"/>
        <v>2064.569</v>
      </c>
    </row>
    <row r="535" spans="1:6">
      <c r="A535" s="15">
        <v>62371</v>
      </c>
      <c r="B535" s="66">
        <v>340.95</v>
      </c>
      <c r="C535" s="2">
        <v>2</v>
      </c>
      <c r="D535" s="5">
        <f t="shared" si="24"/>
        <v>681.9</v>
      </c>
      <c r="E535" s="7">
        <f t="shared" si="25"/>
        <v>0.02</v>
      </c>
      <c r="F535" s="5">
        <f t="shared" si="26"/>
        <v>668.26199999999994</v>
      </c>
    </row>
    <row r="536" spans="1:6">
      <c r="A536" s="15">
        <v>62381</v>
      </c>
      <c r="B536" s="66">
        <v>799.95</v>
      </c>
      <c r="C536" s="2">
        <v>10</v>
      </c>
      <c r="D536" s="5">
        <f t="shared" si="24"/>
        <v>7999.5</v>
      </c>
      <c r="E536" s="7">
        <f t="shared" si="25"/>
        <v>0.08</v>
      </c>
      <c r="F536" s="5">
        <f t="shared" si="26"/>
        <v>7359.54</v>
      </c>
    </row>
    <row r="537" spans="1:6">
      <c r="A537" s="15">
        <v>62408</v>
      </c>
      <c r="B537" s="66">
        <v>168.95</v>
      </c>
      <c r="C537" s="2">
        <v>7</v>
      </c>
      <c r="D537" s="5">
        <f t="shared" si="24"/>
        <v>1182.6499999999999</v>
      </c>
      <c r="E537" s="7">
        <f t="shared" si="25"/>
        <v>0.03</v>
      </c>
      <c r="F537" s="5">
        <f t="shared" si="26"/>
        <v>1147.1704999999999</v>
      </c>
    </row>
    <row r="538" spans="1:6">
      <c r="A538" s="15">
        <v>62416</v>
      </c>
      <c r="B538" s="66">
        <v>340.95</v>
      </c>
      <c r="C538" s="2">
        <v>15</v>
      </c>
      <c r="D538" s="5">
        <f t="shared" si="24"/>
        <v>5114.25</v>
      </c>
      <c r="E538" s="7">
        <f t="shared" si="25"/>
        <v>0.08</v>
      </c>
      <c r="F538" s="5">
        <f t="shared" si="26"/>
        <v>4705.1100000000006</v>
      </c>
    </row>
    <row r="539" spans="1:6">
      <c r="A539" s="15">
        <v>62930</v>
      </c>
      <c r="B539" s="66">
        <v>340.95</v>
      </c>
      <c r="C539" s="2">
        <v>2</v>
      </c>
      <c r="D539" s="5">
        <f t="shared" si="24"/>
        <v>681.9</v>
      </c>
      <c r="E539" s="7">
        <f t="shared" si="25"/>
        <v>0.02</v>
      </c>
      <c r="F539" s="5">
        <f t="shared" si="26"/>
        <v>668.26199999999994</v>
      </c>
    </row>
    <row r="540" spans="1:6">
      <c r="A540" s="15">
        <v>63117</v>
      </c>
      <c r="B540" s="66">
        <v>168.95</v>
      </c>
      <c r="C540" s="2">
        <v>5</v>
      </c>
      <c r="D540" s="5">
        <f t="shared" si="24"/>
        <v>844.75</v>
      </c>
      <c r="E540" s="7">
        <f t="shared" si="25"/>
        <v>0.02</v>
      </c>
      <c r="F540" s="5">
        <f t="shared" si="26"/>
        <v>827.85500000000002</v>
      </c>
    </row>
    <row r="541" spans="1:6">
      <c r="A541" s="15">
        <v>63200</v>
      </c>
      <c r="B541" s="66">
        <v>340.95</v>
      </c>
      <c r="C541" s="2">
        <v>9</v>
      </c>
      <c r="D541" s="5">
        <f t="shared" si="24"/>
        <v>3068.5499999999997</v>
      </c>
      <c r="E541" s="7">
        <f t="shared" si="25"/>
        <v>0.08</v>
      </c>
      <c r="F541" s="5">
        <f t="shared" si="26"/>
        <v>2823.0659999999998</v>
      </c>
    </row>
    <row r="542" spans="1:6">
      <c r="A542" s="15">
        <v>63222</v>
      </c>
      <c r="B542" s="66">
        <v>168.95</v>
      </c>
      <c r="C542" s="2">
        <v>19</v>
      </c>
      <c r="D542" s="5">
        <f t="shared" si="24"/>
        <v>3210.0499999999997</v>
      </c>
      <c r="E542" s="7">
        <f t="shared" si="25"/>
        <v>0.08</v>
      </c>
      <c r="F542" s="5">
        <f t="shared" si="26"/>
        <v>2953.2460000000001</v>
      </c>
    </row>
    <row r="543" spans="1:6">
      <c r="A543" s="15">
        <v>63286</v>
      </c>
      <c r="B543" s="66">
        <v>340.95</v>
      </c>
      <c r="C543" s="2">
        <v>13</v>
      </c>
      <c r="D543" s="5">
        <f t="shared" si="24"/>
        <v>4432.3499999999995</v>
      </c>
      <c r="E543" s="7">
        <f t="shared" si="25"/>
        <v>0.08</v>
      </c>
      <c r="F543" s="5">
        <f t="shared" si="26"/>
        <v>4077.7619999999997</v>
      </c>
    </row>
    <row r="544" spans="1:6">
      <c r="A544" s="15">
        <v>63409</v>
      </c>
      <c r="B544" s="66">
        <v>79.95</v>
      </c>
      <c r="C544" s="2">
        <v>20</v>
      </c>
      <c r="D544" s="5">
        <f t="shared" si="24"/>
        <v>1599</v>
      </c>
      <c r="E544" s="7">
        <f t="shared" si="25"/>
        <v>4.4999999999999998E-2</v>
      </c>
      <c r="F544" s="5">
        <f t="shared" si="26"/>
        <v>1527.0449999999998</v>
      </c>
    </row>
    <row r="545" spans="1:6">
      <c r="A545" s="15">
        <v>63498</v>
      </c>
      <c r="B545" s="66">
        <v>168.95</v>
      </c>
      <c r="C545" s="2">
        <v>20</v>
      </c>
      <c r="D545" s="5">
        <f t="shared" si="24"/>
        <v>3379</v>
      </c>
      <c r="E545" s="7">
        <f t="shared" si="25"/>
        <v>0.08</v>
      </c>
      <c r="F545" s="5">
        <f t="shared" si="26"/>
        <v>3108.6800000000003</v>
      </c>
    </row>
    <row r="546" spans="1:6">
      <c r="A546" s="15">
        <v>63534</v>
      </c>
      <c r="B546" s="66">
        <v>799.95</v>
      </c>
      <c r="C546" s="2">
        <v>2</v>
      </c>
      <c r="D546" s="5">
        <f t="shared" si="24"/>
        <v>1599.9</v>
      </c>
      <c r="E546" s="7">
        <f t="shared" si="25"/>
        <v>4.4999999999999998E-2</v>
      </c>
      <c r="F546" s="5">
        <f t="shared" si="26"/>
        <v>1527.9045000000001</v>
      </c>
    </row>
    <row r="547" spans="1:6">
      <c r="A547" s="15">
        <v>63623</v>
      </c>
      <c r="B547" s="66">
        <v>79.95</v>
      </c>
      <c r="C547" s="2">
        <v>3</v>
      </c>
      <c r="D547" s="5">
        <f t="shared" si="24"/>
        <v>239.85000000000002</v>
      </c>
      <c r="E547" s="7">
        <f t="shared" si="25"/>
        <v>0</v>
      </c>
      <c r="F547" s="5">
        <f t="shared" si="26"/>
        <v>239.85000000000002</v>
      </c>
    </row>
    <row r="548" spans="1:6">
      <c r="A548" s="15">
        <v>63648</v>
      </c>
      <c r="B548" s="66">
        <v>168.95</v>
      </c>
      <c r="C548" s="2">
        <v>17</v>
      </c>
      <c r="D548" s="5">
        <f t="shared" si="24"/>
        <v>2872.1499999999996</v>
      </c>
      <c r="E548" s="7">
        <f t="shared" si="25"/>
        <v>0.08</v>
      </c>
      <c r="F548" s="5">
        <f t="shared" si="26"/>
        <v>2642.3779999999997</v>
      </c>
    </row>
    <row r="549" spans="1:6">
      <c r="A549" s="15">
        <v>63702</v>
      </c>
      <c r="B549" s="66">
        <v>340.95</v>
      </c>
      <c r="C549" s="2">
        <v>7</v>
      </c>
      <c r="D549" s="5">
        <f t="shared" si="24"/>
        <v>2386.65</v>
      </c>
      <c r="E549" s="7">
        <f t="shared" si="25"/>
        <v>0.06</v>
      </c>
      <c r="F549" s="5">
        <f t="shared" si="26"/>
        <v>2243.451</v>
      </c>
    </row>
    <row r="550" spans="1:6">
      <c r="A550" s="15">
        <v>63835</v>
      </c>
      <c r="B550" s="66">
        <v>168.95</v>
      </c>
      <c r="C550" s="2">
        <v>4</v>
      </c>
      <c r="D550" s="5">
        <f t="shared" si="24"/>
        <v>675.8</v>
      </c>
      <c r="E550" s="7">
        <f t="shared" si="25"/>
        <v>0.02</v>
      </c>
      <c r="F550" s="5">
        <f t="shared" si="26"/>
        <v>662.28399999999999</v>
      </c>
    </row>
    <row r="551" spans="1:6">
      <c r="A551" s="15">
        <v>63902</v>
      </c>
      <c r="B551" s="66">
        <v>168.95</v>
      </c>
      <c r="C551" s="2">
        <v>2</v>
      </c>
      <c r="D551" s="5">
        <f t="shared" si="24"/>
        <v>337.9</v>
      </c>
      <c r="E551" s="7">
        <f t="shared" si="25"/>
        <v>0</v>
      </c>
      <c r="F551" s="5">
        <f t="shared" si="26"/>
        <v>337.9</v>
      </c>
    </row>
    <row r="552" spans="1:6">
      <c r="A552" s="15">
        <v>64009</v>
      </c>
      <c r="B552" s="66">
        <v>340.95</v>
      </c>
      <c r="C552" s="2">
        <v>6</v>
      </c>
      <c r="D552" s="5">
        <f t="shared" si="24"/>
        <v>2045.6999999999998</v>
      </c>
      <c r="E552" s="7">
        <f t="shared" si="25"/>
        <v>0.06</v>
      </c>
      <c r="F552" s="5">
        <f t="shared" si="26"/>
        <v>1922.9579999999996</v>
      </c>
    </row>
    <row r="553" spans="1:6">
      <c r="A553" s="15">
        <v>64202</v>
      </c>
      <c r="B553" s="66">
        <v>340.95</v>
      </c>
      <c r="C553" s="2">
        <v>15</v>
      </c>
      <c r="D553" s="5">
        <f t="shared" si="24"/>
        <v>5114.25</v>
      </c>
      <c r="E553" s="7">
        <f t="shared" si="25"/>
        <v>0.08</v>
      </c>
      <c r="F553" s="5">
        <f t="shared" si="26"/>
        <v>4705.1100000000006</v>
      </c>
    </row>
    <row r="554" spans="1:6">
      <c r="A554" s="15">
        <v>64535</v>
      </c>
      <c r="B554" s="66">
        <v>79.95</v>
      </c>
      <c r="C554" s="2">
        <v>1</v>
      </c>
      <c r="D554" s="5">
        <f t="shared" si="24"/>
        <v>79.95</v>
      </c>
      <c r="E554" s="7">
        <f t="shared" si="25"/>
        <v>0</v>
      </c>
      <c r="F554" s="5">
        <f t="shared" si="26"/>
        <v>79.95</v>
      </c>
    </row>
    <row r="555" spans="1:6">
      <c r="A555" s="15">
        <v>64542</v>
      </c>
      <c r="B555" s="66">
        <v>340.95</v>
      </c>
      <c r="C555" s="2">
        <v>13</v>
      </c>
      <c r="D555" s="5">
        <f t="shared" si="24"/>
        <v>4432.3499999999995</v>
      </c>
      <c r="E555" s="7">
        <f t="shared" si="25"/>
        <v>0.08</v>
      </c>
      <c r="F555" s="5">
        <f t="shared" si="26"/>
        <v>4077.7619999999997</v>
      </c>
    </row>
    <row r="556" spans="1:6">
      <c r="A556" s="15">
        <v>64615</v>
      </c>
      <c r="B556" s="66">
        <v>340.95</v>
      </c>
      <c r="C556" s="2">
        <v>3</v>
      </c>
      <c r="D556" s="5">
        <f t="shared" si="24"/>
        <v>1022.8499999999999</v>
      </c>
      <c r="E556" s="7">
        <f t="shared" si="25"/>
        <v>0.03</v>
      </c>
      <c r="F556" s="5">
        <f t="shared" si="26"/>
        <v>992.16449999999986</v>
      </c>
    </row>
    <row r="557" spans="1:6">
      <c r="A557" s="15">
        <v>64619</v>
      </c>
      <c r="B557" s="66">
        <v>340.95</v>
      </c>
      <c r="C557" s="2">
        <v>14</v>
      </c>
      <c r="D557" s="5">
        <f t="shared" si="24"/>
        <v>4773.3</v>
      </c>
      <c r="E557" s="7">
        <f t="shared" si="25"/>
        <v>0.08</v>
      </c>
      <c r="F557" s="5">
        <f t="shared" si="26"/>
        <v>4391.4360000000006</v>
      </c>
    </row>
    <row r="558" spans="1:6">
      <c r="A558" s="15">
        <v>64635</v>
      </c>
      <c r="B558" s="66">
        <v>340.95</v>
      </c>
      <c r="C558" s="2">
        <v>1</v>
      </c>
      <c r="D558" s="5">
        <f t="shared" si="24"/>
        <v>340.95</v>
      </c>
      <c r="E558" s="7">
        <f t="shared" si="25"/>
        <v>0</v>
      </c>
      <c r="F558" s="5">
        <f t="shared" si="26"/>
        <v>340.95</v>
      </c>
    </row>
    <row r="559" spans="1:6">
      <c r="A559" s="15">
        <v>64698</v>
      </c>
      <c r="B559" s="66">
        <v>340.95</v>
      </c>
      <c r="C559" s="2">
        <v>15</v>
      </c>
      <c r="D559" s="5">
        <f t="shared" si="24"/>
        <v>5114.25</v>
      </c>
      <c r="E559" s="7">
        <f t="shared" si="25"/>
        <v>0.08</v>
      </c>
      <c r="F559" s="5">
        <f t="shared" si="26"/>
        <v>4705.1100000000006</v>
      </c>
    </row>
    <row r="560" spans="1:6">
      <c r="A560" s="15">
        <v>64786</v>
      </c>
      <c r="B560" s="66">
        <v>79.95</v>
      </c>
      <c r="C560" s="2">
        <v>9</v>
      </c>
      <c r="D560" s="5">
        <f t="shared" si="24"/>
        <v>719.55000000000007</v>
      </c>
      <c r="E560" s="7">
        <f t="shared" si="25"/>
        <v>0.02</v>
      </c>
      <c r="F560" s="5">
        <f t="shared" si="26"/>
        <v>705.15900000000011</v>
      </c>
    </row>
    <row r="561" spans="1:6">
      <c r="A561" s="15">
        <v>64881</v>
      </c>
      <c r="B561" s="66">
        <v>168.95</v>
      </c>
      <c r="C561" s="2">
        <v>6</v>
      </c>
      <c r="D561" s="5">
        <f t="shared" si="24"/>
        <v>1013.6999999999999</v>
      </c>
      <c r="E561" s="7">
        <f t="shared" si="25"/>
        <v>0.03</v>
      </c>
      <c r="F561" s="5">
        <f t="shared" si="26"/>
        <v>983.28899999999987</v>
      </c>
    </row>
    <row r="562" spans="1:6">
      <c r="A562" s="15">
        <v>64887</v>
      </c>
      <c r="B562" s="66">
        <v>168.95</v>
      </c>
      <c r="C562" s="2">
        <v>3</v>
      </c>
      <c r="D562" s="5">
        <f t="shared" si="24"/>
        <v>506.84999999999997</v>
      </c>
      <c r="E562" s="7">
        <f t="shared" si="25"/>
        <v>0.02</v>
      </c>
      <c r="F562" s="5">
        <f t="shared" si="26"/>
        <v>496.71299999999997</v>
      </c>
    </row>
    <row r="563" spans="1:6">
      <c r="A563" s="15">
        <v>65031</v>
      </c>
      <c r="B563" s="66">
        <v>168.95</v>
      </c>
      <c r="C563" s="2">
        <v>10</v>
      </c>
      <c r="D563" s="5">
        <f t="shared" si="24"/>
        <v>1689.5</v>
      </c>
      <c r="E563" s="7">
        <f t="shared" si="25"/>
        <v>4.4999999999999998E-2</v>
      </c>
      <c r="F563" s="5">
        <f t="shared" si="26"/>
        <v>1613.4724999999999</v>
      </c>
    </row>
    <row r="564" spans="1:6">
      <c r="A564" s="15">
        <v>65156</v>
      </c>
      <c r="B564" s="66">
        <v>79.95</v>
      </c>
      <c r="C564" s="2">
        <v>7</v>
      </c>
      <c r="D564" s="5">
        <f t="shared" si="24"/>
        <v>559.65</v>
      </c>
      <c r="E564" s="7">
        <f t="shared" si="25"/>
        <v>0.02</v>
      </c>
      <c r="F564" s="5">
        <f t="shared" si="26"/>
        <v>548.45699999999999</v>
      </c>
    </row>
    <row r="565" spans="1:6">
      <c r="A565" s="15">
        <v>65169</v>
      </c>
      <c r="B565" s="66">
        <v>79.95</v>
      </c>
      <c r="C565" s="2">
        <v>2</v>
      </c>
      <c r="D565" s="5">
        <f t="shared" si="24"/>
        <v>159.9</v>
      </c>
      <c r="E565" s="7">
        <f t="shared" si="25"/>
        <v>0</v>
      </c>
      <c r="F565" s="5">
        <f t="shared" si="26"/>
        <v>159.9</v>
      </c>
    </row>
    <row r="566" spans="1:6">
      <c r="A566" s="15">
        <v>65175</v>
      </c>
      <c r="B566" s="66">
        <v>799.95</v>
      </c>
      <c r="C566" s="2">
        <v>4</v>
      </c>
      <c r="D566" s="5">
        <f t="shared" si="24"/>
        <v>3199.8</v>
      </c>
      <c r="E566" s="7">
        <f t="shared" si="25"/>
        <v>0.08</v>
      </c>
      <c r="F566" s="5">
        <f t="shared" si="26"/>
        <v>2943.8160000000003</v>
      </c>
    </row>
    <row r="567" spans="1:6">
      <c r="A567" s="15">
        <v>65216</v>
      </c>
      <c r="B567" s="66">
        <v>79.95</v>
      </c>
      <c r="C567" s="2">
        <v>1</v>
      </c>
      <c r="D567" s="5">
        <f t="shared" si="24"/>
        <v>79.95</v>
      </c>
      <c r="E567" s="7">
        <f t="shared" si="25"/>
        <v>0</v>
      </c>
      <c r="F567" s="5">
        <f t="shared" si="26"/>
        <v>79.95</v>
      </c>
    </row>
    <row r="568" spans="1:6">
      <c r="A568" s="15">
        <v>65297</v>
      </c>
      <c r="B568" s="66">
        <v>168.95</v>
      </c>
      <c r="C568" s="2">
        <v>17</v>
      </c>
      <c r="D568" s="5">
        <f t="shared" si="24"/>
        <v>2872.1499999999996</v>
      </c>
      <c r="E568" s="7">
        <f t="shared" si="25"/>
        <v>0.08</v>
      </c>
      <c r="F568" s="5">
        <f t="shared" si="26"/>
        <v>2642.3779999999997</v>
      </c>
    </row>
    <row r="569" spans="1:6">
      <c r="A569" s="15">
        <v>65431</v>
      </c>
      <c r="B569" s="66">
        <v>79.95</v>
      </c>
      <c r="C569" s="2">
        <v>19</v>
      </c>
      <c r="D569" s="5">
        <f t="shared" si="24"/>
        <v>1519.05</v>
      </c>
      <c r="E569" s="7">
        <f t="shared" si="25"/>
        <v>4.4999999999999998E-2</v>
      </c>
      <c r="F569" s="5">
        <f t="shared" si="26"/>
        <v>1450.6927499999999</v>
      </c>
    </row>
    <row r="570" spans="1:6">
      <c r="A570" s="15">
        <v>65964</v>
      </c>
      <c r="B570" s="66">
        <v>79.95</v>
      </c>
      <c r="C570" s="2">
        <v>1</v>
      </c>
      <c r="D570" s="5">
        <f t="shared" si="24"/>
        <v>79.95</v>
      </c>
      <c r="E570" s="7">
        <f t="shared" si="25"/>
        <v>0</v>
      </c>
      <c r="F570" s="5">
        <f t="shared" si="26"/>
        <v>79.95</v>
      </c>
    </row>
    <row r="571" spans="1:6">
      <c r="A571" s="15">
        <v>66107</v>
      </c>
      <c r="B571" s="66">
        <v>340.95</v>
      </c>
      <c r="C571" s="2">
        <v>10</v>
      </c>
      <c r="D571" s="5">
        <f t="shared" si="24"/>
        <v>3409.5</v>
      </c>
      <c r="E571" s="7">
        <f t="shared" si="25"/>
        <v>0.08</v>
      </c>
      <c r="F571" s="5">
        <f t="shared" si="26"/>
        <v>3136.7400000000002</v>
      </c>
    </row>
    <row r="572" spans="1:6">
      <c r="A572" s="15">
        <v>66353</v>
      </c>
      <c r="B572" s="66">
        <v>340.95</v>
      </c>
      <c r="C572" s="2">
        <v>20</v>
      </c>
      <c r="D572" s="5">
        <f t="shared" si="24"/>
        <v>6819</v>
      </c>
      <c r="E572" s="7">
        <f t="shared" si="25"/>
        <v>0.08</v>
      </c>
      <c r="F572" s="5">
        <f t="shared" si="26"/>
        <v>6273.4800000000005</v>
      </c>
    </row>
    <row r="573" spans="1:6">
      <c r="A573" s="15">
        <v>66402</v>
      </c>
      <c r="B573" s="66">
        <v>340.95</v>
      </c>
      <c r="C573" s="2">
        <v>1</v>
      </c>
      <c r="D573" s="5">
        <f t="shared" si="24"/>
        <v>340.95</v>
      </c>
      <c r="E573" s="7">
        <f t="shared" si="25"/>
        <v>0</v>
      </c>
      <c r="F573" s="5">
        <f t="shared" si="26"/>
        <v>340.95</v>
      </c>
    </row>
    <row r="574" spans="1:6">
      <c r="A574" s="15">
        <v>66516</v>
      </c>
      <c r="B574" s="66">
        <v>79.95</v>
      </c>
      <c r="C574" s="2">
        <v>1</v>
      </c>
      <c r="D574" s="5">
        <f t="shared" si="24"/>
        <v>79.95</v>
      </c>
      <c r="E574" s="7">
        <f t="shared" si="25"/>
        <v>0</v>
      </c>
      <c r="F574" s="5">
        <f t="shared" si="26"/>
        <v>79.95</v>
      </c>
    </row>
    <row r="575" spans="1:6">
      <c r="A575" s="15">
        <v>66668</v>
      </c>
      <c r="B575" s="66">
        <v>168.95</v>
      </c>
      <c r="C575" s="2">
        <v>13</v>
      </c>
      <c r="D575" s="5">
        <f t="shared" si="24"/>
        <v>2196.35</v>
      </c>
      <c r="E575" s="7">
        <f t="shared" si="25"/>
        <v>0.06</v>
      </c>
      <c r="F575" s="5">
        <f t="shared" si="26"/>
        <v>2064.569</v>
      </c>
    </row>
    <row r="576" spans="1:6">
      <c r="A576" s="15">
        <v>66733</v>
      </c>
      <c r="B576" s="66">
        <v>340.95</v>
      </c>
      <c r="C576" s="2">
        <v>9</v>
      </c>
      <c r="D576" s="5">
        <f t="shared" si="24"/>
        <v>3068.5499999999997</v>
      </c>
      <c r="E576" s="7">
        <f t="shared" si="25"/>
        <v>0.08</v>
      </c>
      <c r="F576" s="5">
        <f t="shared" si="26"/>
        <v>2823.0659999999998</v>
      </c>
    </row>
    <row r="577" spans="1:6">
      <c r="A577" s="15">
        <v>66898</v>
      </c>
      <c r="B577" s="66">
        <v>168.95</v>
      </c>
      <c r="C577" s="2">
        <v>8</v>
      </c>
      <c r="D577" s="5">
        <f t="shared" si="24"/>
        <v>1351.6</v>
      </c>
      <c r="E577" s="7">
        <f t="shared" si="25"/>
        <v>0.03</v>
      </c>
      <c r="F577" s="5">
        <f t="shared" si="26"/>
        <v>1311.0519999999999</v>
      </c>
    </row>
    <row r="578" spans="1:6">
      <c r="A578" s="15">
        <v>66923</v>
      </c>
      <c r="B578" s="66">
        <v>79.95</v>
      </c>
      <c r="C578" s="2">
        <v>13</v>
      </c>
      <c r="D578" s="5">
        <f t="shared" ref="D578:D641" si="27">B578*C578</f>
        <v>1039.3500000000001</v>
      </c>
      <c r="E578" s="7">
        <f t="shared" si="25"/>
        <v>0.03</v>
      </c>
      <c r="F578" s="5">
        <f t="shared" si="26"/>
        <v>1008.1695000000001</v>
      </c>
    </row>
    <row r="579" spans="1:6">
      <c r="A579" s="15">
        <v>66982</v>
      </c>
      <c r="B579" s="66">
        <v>340.95</v>
      </c>
      <c r="C579" s="2">
        <v>4</v>
      </c>
      <c r="D579" s="5">
        <f t="shared" si="27"/>
        <v>1363.8</v>
      </c>
      <c r="E579" s="7">
        <f t="shared" ref="E579:E642" si="28">VLOOKUP(D579,$H$2:$I$7,2,TRUE)</f>
        <v>0.03</v>
      </c>
      <c r="F579" s="5">
        <f t="shared" ref="F579:F642" si="29">D579*(100%-E579)</f>
        <v>1322.886</v>
      </c>
    </row>
    <row r="580" spans="1:6">
      <c r="A580" s="15">
        <v>66989</v>
      </c>
      <c r="B580" s="66">
        <v>79.95</v>
      </c>
      <c r="C580" s="2">
        <v>5</v>
      </c>
      <c r="D580" s="5">
        <f t="shared" si="27"/>
        <v>399.75</v>
      </c>
      <c r="E580" s="7">
        <f t="shared" si="28"/>
        <v>0</v>
      </c>
      <c r="F580" s="5">
        <f t="shared" si="29"/>
        <v>399.75</v>
      </c>
    </row>
    <row r="581" spans="1:6">
      <c r="A581" s="15">
        <v>67081</v>
      </c>
      <c r="B581" s="66">
        <v>340.95</v>
      </c>
      <c r="C581" s="2">
        <v>15</v>
      </c>
      <c r="D581" s="5">
        <f t="shared" si="27"/>
        <v>5114.25</v>
      </c>
      <c r="E581" s="7">
        <f t="shared" si="28"/>
        <v>0.08</v>
      </c>
      <c r="F581" s="5">
        <f t="shared" si="29"/>
        <v>4705.1100000000006</v>
      </c>
    </row>
    <row r="582" spans="1:6">
      <c r="A582" s="15">
        <v>67180</v>
      </c>
      <c r="B582" s="66">
        <v>340.95</v>
      </c>
      <c r="C582" s="2">
        <v>3</v>
      </c>
      <c r="D582" s="5">
        <f t="shared" si="27"/>
        <v>1022.8499999999999</v>
      </c>
      <c r="E582" s="7">
        <f t="shared" si="28"/>
        <v>0.03</v>
      </c>
      <c r="F582" s="5">
        <f t="shared" si="29"/>
        <v>992.16449999999986</v>
      </c>
    </row>
    <row r="583" spans="1:6">
      <c r="A583" s="15">
        <v>67252</v>
      </c>
      <c r="B583" s="66">
        <v>340.95</v>
      </c>
      <c r="C583" s="2">
        <v>5</v>
      </c>
      <c r="D583" s="5">
        <f t="shared" si="27"/>
        <v>1704.75</v>
      </c>
      <c r="E583" s="7">
        <f t="shared" si="28"/>
        <v>4.4999999999999998E-2</v>
      </c>
      <c r="F583" s="5">
        <f t="shared" si="29"/>
        <v>1628.0362499999999</v>
      </c>
    </row>
    <row r="584" spans="1:6">
      <c r="A584" s="15">
        <v>67276</v>
      </c>
      <c r="B584" s="66">
        <v>799.95</v>
      </c>
      <c r="C584" s="2">
        <v>2</v>
      </c>
      <c r="D584" s="5">
        <f t="shared" si="27"/>
        <v>1599.9</v>
      </c>
      <c r="E584" s="7">
        <f t="shared" si="28"/>
        <v>4.4999999999999998E-2</v>
      </c>
      <c r="F584" s="5">
        <f t="shared" si="29"/>
        <v>1527.9045000000001</v>
      </c>
    </row>
    <row r="585" spans="1:6">
      <c r="A585" s="15">
        <v>67346</v>
      </c>
      <c r="B585" s="66">
        <v>799.95</v>
      </c>
      <c r="C585" s="2">
        <v>19</v>
      </c>
      <c r="D585" s="5">
        <f t="shared" si="27"/>
        <v>15199.050000000001</v>
      </c>
      <c r="E585" s="7">
        <f t="shared" si="28"/>
        <v>0.08</v>
      </c>
      <c r="F585" s="5">
        <f t="shared" si="29"/>
        <v>13983.126000000002</v>
      </c>
    </row>
    <row r="586" spans="1:6">
      <c r="A586" s="15">
        <v>67684</v>
      </c>
      <c r="B586" s="66">
        <v>79.95</v>
      </c>
      <c r="C586" s="2">
        <v>4</v>
      </c>
      <c r="D586" s="5">
        <f t="shared" si="27"/>
        <v>319.8</v>
      </c>
      <c r="E586" s="7">
        <f t="shared" si="28"/>
        <v>0</v>
      </c>
      <c r="F586" s="5">
        <f t="shared" si="29"/>
        <v>319.8</v>
      </c>
    </row>
    <row r="587" spans="1:6">
      <c r="A587" s="15">
        <v>67740</v>
      </c>
      <c r="B587" s="66">
        <v>79.95</v>
      </c>
      <c r="C587" s="2">
        <v>1</v>
      </c>
      <c r="D587" s="5">
        <f t="shared" si="27"/>
        <v>79.95</v>
      </c>
      <c r="E587" s="7">
        <f t="shared" si="28"/>
        <v>0</v>
      </c>
      <c r="F587" s="5">
        <f t="shared" si="29"/>
        <v>79.95</v>
      </c>
    </row>
    <row r="588" spans="1:6">
      <c r="A588" s="15">
        <v>67829</v>
      </c>
      <c r="B588" s="66">
        <v>340.95</v>
      </c>
      <c r="C588" s="2">
        <v>15</v>
      </c>
      <c r="D588" s="5">
        <f t="shared" si="27"/>
        <v>5114.25</v>
      </c>
      <c r="E588" s="7">
        <f t="shared" si="28"/>
        <v>0.08</v>
      </c>
      <c r="F588" s="5">
        <f t="shared" si="29"/>
        <v>4705.1100000000006</v>
      </c>
    </row>
    <row r="589" spans="1:6">
      <c r="A589" s="15">
        <v>67940</v>
      </c>
      <c r="B589" s="66">
        <v>799.95</v>
      </c>
      <c r="C589" s="2">
        <v>13</v>
      </c>
      <c r="D589" s="5">
        <f t="shared" si="27"/>
        <v>10399.35</v>
      </c>
      <c r="E589" s="7">
        <f t="shared" si="28"/>
        <v>0.08</v>
      </c>
      <c r="F589" s="5">
        <f t="shared" si="29"/>
        <v>9567.402</v>
      </c>
    </row>
    <row r="590" spans="1:6">
      <c r="A590" s="15">
        <v>68023</v>
      </c>
      <c r="B590" s="66">
        <v>79.95</v>
      </c>
      <c r="C590" s="2">
        <v>4</v>
      </c>
      <c r="D590" s="5">
        <f t="shared" si="27"/>
        <v>319.8</v>
      </c>
      <c r="E590" s="7">
        <f t="shared" si="28"/>
        <v>0</v>
      </c>
      <c r="F590" s="5">
        <f t="shared" si="29"/>
        <v>319.8</v>
      </c>
    </row>
    <row r="591" spans="1:6">
      <c r="A591" s="15">
        <v>68146</v>
      </c>
      <c r="B591" s="66">
        <v>340.95</v>
      </c>
      <c r="C591" s="2">
        <v>7</v>
      </c>
      <c r="D591" s="5">
        <f t="shared" si="27"/>
        <v>2386.65</v>
      </c>
      <c r="E591" s="7">
        <f t="shared" si="28"/>
        <v>0.06</v>
      </c>
      <c r="F591" s="5">
        <f t="shared" si="29"/>
        <v>2243.451</v>
      </c>
    </row>
    <row r="592" spans="1:6">
      <c r="A592" s="15">
        <v>68226</v>
      </c>
      <c r="B592" s="66">
        <v>340.95</v>
      </c>
      <c r="C592" s="2">
        <v>13</v>
      </c>
      <c r="D592" s="5">
        <f t="shared" si="27"/>
        <v>4432.3499999999995</v>
      </c>
      <c r="E592" s="7">
        <f t="shared" si="28"/>
        <v>0.08</v>
      </c>
      <c r="F592" s="5">
        <f t="shared" si="29"/>
        <v>4077.7619999999997</v>
      </c>
    </row>
    <row r="593" spans="1:6">
      <c r="A593" s="15">
        <v>68322</v>
      </c>
      <c r="B593" s="66">
        <v>340.95</v>
      </c>
      <c r="C593" s="2">
        <v>1</v>
      </c>
      <c r="D593" s="5">
        <f t="shared" si="27"/>
        <v>340.95</v>
      </c>
      <c r="E593" s="7">
        <f t="shared" si="28"/>
        <v>0</v>
      </c>
      <c r="F593" s="5">
        <f t="shared" si="29"/>
        <v>340.95</v>
      </c>
    </row>
    <row r="594" spans="1:6">
      <c r="A594" s="15">
        <v>68479</v>
      </c>
      <c r="B594" s="66">
        <v>79.95</v>
      </c>
      <c r="C594" s="2">
        <v>12</v>
      </c>
      <c r="D594" s="5">
        <f t="shared" si="27"/>
        <v>959.40000000000009</v>
      </c>
      <c r="E594" s="7">
        <f t="shared" si="28"/>
        <v>0.02</v>
      </c>
      <c r="F594" s="5">
        <f t="shared" si="29"/>
        <v>940.2120000000001</v>
      </c>
    </row>
    <row r="595" spans="1:6">
      <c r="A595" s="15">
        <v>68581</v>
      </c>
      <c r="B595" s="66">
        <v>799.95</v>
      </c>
      <c r="C595" s="2">
        <v>17</v>
      </c>
      <c r="D595" s="5">
        <f t="shared" si="27"/>
        <v>13599.150000000001</v>
      </c>
      <c r="E595" s="7">
        <f t="shared" si="28"/>
        <v>0.08</v>
      </c>
      <c r="F595" s="5">
        <f t="shared" si="29"/>
        <v>12511.218000000003</v>
      </c>
    </row>
    <row r="596" spans="1:6">
      <c r="A596" s="15">
        <v>68698</v>
      </c>
      <c r="B596" s="66">
        <v>79.95</v>
      </c>
      <c r="C596" s="2">
        <v>1</v>
      </c>
      <c r="D596" s="5">
        <f t="shared" si="27"/>
        <v>79.95</v>
      </c>
      <c r="E596" s="7">
        <f t="shared" si="28"/>
        <v>0</v>
      </c>
      <c r="F596" s="5">
        <f t="shared" si="29"/>
        <v>79.95</v>
      </c>
    </row>
    <row r="597" spans="1:6">
      <c r="A597" s="15">
        <v>68809</v>
      </c>
      <c r="B597" s="66">
        <v>799.95</v>
      </c>
      <c r="C597" s="2">
        <v>9</v>
      </c>
      <c r="D597" s="5">
        <f t="shared" si="27"/>
        <v>7199.55</v>
      </c>
      <c r="E597" s="7">
        <f t="shared" si="28"/>
        <v>0.08</v>
      </c>
      <c r="F597" s="5">
        <f t="shared" si="29"/>
        <v>6623.5860000000002</v>
      </c>
    </row>
    <row r="598" spans="1:6">
      <c r="A598" s="15">
        <v>68928</v>
      </c>
      <c r="B598" s="66">
        <v>340.95</v>
      </c>
      <c r="C598" s="2">
        <v>1</v>
      </c>
      <c r="D598" s="5">
        <f t="shared" si="27"/>
        <v>340.95</v>
      </c>
      <c r="E598" s="7">
        <f t="shared" si="28"/>
        <v>0</v>
      </c>
      <c r="F598" s="5">
        <f t="shared" si="29"/>
        <v>340.95</v>
      </c>
    </row>
    <row r="599" spans="1:6">
      <c r="A599" s="15">
        <v>69077</v>
      </c>
      <c r="B599" s="66">
        <v>79.95</v>
      </c>
      <c r="C599" s="2">
        <v>18</v>
      </c>
      <c r="D599" s="5">
        <f t="shared" si="27"/>
        <v>1439.1000000000001</v>
      </c>
      <c r="E599" s="7">
        <f t="shared" si="28"/>
        <v>0.03</v>
      </c>
      <c r="F599" s="5">
        <f t="shared" si="29"/>
        <v>1395.9270000000001</v>
      </c>
    </row>
    <row r="600" spans="1:6">
      <c r="A600" s="15">
        <v>69094</v>
      </c>
      <c r="B600" s="66">
        <v>799.95</v>
      </c>
      <c r="C600" s="2">
        <v>1</v>
      </c>
      <c r="D600" s="5">
        <f t="shared" si="27"/>
        <v>799.95</v>
      </c>
      <c r="E600" s="7">
        <f t="shared" si="28"/>
        <v>0.02</v>
      </c>
      <c r="F600" s="5">
        <f t="shared" si="29"/>
        <v>783.95100000000002</v>
      </c>
    </row>
    <row r="601" spans="1:6">
      <c r="A601" s="15">
        <v>69123</v>
      </c>
      <c r="B601" s="66">
        <v>168.95</v>
      </c>
      <c r="C601" s="2">
        <v>3</v>
      </c>
      <c r="D601" s="5">
        <f t="shared" si="27"/>
        <v>506.84999999999997</v>
      </c>
      <c r="E601" s="7">
        <f t="shared" si="28"/>
        <v>0.02</v>
      </c>
      <c r="F601" s="5">
        <f t="shared" si="29"/>
        <v>496.71299999999997</v>
      </c>
    </row>
    <row r="602" spans="1:6">
      <c r="A602" s="15">
        <v>69132</v>
      </c>
      <c r="B602" s="66">
        <v>340.95</v>
      </c>
      <c r="C602" s="2">
        <v>13</v>
      </c>
      <c r="D602" s="5">
        <f t="shared" si="27"/>
        <v>4432.3499999999995</v>
      </c>
      <c r="E602" s="7">
        <f t="shared" si="28"/>
        <v>0.08</v>
      </c>
      <c r="F602" s="5">
        <f t="shared" si="29"/>
        <v>4077.7619999999997</v>
      </c>
    </row>
    <row r="603" spans="1:6">
      <c r="A603" s="15">
        <v>69243</v>
      </c>
      <c r="B603" s="66">
        <v>340.95</v>
      </c>
      <c r="C603" s="2">
        <v>12</v>
      </c>
      <c r="D603" s="5">
        <f t="shared" si="27"/>
        <v>4091.3999999999996</v>
      </c>
      <c r="E603" s="7">
        <f t="shared" si="28"/>
        <v>0.08</v>
      </c>
      <c r="F603" s="5">
        <f t="shared" si="29"/>
        <v>3764.0879999999997</v>
      </c>
    </row>
    <row r="604" spans="1:6">
      <c r="A604" s="15">
        <v>69292</v>
      </c>
      <c r="B604" s="66">
        <v>168.95</v>
      </c>
      <c r="C604" s="2">
        <v>9</v>
      </c>
      <c r="D604" s="5">
        <f t="shared" si="27"/>
        <v>1520.55</v>
      </c>
      <c r="E604" s="7">
        <f t="shared" si="28"/>
        <v>4.4999999999999998E-2</v>
      </c>
      <c r="F604" s="5">
        <f t="shared" si="29"/>
        <v>1452.1252499999998</v>
      </c>
    </row>
    <row r="605" spans="1:6">
      <c r="A605" s="15">
        <v>69374</v>
      </c>
      <c r="B605" s="66">
        <v>340.95</v>
      </c>
      <c r="C605" s="2">
        <v>15</v>
      </c>
      <c r="D605" s="5">
        <f t="shared" si="27"/>
        <v>5114.25</v>
      </c>
      <c r="E605" s="7">
        <f t="shared" si="28"/>
        <v>0.08</v>
      </c>
      <c r="F605" s="5">
        <f t="shared" si="29"/>
        <v>4705.1100000000006</v>
      </c>
    </row>
    <row r="606" spans="1:6">
      <c r="A606" s="15">
        <v>69430</v>
      </c>
      <c r="B606" s="66">
        <v>79.95</v>
      </c>
      <c r="C606" s="2">
        <v>15</v>
      </c>
      <c r="D606" s="5">
        <f t="shared" si="27"/>
        <v>1199.25</v>
      </c>
      <c r="E606" s="7">
        <f t="shared" si="28"/>
        <v>0.03</v>
      </c>
      <c r="F606" s="5">
        <f t="shared" si="29"/>
        <v>1163.2725</v>
      </c>
    </row>
    <row r="607" spans="1:6">
      <c r="A607" s="15">
        <v>69443</v>
      </c>
      <c r="B607" s="66">
        <v>79.95</v>
      </c>
      <c r="C607" s="2">
        <v>6</v>
      </c>
      <c r="D607" s="5">
        <f t="shared" si="27"/>
        <v>479.70000000000005</v>
      </c>
      <c r="E607" s="7">
        <f t="shared" si="28"/>
        <v>0</v>
      </c>
      <c r="F607" s="5">
        <f t="shared" si="29"/>
        <v>479.70000000000005</v>
      </c>
    </row>
    <row r="608" spans="1:6">
      <c r="A608" s="15">
        <v>69462</v>
      </c>
      <c r="B608" s="66">
        <v>340.95</v>
      </c>
      <c r="C608" s="2">
        <v>11</v>
      </c>
      <c r="D608" s="5">
        <f t="shared" si="27"/>
        <v>3750.45</v>
      </c>
      <c r="E608" s="7">
        <f t="shared" si="28"/>
        <v>0.08</v>
      </c>
      <c r="F608" s="5">
        <f t="shared" si="29"/>
        <v>3450.4139999999998</v>
      </c>
    </row>
    <row r="609" spans="1:6">
      <c r="A609" s="15">
        <v>69499</v>
      </c>
      <c r="B609" s="66">
        <v>168.95</v>
      </c>
      <c r="C609" s="2">
        <v>13</v>
      </c>
      <c r="D609" s="5">
        <f t="shared" si="27"/>
        <v>2196.35</v>
      </c>
      <c r="E609" s="7">
        <f t="shared" si="28"/>
        <v>0.06</v>
      </c>
      <c r="F609" s="5">
        <f t="shared" si="29"/>
        <v>2064.569</v>
      </c>
    </row>
    <row r="610" spans="1:6">
      <c r="A610" s="15">
        <v>69570</v>
      </c>
      <c r="B610" s="66">
        <v>168.95</v>
      </c>
      <c r="C610" s="2">
        <v>8</v>
      </c>
      <c r="D610" s="5">
        <f t="shared" si="27"/>
        <v>1351.6</v>
      </c>
      <c r="E610" s="7">
        <f t="shared" si="28"/>
        <v>0.03</v>
      </c>
      <c r="F610" s="5">
        <f t="shared" si="29"/>
        <v>1311.0519999999999</v>
      </c>
    </row>
    <row r="611" spans="1:6">
      <c r="A611" s="15">
        <v>69588</v>
      </c>
      <c r="B611" s="66">
        <v>340.95</v>
      </c>
      <c r="C611" s="2">
        <v>8</v>
      </c>
      <c r="D611" s="5">
        <f t="shared" si="27"/>
        <v>2727.6</v>
      </c>
      <c r="E611" s="7">
        <f t="shared" si="28"/>
        <v>0.08</v>
      </c>
      <c r="F611" s="5">
        <f t="shared" si="29"/>
        <v>2509.3919999999998</v>
      </c>
    </row>
    <row r="612" spans="1:6">
      <c r="A612" s="15">
        <v>69692</v>
      </c>
      <c r="B612" s="66">
        <v>799.95</v>
      </c>
      <c r="C612" s="2">
        <v>11</v>
      </c>
      <c r="D612" s="5">
        <f t="shared" si="27"/>
        <v>8799.4500000000007</v>
      </c>
      <c r="E612" s="7">
        <f t="shared" si="28"/>
        <v>0.08</v>
      </c>
      <c r="F612" s="5">
        <f t="shared" si="29"/>
        <v>8095.4940000000006</v>
      </c>
    </row>
    <row r="613" spans="1:6">
      <c r="A613" s="15">
        <v>69732</v>
      </c>
      <c r="B613" s="66">
        <v>168.95</v>
      </c>
      <c r="C613" s="2">
        <v>4</v>
      </c>
      <c r="D613" s="5">
        <f t="shared" si="27"/>
        <v>675.8</v>
      </c>
      <c r="E613" s="7">
        <f t="shared" si="28"/>
        <v>0.02</v>
      </c>
      <c r="F613" s="5">
        <f t="shared" si="29"/>
        <v>662.28399999999999</v>
      </c>
    </row>
    <row r="614" spans="1:6">
      <c r="A614" s="15">
        <v>69852</v>
      </c>
      <c r="B614" s="66">
        <v>340.95</v>
      </c>
      <c r="C614" s="2">
        <v>8</v>
      </c>
      <c r="D614" s="5">
        <f t="shared" si="27"/>
        <v>2727.6</v>
      </c>
      <c r="E614" s="7">
        <f t="shared" si="28"/>
        <v>0.08</v>
      </c>
      <c r="F614" s="5">
        <f t="shared" si="29"/>
        <v>2509.3919999999998</v>
      </c>
    </row>
    <row r="615" spans="1:6">
      <c r="A615" s="15">
        <v>69924</v>
      </c>
      <c r="B615" s="66">
        <v>79.95</v>
      </c>
      <c r="C615" s="2">
        <v>4</v>
      </c>
      <c r="D615" s="5">
        <f t="shared" si="27"/>
        <v>319.8</v>
      </c>
      <c r="E615" s="7">
        <f t="shared" si="28"/>
        <v>0</v>
      </c>
      <c r="F615" s="5">
        <f t="shared" si="29"/>
        <v>319.8</v>
      </c>
    </row>
    <row r="616" spans="1:6">
      <c r="A616" s="15">
        <v>70158</v>
      </c>
      <c r="B616" s="66">
        <v>340.95</v>
      </c>
      <c r="C616" s="2">
        <v>14</v>
      </c>
      <c r="D616" s="5">
        <f t="shared" si="27"/>
        <v>4773.3</v>
      </c>
      <c r="E616" s="7">
        <f t="shared" si="28"/>
        <v>0.08</v>
      </c>
      <c r="F616" s="5">
        <f t="shared" si="29"/>
        <v>4391.4360000000006</v>
      </c>
    </row>
    <row r="617" spans="1:6">
      <c r="A617" s="15">
        <v>70239</v>
      </c>
      <c r="B617" s="66">
        <v>168.95</v>
      </c>
      <c r="C617" s="2">
        <v>2</v>
      </c>
      <c r="D617" s="5">
        <f t="shared" si="27"/>
        <v>337.9</v>
      </c>
      <c r="E617" s="7">
        <f t="shared" si="28"/>
        <v>0</v>
      </c>
      <c r="F617" s="5">
        <f t="shared" si="29"/>
        <v>337.9</v>
      </c>
    </row>
    <row r="618" spans="1:6">
      <c r="A618" s="15">
        <v>70256</v>
      </c>
      <c r="B618" s="66">
        <v>340.95</v>
      </c>
      <c r="C618" s="2">
        <v>7</v>
      </c>
      <c r="D618" s="5">
        <f t="shared" si="27"/>
        <v>2386.65</v>
      </c>
      <c r="E618" s="7">
        <f t="shared" si="28"/>
        <v>0.06</v>
      </c>
      <c r="F618" s="5">
        <f t="shared" si="29"/>
        <v>2243.451</v>
      </c>
    </row>
    <row r="619" spans="1:6">
      <c r="A619" s="15">
        <v>70346</v>
      </c>
      <c r="B619" s="66">
        <v>340.95</v>
      </c>
      <c r="C619" s="2">
        <v>11</v>
      </c>
      <c r="D619" s="5">
        <f t="shared" si="27"/>
        <v>3750.45</v>
      </c>
      <c r="E619" s="7">
        <f t="shared" si="28"/>
        <v>0.08</v>
      </c>
      <c r="F619" s="5">
        <f t="shared" si="29"/>
        <v>3450.4139999999998</v>
      </c>
    </row>
    <row r="620" spans="1:6">
      <c r="A620" s="15">
        <v>70409</v>
      </c>
      <c r="B620" s="66">
        <v>799.95</v>
      </c>
      <c r="C620" s="2">
        <v>7</v>
      </c>
      <c r="D620" s="5">
        <f t="shared" si="27"/>
        <v>5599.6500000000005</v>
      </c>
      <c r="E620" s="7">
        <f t="shared" si="28"/>
        <v>0.08</v>
      </c>
      <c r="F620" s="5">
        <f t="shared" si="29"/>
        <v>5151.6780000000008</v>
      </c>
    </row>
    <row r="621" spans="1:6">
      <c r="A621" s="15">
        <v>70601</v>
      </c>
      <c r="B621" s="66">
        <v>340.95</v>
      </c>
      <c r="C621" s="2">
        <v>9</v>
      </c>
      <c r="D621" s="5">
        <f t="shared" si="27"/>
        <v>3068.5499999999997</v>
      </c>
      <c r="E621" s="7">
        <f t="shared" si="28"/>
        <v>0.08</v>
      </c>
      <c r="F621" s="5">
        <f t="shared" si="29"/>
        <v>2823.0659999999998</v>
      </c>
    </row>
    <row r="622" spans="1:6">
      <c r="A622" s="15">
        <v>70678</v>
      </c>
      <c r="B622" s="66">
        <v>799.95</v>
      </c>
      <c r="C622" s="2">
        <v>15</v>
      </c>
      <c r="D622" s="5">
        <f t="shared" si="27"/>
        <v>11999.25</v>
      </c>
      <c r="E622" s="7">
        <f t="shared" si="28"/>
        <v>0.08</v>
      </c>
      <c r="F622" s="5">
        <f t="shared" si="29"/>
        <v>11039.310000000001</v>
      </c>
    </row>
    <row r="623" spans="1:6">
      <c r="A623" s="15">
        <v>70960</v>
      </c>
      <c r="B623" s="66">
        <v>79.95</v>
      </c>
      <c r="C623" s="2">
        <v>10</v>
      </c>
      <c r="D623" s="5">
        <f t="shared" si="27"/>
        <v>799.5</v>
      </c>
      <c r="E623" s="7">
        <f t="shared" si="28"/>
        <v>0.02</v>
      </c>
      <c r="F623" s="5">
        <f t="shared" si="29"/>
        <v>783.51</v>
      </c>
    </row>
    <row r="624" spans="1:6">
      <c r="A624" s="15">
        <v>71045</v>
      </c>
      <c r="B624" s="66">
        <v>340.95</v>
      </c>
      <c r="C624" s="2">
        <v>9</v>
      </c>
      <c r="D624" s="5">
        <f t="shared" si="27"/>
        <v>3068.5499999999997</v>
      </c>
      <c r="E624" s="7">
        <f t="shared" si="28"/>
        <v>0.08</v>
      </c>
      <c r="F624" s="5">
        <f t="shared" si="29"/>
        <v>2823.0659999999998</v>
      </c>
    </row>
    <row r="625" spans="1:6">
      <c r="A625" s="15">
        <v>71144</v>
      </c>
      <c r="B625" s="66">
        <v>168.95</v>
      </c>
      <c r="C625" s="2">
        <v>1</v>
      </c>
      <c r="D625" s="5">
        <f t="shared" si="27"/>
        <v>168.95</v>
      </c>
      <c r="E625" s="7">
        <f t="shared" si="28"/>
        <v>0</v>
      </c>
      <c r="F625" s="5">
        <f t="shared" si="29"/>
        <v>168.95</v>
      </c>
    </row>
    <row r="626" spans="1:6">
      <c r="A626" s="15">
        <v>71206</v>
      </c>
      <c r="B626" s="66">
        <v>340.95</v>
      </c>
      <c r="C626" s="2">
        <v>12</v>
      </c>
      <c r="D626" s="5">
        <f t="shared" si="27"/>
        <v>4091.3999999999996</v>
      </c>
      <c r="E626" s="7">
        <f t="shared" si="28"/>
        <v>0.08</v>
      </c>
      <c r="F626" s="5">
        <f t="shared" si="29"/>
        <v>3764.0879999999997</v>
      </c>
    </row>
    <row r="627" spans="1:6">
      <c r="A627" s="15">
        <v>71405</v>
      </c>
      <c r="B627" s="66">
        <v>168.95</v>
      </c>
      <c r="C627" s="2">
        <v>6</v>
      </c>
      <c r="D627" s="5">
        <f t="shared" si="27"/>
        <v>1013.6999999999999</v>
      </c>
      <c r="E627" s="7">
        <f t="shared" si="28"/>
        <v>0.03</v>
      </c>
      <c r="F627" s="5">
        <f t="shared" si="29"/>
        <v>983.28899999999987</v>
      </c>
    </row>
    <row r="628" spans="1:6">
      <c r="A628" s="15">
        <v>71539</v>
      </c>
      <c r="B628" s="66">
        <v>79.95</v>
      </c>
      <c r="C628" s="2">
        <v>2</v>
      </c>
      <c r="D628" s="5">
        <f t="shared" si="27"/>
        <v>159.9</v>
      </c>
      <c r="E628" s="7">
        <f t="shared" si="28"/>
        <v>0</v>
      </c>
      <c r="F628" s="5">
        <f t="shared" si="29"/>
        <v>159.9</v>
      </c>
    </row>
    <row r="629" spans="1:6">
      <c r="A629" s="15">
        <v>71558</v>
      </c>
      <c r="B629" s="66">
        <v>340.95</v>
      </c>
      <c r="C629" s="2">
        <v>10</v>
      </c>
      <c r="D629" s="5">
        <f t="shared" si="27"/>
        <v>3409.5</v>
      </c>
      <c r="E629" s="7">
        <f t="shared" si="28"/>
        <v>0.08</v>
      </c>
      <c r="F629" s="5">
        <f t="shared" si="29"/>
        <v>3136.7400000000002</v>
      </c>
    </row>
    <row r="630" spans="1:6">
      <c r="A630" s="15">
        <v>71560</v>
      </c>
      <c r="B630" s="66">
        <v>799.95</v>
      </c>
      <c r="C630" s="2">
        <v>13</v>
      </c>
      <c r="D630" s="5">
        <f t="shared" si="27"/>
        <v>10399.35</v>
      </c>
      <c r="E630" s="7">
        <f t="shared" si="28"/>
        <v>0.08</v>
      </c>
      <c r="F630" s="5">
        <f t="shared" si="29"/>
        <v>9567.402</v>
      </c>
    </row>
    <row r="631" spans="1:6">
      <c r="A631" s="15">
        <v>71837</v>
      </c>
      <c r="B631" s="66">
        <v>168.95</v>
      </c>
      <c r="C631" s="2">
        <v>13</v>
      </c>
      <c r="D631" s="5">
        <f t="shared" si="27"/>
        <v>2196.35</v>
      </c>
      <c r="E631" s="7">
        <f t="shared" si="28"/>
        <v>0.06</v>
      </c>
      <c r="F631" s="5">
        <f t="shared" si="29"/>
        <v>2064.569</v>
      </c>
    </row>
    <row r="632" spans="1:6">
      <c r="A632" s="15">
        <v>71903</v>
      </c>
      <c r="B632" s="66">
        <v>799.95</v>
      </c>
      <c r="C632" s="2">
        <v>2</v>
      </c>
      <c r="D632" s="5">
        <f t="shared" si="27"/>
        <v>1599.9</v>
      </c>
      <c r="E632" s="7">
        <f t="shared" si="28"/>
        <v>4.4999999999999998E-2</v>
      </c>
      <c r="F632" s="5">
        <f t="shared" si="29"/>
        <v>1527.9045000000001</v>
      </c>
    </row>
    <row r="633" spans="1:6">
      <c r="A633" s="15">
        <v>71920</v>
      </c>
      <c r="B633" s="66">
        <v>799.95</v>
      </c>
      <c r="C633" s="2">
        <v>15</v>
      </c>
      <c r="D633" s="5">
        <f t="shared" si="27"/>
        <v>11999.25</v>
      </c>
      <c r="E633" s="7">
        <f t="shared" si="28"/>
        <v>0.08</v>
      </c>
      <c r="F633" s="5">
        <f t="shared" si="29"/>
        <v>11039.310000000001</v>
      </c>
    </row>
    <row r="634" spans="1:6">
      <c r="A634" s="15">
        <v>71931</v>
      </c>
      <c r="B634" s="66">
        <v>79.95</v>
      </c>
      <c r="C634" s="2">
        <v>2</v>
      </c>
      <c r="D634" s="5">
        <f t="shared" si="27"/>
        <v>159.9</v>
      </c>
      <c r="E634" s="7">
        <f t="shared" si="28"/>
        <v>0</v>
      </c>
      <c r="F634" s="5">
        <f t="shared" si="29"/>
        <v>159.9</v>
      </c>
    </row>
    <row r="635" spans="1:6">
      <c r="A635" s="15">
        <v>71963</v>
      </c>
      <c r="B635" s="66">
        <v>340.95</v>
      </c>
      <c r="C635" s="2">
        <v>1</v>
      </c>
      <c r="D635" s="5">
        <f t="shared" si="27"/>
        <v>340.95</v>
      </c>
      <c r="E635" s="7">
        <f t="shared" si="28"/>
        <v>0</v>
      </c>
      <c r="F635" s="5">
        <f t="shared" si="29"/>
        <v>340.95</v>
      </c>
    </row>
    <row r="636" spans="1:6">
      <c r="A636" s="15">
        <v>71991</v>
      </c>
      <c r="B636" s="66">
        <v>79.95</v>
      </c>
      <c r="C636" s="2">
        <v>1</v>
      </c>
      <c r="D636" s="5">
        <f t="shared" si="27"/>
        <v>79.95</v>
      </c>
      <c r="E636" s="7">
        <f t="shared" si="28"/>
        <v>0</v>
      </c>
      <c r="F636" s="5">
        <f t="shared" si="29"/>
        <v>79.95</v>
      </c>
    </row>
    <row r="637" spans="1:6">
      <c r="A637" s="15">
        <v>72067</v>
      </c>
      <c r="B637" s="66">
        <v>340.95</v>
      </c>
      <c r="C637" s="2">
        <v>13</v>
      </c>
      <c r="D637" s="5">
        <f t="shared" si="27"/>
        <v>4432.3499999999995</v>
      </c>
      <c r="E637" s="7">
        <f t="shared" si="28"/>
        <v>0.08</v>
      </c>
      <c r="F637" s="5">
        <f t="shared" si="29"/>
        <v>4077.7619999999997</v>
      </c>
    </row>
    <row r="638" spans="1:6">
      <c r="A638" s="15">
        <v>72120</v>
      </c>
      <c r="B638" s="66">
        <v>799.95</v>
      </c>
      <c r="C638" s="2">
        <v>4</v>
      </c>
      <c r="D638" s="5">
        <f t="shared" si="27"/>
        <v>3199.8</v>
      </c>
      <c r="E638" s="7">
        <f t="shared" si="28"/>
        <v>0.08</v>
      </c>
      <c r="F638" s="5">
        <f t="shared" si="29"/>
        <v>2943.8160000000003</v>
      </c>
    </row>
    <row r="639" spans="1:6">
      <c r="A639" s="15">
        <v>72306</v>
      </c>
      <c r="B639" s="66">
        <v>168.95</v>
      </c>
      <c r="C639" s="2">
        <v>12</v>
      </c>
      <c r="D639" s="5">
        <f t="shared" si="27"/>
        <v>2027.3999999999999</v>
      </c>
      <c r="E639" s="7">
        <f t="shared" si="28"/>
        <v>0.06</v>
      </c>
      <c r="F639" s="5">
        <f t="shared" si="29"/>
        <v>1905.7559999999999</v>
      </c>
    </row>
    <row r="640" spans="1:6">
      <c r="A640" s="15">
        <v>72484</v>
      </c>
      <c r="B640" s="66">
        <v>340.95</v>
      </c>
      <c r="C640" s="2">
        <v>11</v>
      </c>
      <c r="D640" s="5">
        <f t="shared" si="27"/>
        <v>3750.45</v>
      </c>
      <c r="E640" s="7">
        <f t="shared" si="28"/>
        <v>0.08</v>
      </c>
      <c r="F640" s="5">
        <f t="shared" si="29"/>
        <v>3450.4139999999998</v>
      </c>
    </row>
    <row r="641" spans="1:6">
      <c r="A641" s="15">
        <v>72784</v>
      </c>
      <c r="B641" s="66">
        <v>168.95</v>
      </c>
      <c r="C641" s="2">
        <v>8</v>
      </c>
      <c r="D641" s="5">
        <f t="shared" si="27"/>
        <v>1351.6</v>
      </c>
      <c r="E641" s="7">
        <f t="shared" si="28"/>
        <v>0.03</v>
      </c>
      <c r="F641" s="5">
        <f t="shared" si="29"/>
        <v>1311.0519999999999</v>
      </c>
    </row>
    <row r="642" spans="1:6">
      <c r="A642" s="15">
        <v>72862</v>
      </c>
      <c r="B642" s="66">
        <v>79.95</v>
      </c>
      <c r="C642" s="2">
        <v>3</v>
      </c>
      <c r="D642" s="5">
        <f t="shared" ref="D642:D705" si="30">B642*C642</f>
        <v>239.85000000000002</v>
      </c>
      <c r="E642" s="7">
        <f t="shared" si="28"/>
        <v>0</v>
      </c>
      <c r="F642" s="5">
        <f t="shared" si="29"/>
        <v>239.85000000000002</v>
      </c>
    </row>
    <row r="643" spans="1:6">
      <c r="A643" s="15">
        <v>73018</v>
      </c>
      <c r="B643" s="66">
        <v>799.95</v>
      </c>
      <c r="C643" s="2">
        <v>9</v>
      </c>
      <c r="D643" s="5">
        <f t="shared" si="30"/>
        <v>7199.55</v>
      </c>
      <c r="E643" s="7">
        <f t="shared" ref="E643:E706" si="31">VLOOKUP(D643,$H$2:$I$7,2,TRUE)</f>
        <v>0.08</v>
      </c>
      <c r="F643" s="5">
        <f t="shared" ref="F643:F706" si="32">D643*(100%-E643)</f>
        <v>6623.5860000000002</v>
      </c>
    </row>
    <row r="644" spans="1:6">
      <c r="A644" s="15">
        <v>73049</v>
      </c>
      <c r="B644" s="66">
        <v>340.95</v>
      </c>
      <c r="C644" s="2">
        <v>10</v>
      </c>
      <c r="D644" s="5">
        <f t="shared" si="30"/>
        <v>3409.5</v>
      </c>
      <c r="E644" s="7">
        <f t="shared" si="31"/>
        <v>0.08</v>
      </c>
      <c r="F644" s="5">
        <f t="shared" si="32"/>
        <v>3136.7400000000002</v>
      </c>
    </row>
    <row r="645" spans="1:6">
      <c r="A645" s="15">
        <v>73209</v>
      </c>
      <c r="B645" s="66">
        <v>799.95</v>
      </c>
      <c r="C645" s="2">
        <v>2</v>
      </c>
      <c r="D645" s="5">
        <f t="shared" si="30"/>
        <v>1599.9</v>
      </c>
      <c r="E645" s="7">
        <f t="shared" si="31"/>
        <v>4.4999999999999998E-2</v>
      </c>
      <c r="F645" s="5">
        <f t="shared" si="32"/>
        <v>1527.9045000000001</v>
      </c>
    </row>
    <row r="646" spans="1:6">
      <c r="A646" s="15">
        <v>73298</v>
      </c>
      <c r="B646" s="66">
        <v>799.95</v>
      </c>
      <c r="C646" s="2">
        <v>9</v>
      </c>
      <c r="D646" s="5">
        <f t="shared" si="30"/>
        <v>7199.55</v>
      </c>
      <c r="E646" s="7">
        <f t="shared" si="31"/>
        <v>0.08</v>
      </c>
      <c r="F646" s="5">
        <f t="shared" si="32"/>
        <v>6623.5860000000002</v>
      </c>
    </row>
    <row r="647" spans="1:6">
      <c r="A647" s="15">
        <v>73696</v>
      </c>
      <c r="B647" s="66">
        <v>340.95</v>
      </c>
      <c r="C647" s="2">
        <v>6</v>
      </c>
      <c r="D647" s="5">
        <f t="shared" si="30"/>
        <v>2045.6999999999998</v>
      </c>
      <c r="E647" s="7">
        <f t="shared" si="31"/>
        <v>0.06</v>
      </c>
      <c r="F647" s="5">
        <f t="shared" si="32"/>
        <v>1922.9579999999996</v>
      </c>
    </row>
    <row r="648" spans="1:6">
      <c r="A648" s="15">
        <v>73799</v>
      </c>
      <c r="B648" s="66">
        <v>340.95</v>
      </c>
      <c r="C648" s="2">
        <v>15</v>
      </c>
      <c r="D648" s="5">
        <f t="shared" si="30"/>
        <v>5114.25</v>
      </c>
      <c r="E648" s="7">
        <f t="shared" si="31"/>
        <v>0.08</v>
      </c>
      <c r="F648" s="5">
        <f t="shared" si="32"/>
        <v>4705.1100000000006</v>
      </c>
    </row>
    <row r="649" spans="1:6">
      <c r="A649" s="15">
        <v>73873</v>
      </c>
      <c r="B649" s="66">
        <v>340.95</v>
      </c>
      <c r="C649" s="2">
        <v>2</v>
      </c>
      <c r="D649" s="5">
        <f t="shared" si="30"/>
        <v>681.9</v>
      </c>
      <c r="E649" s="7">
        <f t="shared" si="31"/>
        <v>0.02</v>
      </c>
      <c r="F649" s="5">
        <f t="shared" si="32"/>
        <v>668.26199999999994</v>
      </c>
    </row>
    <row r="650" spans="1:6">
      <c r="A650" s="15">
        <v>74322</v>
      </c>
      <c r="B650" s="66">
        <v>340.95</v>
      </c>
      <c r="C650" s="2">
        <v>15</v>
      </c>
      <c r="D650" s="5">
        <f t="shared" si="30"/>
        <v>5114.25</v>
      </c>
      <c r="E650" s="7">
        <f t="shared" si="31"/>
        <v>0.08</v>
      </c>
      <c r="F650" s="5">
        <f t="shared" si="32"/>
        <v>4705.1100000000006</v>
      </c>
    </row>
    <row r="651" spans="1:6">
      <c r="A651" s="15">
        <v>74347</v>
      </c>
      <c r="B651" s="66">
        <v>799.95</v>
      </c>
      <c r="C651" s="2">
        <v>7</v>
      </c>
      <c r="D651" s="5">
        <f t="shared" si="30"/>
        <v>5599.6500000000005</v>
      </c>
      <c r="E651" s="7">
        <f t="shared" si="31"/>
        <v>0.08</v>
      </c>
      <c r="F651" s="5">
        <f t="shared" si="32"/>
        <v>5151.6780000000008</v>
      </c>
    </row>
    <row r="652" spans="1:6">
      <c r="A652" s="15">
        <v>74530</v>
      </c>
      <c r="B652" s="66">
        <v>340.95</v>
      </c>
      <c r="C652" s="2">
        <v>6</v>
      </c>
      <c r="D652" s="5">
        <f t="shared" si="30"/>
        <v>2045.6999999999998</v>
      </c>
      <c r="E652" s="7">
        <f t="shared" si="31"/>
        <v>0.06</v>
      </c>
      <c r="F652" s="5">
        <f t="shared" si="32"/>
        <v>1922.9579999999996</v>
      </c>
    </row>
    <row r="653" spans="1:6">
      <c r="A653" s="15">
        <v>74768</v>
      </c>
      <c r="B653" s="66">
        <v>799.95</v>
      </c>
      <c r="C653" s="2">
        <v>3</v>
      </c>
      <c r="D653" s="5">
        <f t="shared" si="30"/>
        <v>2399.8500000000004</v>
      </c>
      <c r="E653" s="7">
        <f t="shared" si="31"/>
        <v>0.06</v>
      </c>
      <c r="F653" s="5">
        <f t="shared" si="32"/>
        <v>2255.8590000000004</v>
      </c>
    </row>
    <row r="654" spans="1:6">
      <c r="A654" s="15">
        <v>74788</v>
      </c>
      <c r="B654" s="66">
        <v>799.95</v>
      </c>
      <c r="C654" s="2">
        <v>13</v>
      </c>
      <c r="D654" s="5">
        <f t="shared" si="30"/>
        <v>10399.35</v>
      </c>
      <c r="E654" s="7">
        <f t="shared" si="31"/>
        <v>0.08</v>
      </c>
      <c r="F654" s="5">
        <f t="shared" si="32"/>
        <v>9567.402</v>
      </c>
    </row>
    <row r="655" spans="1:6">
      <c r="A655" s="15">
        <v>74839</v>
      </c>
      <c r="B655" s="66">
        <v>79.95</v>
      </c>
      <c r="C655" s="2">
        <v>13</v>
      </c>
      <c r="D655" s="5">
        <f t="shared" si="30"/>
        <v>1039.3500000000001</v>
      </c>
      <c r="E655" s="7">
        <f t="shared" si="31"/>
        <v>0.03</v>
      </c>
      <c r="F655" s="5">
        <f t="shared" si="32"/>
        <v>1008.1695000000001</v>
      </c>
    </row>
    <row r="656" spans="1:6">
      <c r="A656" s="15">
        <v>74840</v>
      </c>
      <c r="B656" s="66">
        <v>340.95</v>
      </c>
      <c r="C656" s="2">
        <v>6</v>
      </c>
      <c r="D656" s="5">
        <f t="shared" si="30"/>
        <v>2045.6999999999998</v>
      </c>
      <c r="E656" s="7">
        <f t="shared" si="31"/>
        <v>0.06</v>
      </c>
      <c r="F656" s="5">
        <f t="shared" si="32"/>
        <v>1922.9579999999996</v>
      </c>
    </row>
    <row r="657" spans="1:6">
      <c r="A657" s="15">
        <v>74871</v>
      </c>
      <c r="B657" s="66">
        <v>79.95</v>
      </c>
      <c r="C657" s="2">
        <v>3</v>
      </c>
      <c r="D657" s="5">
        <f t="shared" si="30"/>
        <v>239.85000000000002</v>
      </c>
      <c r="E657" s="7">
        <f t="shared" si="31"/>
        <v>0</v>
      </c>
      <c r="F657" s="5">
        <f t="shared" si="32"/>
        <v>239.85000000000002</v>
      </c>
    </row>
    <row r="658" spans="1:6">
      <c r="A658" s="15">
        <v>74912</v>
      </c>
      <c r="B658" s="66">
        <v>799.95</v>
      </c>
      <c r="C658" s="2">
        <v>7</v>
      </c>
      <c r="D658" s="5">
        <f t="shared" si="30"/>
        <v>5599.6500000000005</v>
      </c>
      <c r="E658" s="7">
        <f t="shared" si="31"/>
        <v>0.08</v>
      </c>
      <c r="F658" s="5">
        <f t="shared" si="32"/>
        <v>5151.6780000000008</v>
      </c>
    </row>
    <row r="659" spans="1:6">
      <c r="A659" s="15">
        <v>75145</v>
      </c>
      <c r="B659" s="66">
        <v>168.95</v>
      </c>
      <c r="C659" s="2">
        <v>11</v>
      </c>
      <c r="D659" s="5">
        <f t="shared" si="30"/>
        <v>1858.4499999999998</v>
      </c>
      <c r="E659" s="7">
        <f t="shared" si="31"/>
        <v>4.4999999999999998E-2</v>
      </c>
      <c r="F659" s="5">
        <f t="shared" si="32"/>
        <v>1774.8197499999997</v>
      </c>
    </row>
    <row r="660" spans="1:6">
      <c r="A660" s="15">
        <v>75177</v>
      </c>
      <c r="B660" s="66">
        <v>340.95</v>
      </c>
      <c r="C660" s="2">
        <v>2</v>
      </c>
      <c r="D660" s="5">
        <f t="shared" si="30"/>
        <v>681.9</v>
      </c>
      <c r="E660" s="7">
        <f t="shared" si="31"/>
        <v>0.02</v>
      </c>
      <c r="F660" s="5">
        <f t="shared" si="32"/>
        <v>668.26199999999994</v>
      </c>
    </row>
    <row r="661" spans="1:6">
      <c r="A661" s="15">
        <v>75538</v>
      </c>
      <c r="B661" s="66">
        <v>799.95</v>
      </c>
      <c r="C661" s="2">
        <v>6</v>
      </c>
      <c r="D661" s="5">
        <f t="shared" si="30"/>
        <v>4799.7000000000007</v>
      </c>
      <c r="E661" s="7">
        <f t="shared" si="31"/>
        <v>0.08</v>
      </c>
      <c r="F661" s="5">
        <f t="shared" si="32"/>
        <v>4415.7240000000011</v>
      </c>
    </row>
    <row r="662" spans="1:6">
      <c r="A662" s="15">
        <v>75719</v>
      </c>
      <c r="B662" s="66">
        <v>340.95</v>
      </c>
      <c r="C662" s="2">
        <v>11</v>
      </c>
      <c r="D662" s="5">
        <f t="shared" si="30"/>
        <v>3750.45</v>
      </c>
      <c r="E662" s="7">
        <f t="shared" si="31"/>
        <v>0.08</v>
      </c>
      <c r="F662" s="5">
        <f t="shared" si="32"/>
        <v>3450.4139999999998</v>
      </c>
    </row>
    <row r="663" spans="1:6">
      <c r="A663" s="15">
        <v>75748</v>
      </c>
      <c r="B663" s="66">
        <v>340.95</v>
      </c>
      <c r="C663" s="2">
        <v>10</v>
      </c>
      <c r="D663" s="5">
        <f t="shared" si="30"/>
        <v>3409.5</v>
      </c>
      <c r="E663" s="7">
        <f t="shared" si="31"/>
        <v>0.08</v>
      </c>
      <c r="F663" s="5">
        <f t="shared" si="32"/>
        <v>3136.7400000000002</v>
      </c>
    </row>
    <row r="664" spans="1:6">
      <c r="A664" s="15">
        <v>75788</v>
      </c>
      <c r="B664" s="66">
        <v>799.95</v>
      </c>
      <c r="C664" s="2">
        <v>14</v>
      </c>
      <c r="D664" s="5">
        <f t="shared" si="30"/>
        <v>11199.300000000001</v>
      </c>
      <c r="E664" s="7">
        <f t="shared" si="31"/>
        <v>0.08</v>
      </c>
      <c r="F664" s="5">
        <f t="shared" si="32"/>
        <v>10303.356000000002</v>
      </c>
    </row>
    <row r="665" spans="1:6">
      <c r="A665" s="15">
        <v>75958</v>
      </c>
      <c r="B665" s="66">
        <v>799.95</v>
      </c>
      <c r="C665" s="2">
        <v>10</v>
      </c>
      <c r="D665" s="5">
        <f t="shared" si="30"/>
        <v>7999.5</v>
      </c>
      <c r="E665" s="7">
        <f t="shared" si="31"/>
        <v>0.08</v>
      </c>
      <c r="F665" s="5">
        <f t="shared" si="32"/>
        <v>7359.54</v>
      </c>
    </row>
    <row r="666" spans="1:6">
      <c r="A666" s="15">
        <v>76111</v>
      </c>
      <c r="B666" s="66">
        <v>79.95</v>
      </c>
      <c r="C666" s="2">
        <v>13</v>
      </c>
      <c r="D666" s="5">
        <f t="shared" si="30"/>
        <v>1039.3500000000001</v>
      </c>
      <c r="E666" s="7">
        <f t="shared" si="31"/>
        <v>0.03</v>
      </c>
      <c r="F666" s="5">
        <f t="shared" si="32"/>
        <v>1008.1695000000001</v>
      </c>
    </row>
    <row r="667" spans="1:6">
      <c r="A667" s="15">
        <v>76160</v>
      </c>
      <c r="B667" s="66">
        <v>79.95</v>
      </c>
      <c r="C667" s="2">
        <v>9</v>
      </c>
      <c r="D667" s="5">
        <f t="shared" si="30"/>
        <v>719.55000000000007</v>
      </c>
      <c r="E667" s="7">
        <f t="shared" si="31"/>
        <v>0.02</v>
      </c>
      <c r="F667" s="5">
        <f t="shared" si="32"/>
        <v>705.15900000000011</v>
      </c>
    </row>
    <row r="668" spans="1:6">
      <c r="A668" s="15">
        <v>76456</v>
      </c>
      <c r="B668" s="66">
        <v>340.95</v>
      </c>
      <c r="C668" s="2">
        <v>13</v>
      </c>
      <c r="D668" s="5">
        <f t="shared" si="30"/>
        <v>4432.3499999999995</v>
      </c>
      <c r="E668" s="7">
        <f t="shared" si="31"/>
        <v>0.08</v>
      </c>
      <c r="F668" s="5">
        <f t="shared" si="32"/>
        <v>4077.7619999999997</v>
      </c>
    </row>
    <row r="669" spans="1:6">
      <c r="A669" s="15">
        <v>76521</v>
      </c>
      <c r="B669" s="66">
        <v>340.95</v>
      </c>
      <c r="C669" s="2">
        <v>9</v>
      </c>
      <c r="D669" s="5">
        <f t="shared" si="30"/>
        <v>3068.5499999999997</v>
      </c>
      <c r="E669" s="7">
        <f t="shared" si="31"/>
        <v>0.08</v>
      </c>
      <c r="F669" s="5">
        <f t="shared" si="32"/>
        <v>2823.0659999999998</v>
      </c>
    </row>
    <row r="670" spans="1:6">
      <c r="A670" s="15">
        <v>76713</v>
      </c>
      <c r="B670" s="66">
        <v>799.95</v>
      </c>
      <c r="C670" s="2">
        <v>13</v>
      </c>
      <c r="D670" s="5">
        <f t="shared" si="30"/>
        <v>10399.35</v>
      </c>
      <c r="E670" s="7">
        <f t="shared" si="31"/>
        <v>0.08</v>
      </c>
      <c r="F670" s="5">
        <f t="shared" si="32"/>
        <v>9567.402</v>
      </c>
    </row>
    <row r="671" spans="1:6">
      <c r="A671" s="15">
        <v>76787</v>
      </c>
      <c r="B671" s="66">
        <v>340.95</v>
      </c>
      <c r="C671" s="2">
        <v>9</v>
      </c>
      <c r="D671" s="5">
        <f t="shared" si="30"/>
        <v>3068.5499999999997</v>
      </c>
      <c r="E671" s="7">
        <f t="shared" si="31"/>
        <v>0.08</v>
      </c>
      <c r="F671" s="5">
        <f t="shared" si="32"/>
        <v>2823.0659999999998</v>
      </c>
    </row>
    <row r="672" spans="1:6">
      <c r="A672" s="15">
        <v>76933</v>
      </c>
      <c r="B672" s="66">
        <v>79.95</v>
      </c>
      <c r="C672" s="2">
        <v>3</v>
      </c>
      <c r="D672" s="5">
        <f t="shared" si="30"/>
        <v>239.85000000000002</v>
      </c>
      <c r="E672" s="7">
        <f t="shared" si="31"/>
        <v>0</v>
      </c>
      <c r="F672" s="5">
        <f t="shared" si="32"/>
        <v>239.85000000000002</v>
      </c>
    </row>
    <row r="673" spans="1:6">
      <c r="A673" s="15">
        <v>77066</v>
      </c>
      <c r="B673" s="66">
        <v>340.95</v>
      </c>
      <c r="C673" s="2">
        <v>16</v>
      </c>
      <c r="D673" s="5">
        <f t="shared" si="30"/>
        <v>5455.2</v>
      </c>
      <c r="E673" s="7">
        <f t="shared" si="31"/>
        <v>0.08</v>
      </c>
      <c r="F673" s="5">
        <f t="shared" si="32"/>
        <v>5018.7839999999997</v>
      </c>
    </row>
    <row r="674" spans="1:6">
      <c r="A674" s="15">
        <v>77306</v>
      </c>
      <c r="B674" s="66">
        <v>799.95</v>
      </c>
      <c r="C674" s="2">
        <v>9</v>
      </c>
      <c r="D674" s="5">
        <f t="shared" si="30"/>
        <v>7199.55</v>
      </c>
      <c r="E674" s="7">
        <f t="shared" si="31"/>
        <v>0.08</v>
      </c>
      <c r="F674" s="5">
        <f t="shared" si="32"/>
        <v>6623.5860000000002</v>
      </c>
    </row>
    <row r="675" spans="1:6">
      <c r="A675" s="15">
        <v>77379</v>
      </c>
      <c r="B675" s="66">
        <v>168.95</v>
      </c>
      <c r="C675" s="2">
        <v>1</v>
      </c>
      <c r="D675" s="5">
        <f t="shared" si="30"/>
        <v>168.95</v>
      </c>
      <c r="E675" s="7">
        <f t="shared" si="31"/>
        <v>0</v>
      </c>
      <c r="F675" s="5">
        <f t="shared" si="32"/>
        <v>168.95</v>
      </c>
    </row>
    <row r="676" spans="1:6">
      <c r="A676" s="15">
        <v>77411</v>
      </c>
      <c r="B676" s="66">
        <v>168.95</v>
      </c>
      <c r="C676" s="2">
        <v>4</v>
      </c>
      <c r="D676" s="5">
        <f t="shared" si="30"/>
        <v>675.8</v>
      </c>
      <c r="E676" s="7">
        <f t="shared" si="31"/>
        <v>0.02</v>
      </c>
      <c r="F676" s="5">
        <f t="shared" si="32"/>
        <v>662.28399999999999</v>
      </c>
    </row>
    <row r="677" spans="1:6">
      <c r="A677" s="15">
        <v>77522</v>
      </c>
      <c r="B677" s="66">
        <v>79.95</v>
      </c>
      <c r="C677" s="2">
        <v>13</v>
      </c>
      <c r="D677" s="5">
        <f t="shared" si="30"/>
        <v>1039.3500000000001</v>
      </c>
      <c r="E677" s="7">
        <f t="shared" si="31"/>
        <v>0.03</v>
      </c>
      <c r="F677" s="5">
        <f t="shared" si="32"/>
        <v>1008.1695000000001</v>
      </c>
    </row>
    <row r="678" spans="1:6">
      <c r="A678" s="15">
        <v>77543</v>
      </c>
      <c r="B678" s="66">
        <v>340.95</v>
      </c>
      <c r="C678" s="2">
        <v>10</v>
      </c>
      <c r="D678" s="5">
        <f t="shared" si="30"/>
        <v>3409.5</v>
      </c>
      <c r="E678" s="7">
        <f t="shared" si="31"/>
        <v>0.08</v>
      </c>
      <c r="F678" s="5">
        <f t="shared" si="32"/>
        <v>3136.7400000000002</v>
      </c>
    </row>
    <row r="679" spans="1:6">
      <c r="A679" s="15">
        <v>77568</v>
      </c>
      <c r="B679" s="66">
        <v>340.95</v>
      </c>
      <c r="C679" s="2">
        <v>4</v>
      </c>
      <c r="D679" s="5">
        <f t="shared" si="30"/>
        <v>1363.8</v>
      </c>
      <c r="E679" s="7">
        <f t="shared" si="31"/>
        <v>0.03</v>
      </c>
      <c r="F679" s="5">
        <f t="shared" si="32"/>
        <v>1322.886</v>
      </c>
    </row>
    <row r="680" spans="1:6">
      <c r="A680" s="15">
        <v>77695</v>
      </c>
      <c r="B680" s="66">
        <v>799.95</v>
      </c>
      <c r="C680" s="2">
        <v>20</v>
      </c>
      <c r="D680" s="5">
        <f t="shared" si="30"/>
        <v>15999</v>
      </c>
      <c r="E680" s="7">
        <f t="shared" si="31"/>
        <v>0.08</v>
      </c>
      <c r="F680" s="5">
        <f t="shared" si="32"/>
        <v>14719.08</v>
      </c>
    </row>
    <row r="681" spans="1:6">
      <c r="A681" s="15">
        <v>77781</v>
      </c>
      <c r="B681" s="66">
        <v>168.95</v>
      </c>
      <c r="C681" s="2">
        <v>1</v>
      </c>
      <c r="D681" s="5">
        <f t="shared" si="30"/>
        <v>168.95</v>
      </c>
      <c r="E681" s="7">
        <f t="shared" si="31"/>
        <v>0</v>
      </c>
      <c r="F681" s="5">
        <f t="shared" si="32"/>
        <v>168.95</v>
      </c>
    </row>
    <row r="682" spans="1:6">
      <c r="A682" s="15">
        <v>77794</v>
      </c>
      <c r="B682" s="66">
        <v>168.95</v>
      </c>
      <c r="C682" s="2">
        <v>13</v>
      </c>
      <c r="D682" s="5">
        <f t="shared" si="30"/>
        <v>2196.35</v>
      </c>
      <c r="E682" s="7">
        <f t="shared" si="31"/>
        <v>0.06</v>
      </c>
      <c r="F682" s="5">
        <f t="shared" si="32"/>
        <v>2064.569</v>
      </c>
    </row>
    <row r="683" spans="1:6">
      <c r="A683" s="15">
        <v>77917</v>
      </c>
      <c r="B683" s="66">
        <v>79.95</v>
      </c>
      <c r="C683" s="2">
        <v>10</v>
      </c>
      <c r="D683" s="5">
        <f t="shared" si="30"/>
        <v>799.5</v>
      </c>
      <c r="E683" s="7">
        <f t="shared" si="31"/>
        <v>0.02</v>
      </c>
      <c r="F683" s="5">
        <f t="shared" si="32"/>
        <v>783.51</v>
      </c>
    </row>
    <row r="684" spans="1:6">
      <c r="A684" s="15">
        <v>77957</v>
      </c>
      <c r="B684" s="66">
        <v>79.95</v>
      </c>
      <c r="C684" s="2">
        <v>12</v>
      </c>
      <c r="D684" s="5">
        <f t="shared" si="30"/>
        <v>959.40000000000009</v>
      </c>
      <c r="E684" s="7">
        <f t="shared" si="31"/>
        <v>0.02</v>
      </c>
      <c r="F684" s="5">
        <f t="shared" si="32"/>
        <v>940.2120000000001</v>
      </c>
    </row>
    <row r="685" spans="1:6">
      <c r="A685" s="15">
        <v>78145</v>
      </c>
      <c r="B685" s="66">
        <v>79.95</v>
      </c>
      <c r="C685" s="2">
        <v>14</v>
      </c>
      <c r="D685" s="5">
        <f t="shared" si="30"/>
        <v>1119.3</v>
      </c>
      <c r="E685" s="7">
        <f t="shared" si="31"/>
        <v>0.03</v>
      </c>
      <c r="F685" s="5">
        <f t="shared" si="32"/>
        <v>1085.721</v>
      </c>
    </row>
    <row r="686" spans="1:6">
      <c r="A686" s="15">
        <v>78295</v>
      </c>
      <c r="B686" s="66">
        <v>340.95</v>
      </c>
      <c r="C686" s="2">
        <v>2</v>
      </c>
      <c r="D686" s="5">
        <f t="shared" si="30"/>
        <v>681.9</v>
      </c>
      <c r="E686" s="7">
        <f t="shared" si="31"/>
        <v>0.02</v>
      </c>
      <c r="F686" s="5">
        <f t="shared" si="32"/>
        <v>668.26199999999994</v>
      </c>
    </row>
    <row r="687" spans="1:6">
      <c r="A687" s="15">
        <v>78328</v>
      </c>
      <c r="B687" s="66">
        <v>168.95</v>
      </c>
      <c r="C687" s="2">
        <v>15</v>
      </c>
      <c r="D687" s="5">
        <f t="shared" si="30"/>
        <v>2534.25</v>
      </c>
      <c r="E687" s="7">
        <f t="shared" si="31"/>
        <v>0.08</v>
      </c>
      <c r="F687" s="5">
        <f t="shared" si="32"/>
        <v>2331.5100000000002</v>
      </c>
    </row>
    <row r="688" spans="1:6">
      <c r="A688" s="15">
        <v>78421</v>
      </c>
      <c r="B688" s="66">
        <v>79.95</v>
      </c>
      <c r="C688" s="2">
        <v>20</v>
      </c>
      <c r="D688" s="5">
        <f t="shared" si="30"/>
        <v>1599</v>
      </c>
      <c r="E688" s="7">
        <f t="shared" si="31"/>
        <v>4.4999999999999998E-2</v>
      </c>
      <c r="F688" s="5">
        <f t="shared" si="32"/>
        <v>1527.0449999999998</v>
      </c>
    </row>
    <row r="689" spans="1:6">
      <c r="A689" s="15">
        <v>78432</v>
      </c>
      <c r="B689" s="66">
        <v>340.95</v>
      </c>
      <c r="C689" s="2">
        <v>2</v>
      </c>
      <c r="D689" s="5">
        <f t="shared" si="30"/>
        <v>681.9</v>
      </c>
      <c r="E689" s="7">
        <f t="shared" si="31"/>
        <v>0.02</v>
      </c>
      <c r="F689" s="5">
        <f t="shared" si="32"/>
        <v>668.26199999999994</v>
      </c>
    </row>
    <row r="690" spans="1:6">
      <c r="A690" s="15">
        <v>78471</v>
      </c>
      <c r="B690" s="66">
        <v>340.95</v>
      </c>
      <c r="C690" s="2">
        <v>6</v>
      </c>
      <c r="D690" s="5">
        <f t="shared" si="30"/>
        <v>2045.6999999999998</v>
      </c>
      <c r="E690" s="7">
        <f t="shared" si="31"/>
        <v>0.06</v>
      </c>
      <c r="F690" s="5">
        <f t="shared" si="32"/>
        <v>1922.9579999999996</v>
      </c>
    </row>
    <row r="691" spans="1:6">
      <c r="A691" s="15">
        <v>79114</v>
      </c>
      <c r="B691" s="66">
        <v>799.95</v>
      </c>
      <c r="C691" s="2">
        <v>9</v>
      </c>
      <c r="D691" s="5">
        <f t="shared" si="30"/>
        <v>7199.55</v>
      </c>
      <c r="E691" s="7">
        <f t="shared" si="31"/>
        <v>0.08</v>
      </c>
      <c r="F691" s="5">
        <f t="shared" si="32"/>
        <v>6623.5860000000002</v>
      </c>
    </row>
    <row r="692" spans="1:6">
      <c r="A692" s="15">
        <v>79172</v>
      </c>
      <c r="B692" s="66">
        <v>340.95</v>
      </c>
      <c r="C692" s="2">
        <v>13</v>
      </c>
      <c r="D692" s="5">
        <f t="shared" si="30"/>
        <v>4432.3499999999995</v>
      </c>
      <c r="E692" s="7">
        <f t="shared" si="31"/>
        <v>0.08</v>
      </c>
      <c r="F692" s="5">
        <f t="shared" si="32"/>
        <v>4077.7619999999997</v>
      </c>
    </row>
    <row r="693" spans="1:6">
      <c r="A693" s="15">
        <v>79174</v>
      </c>
      <c r="B693" s="66">
        <v>79.95</v>
      </c>
      <c r="C693" s="2">
        <v>2</v>
      </c>
      <c r="D693" s="5">
        <f t="shared" si="30"/>
        <v>159.9</v>
      </c>
      <c r="E693" s="7">
        <f t="shared" si="31"/>
        <v>0</v>
      </c>
      <c r="F693" s="5">
        <f t="shared" si="32"/>
        <v>159.9</v>
      </c>
    </row>
    <row r="694" spans="1:6">
      <c r="A694" s="15">
        <v>79261</v>
      </c>
      <c r="B694" s="66">
        <v>340.95</v>
      </c>
      <c r="C694" s="2">
        <v>13</v>
      </c>
      <c r="D694" s="5">
        <f t="shared" si="30"/>
        <v>4432.3499999999995</v>
      </c>
      <c r="E694" s="7">
        <f t="shared" si="31"/>
        <v>0.08</v>
      </c>
      <c r="F694" s="5">
        <f t="shared" si="32"/>
        <v>4077.7619999999997</v>
      </c>
    </row>
    <row r="695" spans="1:6">
      <c r="A695" s="15">
        <v>79470</v>
      </c>
      <c r="B695" s="66">
        <v>168.95</v>
      </c>
      <c r="C695" s="2">
        <v>8</v>
      </c>
      <c r="D695" s="5">
        <f t="shared" si="30"/>
        <v>1351.6</v>
      </c>
      <c r="E695" s="7">
        <f t="shared" si="31"/>
        <v>0.03</v>
      </c>
      <c r="F695" s="5">
        <f t="shared" si="32"/>
        <v>1311.0519999999999</v>
      </c>
    </row>
    <row r="696" spans="1:6">
      <c r="A696" s="15">
        <v>79667</v>
      </c>
      <c r="B696" s="66">
        <v>168.95</v>
      </c>
      <c r="C696" s="2">
        <v>6</v>
      </c>
      <c r="D696" s="5">
        <f t="shared" si="30"/>
        <v>1013.6999999999999</v>
      </c>
      <c r="E696" s="7">
        <f t="shared" si="31"/>
        <v>0.03</v>
      </c>
      <c r="F696" s="5">
        <f t="shared" si="32"/>
        <v>983.28899999999987</v>
      </c>
    </row>
    <row r="697" spans="1:6">
      <c r="A697" s="15">
        <v>79669</v>
      </c>
      <c r="B697" s="66">
        <v>79.95</v>
      </c>
      <c r="C697" s="2">
        <v>14</v>
      </c>
      <c r="D697" s="5">
        <f t="shared" si="30"/>
        <v>1119.3</v>
      </c>
      <c r="E697" s="7">
        <f t="shared" si="31"/>
        <v>0.03</v>
      </c>
      <c r="F697" s="5">
        <f t="shared" si="32"/>
        <v>1085.721</v>
      </c>
    </row>
    <row r="698" spans="1:6">
      <c r="A698" s="15">
        <v>79708</v>
      </c>
      <c r="B698" s="66">
        <v>340.95</v>
      </c>
      <c r="C698" s="2">
        <v>15</v>
      </c>
      <c r="D698" s="5">
        <f t="shared" si="30"/>
        <v>5114.25</v>
      </c>
      <c r="E698" s="7">
        <f t="shared" si="31"/>
        <v>0.08</v>
      </c>
      <c r="F698" s="5">
        <f t="shared" si="32"/>
        <v>4705.1100000000006</v>
      </c>
    </row>
    <row r="699" spans="1:6">
      <c r="A699" s="15">
        <v>79744</v>
      </c>
      <c r="B699" s="66">
        <v>79.95</v>
      </c>
      <c r="C699" s="2">
        <v>11</v>
      </c>
      <c r="D699" s="5">
        <f t="shared" si="30"/>
        <v>879.45</v>
      </c>
      <c r="E699" s="7">
        <f t="shared" si="31"/>
        <v>0.02</v>
      </c>
      <c r="F699" s="5">
        <f t="shared" si="32"/>
        <v>861.86099999999999</v>
      </c>
    </row>
    <row r="700" spans="1:6">
      <c r="A700" s="15">
        <v>79760</v>
      </c>
      <c r="B700" s="66">
        <v>799.95</v>
      </c>
      <c r="C700" s="2">
        <v>1</v>
      </c>
      <c r="D700" s="5">
        <f t="shared" si="30"/>
        <v>799.95</v>
      </c>
      <c r="E700" s="7">
        <f t="shared" si="31"/>
        <v>0.02</v>
      </c>
      <c r="F700" s="5">
        <f t="shared" si="32"/>
        <v>783.95100000000002</v>
      </c>
    </row>
    <row r="701" spans="1:6">
      <c r="A701" s="15">
        <v>79941</v>
      </c>
      <c r="B701" s="66">
        <v>799.95</v>
      </c>
      <c r="C701" s="2">
        <v>13</v>
      </c>
      <c r="D701" s="5">
        <f t="shared" si="30"/>
        <v>10399.35</v>
      </c>
      <c r="E701" s="7">
        <f t="shared" si="31"/>
        <v>0.08</v>
      </c>
      <c r="F701" s="5">
        <f t="shared" si="32"/>
        <v>9567.402</v>
      </c>
    </row>
    <row r="702" spans="1:6">
      <c r="A702" s="15">
        <v>79941</v>
      </c>
      <c r="B702" s="66">
        <v>340.95</v>
      </c>
      <c r="C702" s="2">
        <v>14</v>
      </c>
      <c r="D702" s="5">
        <f t="shared" si="30"/>
        <v>4773.3</v>
      </c>
      <c r="E702" s="7">
        <f t="shared" si="31"/>
        <v>0.08</v>
      </c>
      <c r="F702" s="5">
        <f t="shared" si="32"/>
        <v>4391.4360000000006</v>
      </c>
    </row>
    <row r="703" spans="1:6">
      <c r="A703" s="15">
        <v>80026</v>
      </c>
      <c r="B703" s="66">
        <v>168.95</v>
      </c>
      <c r="C703" s="2">
        <v>13</v>
      </c>
      <c r="D703" s="5">
        <f t="shared" si="30"/>
        <v>2196.35</v>
      </c>
      <c r="E703" s="7">
        <f t="shared" si="31"/>
        <v>0.06</v>
      </c>
      <c r="F703" s="5">
        <f t="shared" si="32"/>
        <v>2064.569</v>
      </c>
    </row>
    <row r="704" spans="1:6">
      <c r="A704" s="15">
        <v>80029</v>
      </c>
      <c r="B704" s="66">
        <v>340.95</v>
      </c>
      <c r="C704" s="2">
        <v>3</v>
      </c>
      <c r="D704" s="5">
        <f t="shared" si="30"/>
        <v>1022.8499999999999</v>
      </c>
      <c r="E704" s="7">
        <f t="shared" si="31"/>
        <v>0.03</v>
      </c>
      <c r="F704" s="5">
        <f t="shared" si="32"/>
        <v>992.16449999999986</v>
      </c>
    </row>
    <row r="705" spans="1:6">
      <c r="A705" s="15">
        <v>80075</v>
      </c>
      <c r="B705" s="66">
        <v>799.95</v>
      </c>
      <c r="C705" s="2">
        <v>7</v>
      </c>
      <c r="D705" s="5">
        <f t="shared" si="30"/>
        <v>5599.6500000000005</v>
      </c>
      <c r="E705" s="7">
        <f t="shared" si="31"/>
        <v>0.08</v>
      </c>
      <c r="F705" s="5">
        <f t="shared" si="32"/>
        <v>5151.6780000000008</v>
      </c>
    </row>
    <row r="706" spans="1:6">
      <c r="A706" s="15">
        <v>80130</v>
      </c>
      <c r="B706" s="66">
        <v>168.95</v>
      </c>
      <c r="C706" s="2">
        <v>4</v>
      </c>
      <c r="D706" s="5">
        <f t="shared" ref="D706:D769" si="33">B706*C706</f>
        <v>675.8</v>
      </c>
      <c r="E706" s="7">
        <f t="shared" si="31"/>
        <v>0.02</v>
      </c>
      <c r="F706" s="5">
        <f t="shared" si="32"/>
        <v>662.28399999999999</v>
      </c>
    </row>
    <row r="707" spans="1:6">
      <c r="A707" s="15">
        <v>80341</v>
      </c>
      <c r="B707" s="66">
        <v>799.95</v>
      </c>
      <c r="C707" s="2">
        <v>1</v>
      </c>
      <c r="D707" s="5">
        <f t="shared" si="33"/>
        <v>799.95</v>
      </c>
      <c r="E707" s="7">
        <f t="shared" ref="E707:E770" si="34">VLOOKUP(D707,$H$2:$I$7,2,TRUE)</f>
        <v>0.02</v>
      </c>
      <c r="F707" s="5">
        <f t="shared" ref="F707:F770" si="35">D707*(100%-E707)</f>
        <v>783.95100000000002</v>
      </c>
    </row>
    <row r="708" spans="1:6">
      <c r="A708" s="15">
        <v>80368</v>
      </c>
      <c r="B708" s="66">
        <v>340.95</v>
      </c>
      <c r="C708" s="2">
        <v>6</v>
      </c>
      <c r="D708" s="5">
        <f t="shared" si="33"/>
        <v>2045.6999999999998</v>
      </c>
      <c r="E708" s="7">
        <f t="shared" si="34"/>
        <v>0.06</v>
      </c>
      <c r="F708" s="5">
        <f t="shared" si="35"/>
        <v>1922.9579999999996</v>
      </c>
    </row>
    <row r="709" spans="1:6">
      <c r="A709" s="15">
        <v>80414</v>
      </c>
      <c r="B709" s="66">
        <v>79.95</v>
      </c>
      <c r="C709" s="2">
        <v>6</v>
      </c>
      <c r="D709" s="5">
        <f t="shared" si="33"/>
        <v>479.70000000000005</v>
      </c>
      <c r="E709" s="7">
        <f t="shared" si="34"/>
        <v>0</v>
      </c>
      <c r="F709" s="5">
        <f t="shared" si="35"/>
        <v>479.70000000000005</v>
      </c>
    </row>
    <row r="710" spans="1:6">
      <c r="A710" s="15">
        <v>80416</v>
      </c>
      <c r="B710" s="66">
        <v>799.95</v>
      </c>
      <c r="C710" s="2">
        <v>5</v>
      </c>
      <c r="D710" s="5">
        <f t="shared" si="33"/>
        <v>3999.75</v>
      </c>
      <c r="E710" s="7">
        <f t="shared" si="34"/>
        <v>0.08</v>
      </c>
      <c r="F710" s="5">
        <f t="shared" si="35"/>
        <v>3679.77</v>
      </c>
    </row>
    <row r="711" spans="1:6">
      <c r="A711" s="15">
        <v>80477</v>
      </c>
      <c r="B711" s="66">
        <v>340.95</v>
      </c>
      <c r="C711" s="2">
        <v>4</v>
      </c>
      <c r="D711" s="5">
        <f t="shared" si="33"/>
        <v>1363.8</v>
      </c>
      <c r="E711" s="7">
        <f t="shared" si="34"/>
        <v>0.03</v>
      </c>
      <c r="F711" s="5">
        <f t="shared" si="35"/>
        <v>1322.886</v>
      </c>
    </row>
    <row r="712" spans="1:6">
      <c r="A712" s="15">
        <v>80483</v>
      </c>
      <c r="B712" s="66">
        <v>79.95</v>
      </c>
      <c r="C712" s="2">
        <v>9</v>
      </c>
      <c r="D712" s="5">
        <f t="shared" si="33"/>
        <v>719.55000000000007</v>
      </c>
      <c r="E712" s="7">
        <f t="shared" si="34"/>
        <v>0.02</v>
      </c>
      <c r="F712" s="5">
        <f t="shared" si="35"/>
        <v>705.15900000000011</v>
      </c>
    </row>
    <row r="713" spans="1:6">
      <c r="A713" s="15">
        <v>80551</v>
      </c>
      <c r="B713" s="66">
        <v>340.95</v>
      </c>
      <c r="C713" s="2">
        <v>1</v>
      </c>
      <c r="D713" s="5">
        <f t="shared" si="33"/>
        <v>340.95</v>
      </c>
      <c r="E713" s="7">
        <f t="shared" si="34"/>
        <v>0</v>
      </c>
      <c r="F713" s="5">
        <f t="shared" si="35"/>
        <v>340.95</v>
      </c>
    </row>
    <row r="714" spans="1:6">
      <c r="A714" s="15">
        <v>80855</v>
      </c>
      <c r="B714" s="66">
        <v>340.95</v>
      </c>
      <c r="C714" s="2">
        <v>13</v>
      </c>
      <c r="D714" s="5">
        <f t="shared" si="33"/>
        <v>4432.3499999999995</v>
      </c>
      <c r="E714" s="7">
        <f t="shared" si="34"/>
        <v>0.08</v>
      </c>
      <c r="F714" s="5">
        <f t="shared" si="35"/>
        <v>4077.7619999999997</v>
      </c>
    </row>
    <row r="715" spans="1:6">
      <c r="A715" s="15">
        <v>81036</v>
      </c>
      <c r="B715" s="66">
        <v>79.95</v>
      </c>
      <c r="C715" s="2">
        <v>1</v>
      </c>
      <c r="D715" s="5">
        <f t="shared" si="33"/>
        <v>79.95</v>
      </c>
      <c r="E715" s="7">
        <f t="shared" si="34"/>
        <v>0</v>
      </c>
      <c r="F715" s="5">
        <f t="shared" si="35"/>
        <v>79.95</v>
      </c>
    </row>
    <row r="716" spans="1:6">
      <c r="A716" s="15">
        <v>81049</v>
      </c>
      <c r="B716" s="66">
        <v>168.95</v>
      </c>
      <c r="C716" s="2">
        <v>3</v>
      </c>
      <c r="D716" s="5">
        <f t="shared" si="33"/>
        <v>506.84999999999997</v>
      </c>
      <c r="E716" s="7">
        <f t="shared" si="34"/>
        <v>0.02</v>
      </c>
      <c r="F716" s="5">
        <f t="shared" si="35"/>
        <v>496.71299999999997</v>
      </c>
    </row>
    <row r="717" spans="1:6">
      <c r="A717" s="15">
        <v>81131</v>
      </c>
      <c r="B717" s="66">
        <v>340.95</v>
      </c>
      <c r="C717" s="2">
        <v>6</v>
      </c>
      <c r="D717" s="5">
        <f t="shared" si="33"/>
        <v>2045.6999999999998</v>
      </c>
      <c r="E717" s="7">
        <f t="shared" si="34"/>
        <v>0.06</v>
      </c>
      <c r="F717" s="5">
        <f t="shared" si="35"/>
        <v>1922.9579999999996</v>
      </c>
    </row>
    <row r="718" spans="1:6">
      <c r="A718" s="15">
        <v>81463</v>
      </c>
      <c r="B718" s="66">
        <v>168.95</v>
      </c>
      <c r="C718" s="2">
        <v>14</v>
      </c>
      <c r="D718" s="5">
        <f t="shared" si="33"/>
        <v>2365.2999999999997</v>
      </c>
      <c r="E718" s="7">
        <f t="shared" si="34"/>
        <v>0.06</v>
      </c>
      <c r="F718" s="5">
        <f t="shared" si="35"/>
        <v>2223.3819999999996</v>
      </c>
    </row>
    <row r="719" spans="1:6">
      <c r="A719" s="15">
        <v>81494</v>
      </c>
      <c r="B719" s="66">
        <v>168.95</v>
      </c>
      <c r="C719" s="2">
        <v>12</v>
      </c>
      <c r="D719" s="5">
        <f t="shared" si="33"/>
        <v>2027.3999999999999</v>
      </c>
      <c r="E719" s="7">
        <f t="shared" si="34"/>
        <v>0.06</v>
      </c>
      <c r="F719" s="5">
        <f t="shared" si="35"/>
        <v>1905.7559999999999</v>
      </c>
    </row>
    <row r="720" spans="1:6">
      <c r="A720" s="15">
        <v>81697</v>
      </c>
      <c r="B720" s="66">
        <v>340.95</v>
      </c>
      <c r="C720" s="2">
        <v>5</v>
      </c>
      <c r="D720" s="5">
        <f t="shared" si="33"/>
        <v>1704.75</v>
      </c>
      <c r="E720" s="7">
        <f t="shared" si="34"/>
        <v>4.4999999999999998E-2</v>
      </c>
      <c r="F720" s="5">
        <f t="shared" si="35"/>
        <v>1628.0362499999999</v>
      </c>
    </row>
    <row r="721" spans="1:6">
      <c r="A721" s="15">
        <v>81780</v>
      </c>
      <c r="B721" s="66">
        <v>79.95</v>
      </c>
      <c r="C721" s="2">
        <v>12</v>
      </c>
      <c r="D721" s="5">
        <f t="shared" si="33"/>
        <v>959.40000000000009</v>
      </c>
      <c r="E721" s="7">
        <f t="shared" si="34"/>
        <v>0.02</v>
      </c>
      <c r="F721" s="5">
        <f t="shared" si="35"/>
        <v>940.2120000000001</v>
      </c>
    </row>
    <row r="722" spans="1:6">
      <c r="A722" s="15">
        <v>81790</v>
      </c>
      <c r="B722" s="66">
        <v>799.95</v>
      </c>
      <c r="C722" s="2">
        <v>5</v>
      </c>
      <c r="D722" s="5">
        <f t="shared" si="33"/>
        <v>3999.75</v>
      </c>
      <c r="E722" s="7">
        <f t="shared" si="34"/>
        <v>0.08</v>
      </c>
      <c r="F722" s="5">
        <f t="shared" si="35"/>
        <v>3679.77</v>
      </c>
    </row>
    <row r="723" spans="1:6">
      <c r="A723" s="15">
        <v>81851</v>
      </c>
      <c r="B723" s="66">
        <v>340.95</v>
      </c>
      <c r="C723" s="2">
        <v>18</v>
      </c>
      <c r="D723" s="5">
        <f t="shared" si="33"/>
        <v>6137.0999999999995</v>
      </c>
      <c r="E723" s="7">
        <f t="shared" si="34"/>
        <v>0.08</v>
      </c>
      <c r="F723" s="5">
        <f t="shared" si="35"/>
        <v>5646.1319999999996</v>
      </c>
    </row>
    <row r="724" spans="1:6">
      <c r="A724" s="15">
        <v>81869</v>
      </c>
      <c r="B724" s="66">
        <v>340.95</v>
      </c>
      <c r="C724" s="2">
        <v>11</v>
      </c>
      <c r="D724" s="5">
        <f t="shared" si="33"/>
        <v>3750.45</v>
      </c>
      <c r="E724" s="7">
        <f t="shared" si="34"/>
        <v>0.08</v>
      </c>
      <c r="F724" s="5">
        <f t="shared" si="35"/>
        <v>3450.4139999999998</v>
      </c>
    </row>
    <row r="725" spans="1:6">
      <c r="A725" s="15">
        <v>82145</v>
      </c>
      <c r="B725" s="66">
        <v>168.95</v>
      </c>
      <c r="C725" s="2">
        <v>6</v>
      </c>
      <c r="D725" s="5">
        <f t="shared" si="33"/>
        <v>1013.6999999999999</v>
      </c>
      <c r="E725" s="7">
        <f t="shared" si="34"/>
        <v>0.03</v>
      </c>
      <c r="F725" s="5">
        <f t="shared" si="35"/>
        <v>983.28899999999987</v>
      </c>
    </row>
    <row r="726" spans="1:6">
      <c r="A726" s="15">
        <v>82638</v>
      </c>
      <c r="B726" s="66">
        <v>799.95</v>
      </c>
      <c r="C726" s="2">
        <v>1</v>
      </c>
      <c r="D726" s="5">
        <f t="shared" si="33"/>
        <v>799.95</v>
      </c>
      <c r="E726" s="7">
        <f t="shared" si="34"/>
        <v>0.02</v>
      </c>
      <c r="F726" s="5">
        <f t="shared" si="35"/>
        <v>783.95100000000002</v>
      </c>
    </row>
    <row r="727" spans="1:6">
      <c r="A727" s="15">
        <v>82700</v>
      </c>
      <c r="B727" s="66">
        <v>799.95</v>
      </c>
      <c r="C727" s="2">
        <v>9</v>
      </c>
      <c r="D727" s="5">
        <f t="shared" si="33"/>
        <v>7199.55</v>
      </c>
      <c r="E727" s="7">
        <f t="shared" si="34"/>
        <v>0.08</v>
      </c>
      <c r="F727" s="5">
        <f t="shared" si="35"/>
        <v>6623.5860000000002</v>
      </c>
    </row>
    <row r="728" spans="1:6">
      <c r="A728" s="15">
        <v>82701</v>
      </c>
      <c r="B728" s="66">
        <v>799.95</v>
      </c>
      <c r="C728" s="2">
        <v>7</v>
      </c>
      <c r="D728" s="5">
        <f t="shared" si="33"/>
        <v>5599.6500000000005</v>
      </c>
      <c r="E728" s="7">
        <f t="shared" si="34"/>
        <v>0.08</v>
      </c>
      <c r="F728" s="5">
        <f t="shared" si="35"/>
        <v>5151.6780000000008</v>
      </c>
    </row>
    <row r="729" spans="1:6">
      <c r="A729" s="15">
        <v>82787</v>
      </c>
      <c r="B729" s="66">
        <v>799.95</v>
      </c>
      <c r="C729" s="2">
        <v>4</v>
      </c>
      <c r="D729" s="5">
        <f t="shared" si="33"/>
        <v>3199.8</v>
      </c>
      <c r="E729" s="7">
        <f t="shared" si="34"/>
        <v>0.08</v>
      </c>
      <c r="F729" s="5">
        <f t="shared" si="35"/>
        <v>2943.8160000000003</v>
      </c>
    </row>
    <row r="730" spans="1:6">
      <c r="A730" s="15">
        <v>82847</v>
      </c>
      <c r="B730" s="66">
        <v>799.95</v>
      </c>
      <c r="C730" s="2">
        <v>8</v>
      </c>
      <c r="D730" s="5">
        <f t="shared" si="33"/>
        <v>6399.6</v>
      </c>
      <c r="E730" s="7">
        <f t="shared" si="34"/>
        <v>0.08</v>
      </c>
      <c r="F730" s="5">
        <f t="shared" si="35"/>
        <v>5887.6320000000005</v>
      </c>
    </row>
    <row r="731" spans="1:6">
      <c r="A731" s="15">
        <v>82886</v>
      </c>
      <c r="B731" s="66">
        <v>799.95</v>
      </c>
      <c r="C731" s="2">
        <v>15</v>
      </c>
      <c r="D731" s="5">
        <f t="shared" si="33"/>
        <v>11999.25</v>
      </c>
      <c r="E731" s="7">
        <f t="shared" si="34"/>
        <v>0.08</v>
      </c>
      <c r="F731" s="5">
        <f t="shared" si="35"/>
        <v>11039.310000000001</v>
      </c>
    </row>
    <row r="732" spans="1:6">
      <c r="A732" s="15">
        <v>82966</v>
      </c>
      <c r="B732" s="66">
        <v>799.95</v>
      </c>
      <c r="C732" s="2">
        <v>14</v>
      </c>
      <c r="D732" s="5">
        <f t="shared" si="33"/>
        <v>11199.300000000001</v>
      </c>
      <c r="E732" s="7">
        <f t="shared" si="34"/>
        <v>0.08</v>
      </c>
      <c r="F732" s="5">
        <f t="shared" si="35"/>
        <v>10303.356000000002</v>
      </c>
    </row>
    <row r="733" spans="1:6">
      <c r="A733" s="15">
        <v>82996</v>
      </c>
      <c r="B733" s="66">
        <v>340.95</v>
      </c>
      <c r="C733" s="2">
        <v>7</v>
      </c>
      <c r="D733" s="5">
        <f t="shared" si="33"/>
        <v>2386.65</v>
      </c>
      <c r="E733" s="7">
        <f t="shared" si="34"/>
        <v>0.06</v>
      </c>
      <c r="F733" s="5">
        <f t="shared" si="35"/>
        <v>2243.451</v>
      </c>
    </row>
    <row r="734" spans="1:6">
      <c r="A734" s="15">
        <v>83102</v>
      </c>
      <c r="B734" s="66">
        <v>340.95</v>
      </c>
      <c r="C734" s="2">
        <v>4</v>
      </c>
      <c r="D734" s="5">
        <f t="shared" si="33"/>
        <v>1363.8</v>
      </c>
      <c r="E734" s="7">
        <f t="shared" si="34"/>
        <v>0.03</v>
      </c>
      <c r="F734" s="5">
        <f t="shared" si="35"/>
        <v>1322.886</v>
      </c>
    </row>
    <row r="735" spans="1:6">
      <c r="A735" s="15">
        <v>83378</v>
      </c>
      <c r="B735" s="66">
        <v>799.95</v>
      </c>
      <c r="C735" s="2">
        <v>14</v>
      </c>
      <c r="D735" s="5">
        <f t="shared" si="33"/>
        <v>11199.300000000001</v>
      </c>
      <c r="E735" s="7">
        <f t="shared" si="34"/>
        <v>0.08</v>
      </c>
      <c r="F735" s="5">
        <f t="shared" si="35"/>
        <v>10303.356000000002</v>
      </c>
    </row>
    <row r="736" spans="1:6">
      <c r="A736" s="15">
        <v>83429</v>
      </c>
      <c r="B736" s="66">
        <v>340.95</v>
      </c>
      <c r="C736" s="2">
        <v>2</v>
      </c>
      <c r="D736" s="5">
        <f t="shared" si="33"/>
        <v>681.9</v>
      </c>
      <c r="E736" s="7">
        <f t="shared" si="34"/>
        <v>0.02</v>
      </c>
      <c r="F736" s="5">
        <f t="shared" si="35"/>
        <v>668.26199999999994</v>
      </c>
    </row>
    <row r="737" spans="1:6">
      <c r="A737" s="15">
        <v>83443</v>
      </c>
      <c r="B737" s="66">
        <v>340.95</v>
      </c>
      <c r="C737" s="2">
        <v>3</v>
      </c>
      <c r="D737" s="5">
        <f t="shared" si="33"/>
        <v>1022.8499999999999</v>
      </c>
      <c r="E737" s="7">
        <f t="shared" si="34"/>
        <v>0.03</v>
      </c>
      <c r="F737" s="5">
        <f t="shared" si="35"/>
        <v>992.16449999999986</v>
      </c>
    </row>
    <row r="738" spans="1:6">
      <c r="A738" s="15">
        <v>83687</v>
      </c>
      <c r="B738" s="66">
        <v>340.95</v>
      </c>
      <c r="C738" s="2">
        <v>1</v>
      </c>
      <c r="D738" s="5">
        <f t="shared" si="33"/>
        <v>340.95</v>
      </c>
      <c r="E738" s="7">
        <f t="shared" si="34"/>
        <v>0</v>
      </c>
      <c r="F738" s="5">
        <f t="shared" si="35"/>
        <v>340.95</v>
      </c>
    </row>
    <row r="739" spans="1:6">
      <c r="A739" s="15">
        <v>83705</v>
      </c>
      <c r="B739" s="66">
        <v>340.95</v>
      </c>
      <c r="C739" s="2">
        <v>15</v>
      </c>
      <c r="D739" s="5">
        <f t="shared" si="33"/>
        <v>5114.25</v>
      </c>
      <c r="E739" s="7">
        <f t="shared" si="34"/>
        <v>0.08</v>
      </c>
      <c r="F739" s="5">
        <f t="shared" si="35"/>
        <v>4705.1100000000006</v>
      </c>
    </row>
    <row r="740" spans="1:6">
      <c r="A740" s="15">
        <v>83821</v>
      </c>
      <c r="B740" s="66">
        <v>340.95</v>
      </c>
      <c r="C740" s="2">
        <v>8</v>
      </c>
      <c r="D740" s="5">
        <f t="shared" si="33"/>
        <v>2727.6</v>
      </c>
      <c r="E740" s="7">
        <f t="shared" si="34"/>
        <v>0.08</v>
      </c>
      <c r="F740" s="5">
        <f t="shared" si="35"/>
        <v>2509.3919999999998</v>
      </c>
    </row>
    <row r="741" spans="1:6">
      <c r="A741" s="15">
        <v>83847</v>
      </c>
      <c r="B741" s="66">
        <v>79.95</v>
      </c>
      <c r="C741" s="2">
        <v>12</v>
      </c>
      <c r="D741" s="5">
        <f t="shared" si="33"/>
        <v>959.40000000000009</v>
      </c>
      <c r="E741" s="7">
        <f t="shared" si="34"/>
        <v>0.02</v>
      </c>
      <c r="F741" s="5">
        <f t="shared" si="35"/>
        <v>940.2120000000001</v>
      </c>
    </row>
    <row r="742" spans="1:6">
      <c r="A742" s="15">
        <v>83859</v>
      </c>
      <c r="B742" s="66">
        <v>168.95</v>
      </c>
      <c r="C742" s="2">
        <v>11</v>
      </c>
      <c r="D742" s="5">
        <f t="shared" si="33"/>
        <v>1858.4499999999998</v>
      </c>
      <c r="E742" s="7">
        <f t="shared" si="34"/>
        <v>4.4999999999999998E-2</v>
      </c>
      <c r="F742" s="5">
        <f t="shared" si="35"/>
        <v>1774.8197499999997</v>
      </c>
    </row>
    <row r="743" spans="1:6">
      <c r="A743" s="15">
        <v>83873</v>
      </c>
      <c r="B743" s="66">
        <v>79.95</v>
      </c>
      <c r="C743" s="2">
        <v>15</v>
      </c>
      <c r="D743" s="5">
        <f t="shared" si="33"/>
        <v>1199.25</v>
      </c>
      <c r="E743" s="7">
        <f t="shared" si="34"/>
        <v>0.03</v>
      </c>
      <c r="F743" s="5">
        <f t="shared" si="35"/>
        <v>1163.2725</v>
      </c>
    </row>
    <row r="744" spans="1:6">
      <c r="A744" s="15">
        <v>83892</v>
      </c>
      <c r="B744" s="66">
        <v>340.95</v>
      </c>
      <c r="C744" s="2">
        <v>13</v>
      </c>
      <c r="D744" s="5">
        <f t="shared" si="33"/>
        <v>4432.3499999999995</v>
      </c>
      <c r="E744" s="7">
        <f t="shared" si="34"/>
        <v>0.08</v>
      </c>
      <c r="F744" s="5">
        <f t="shared" si="35"/>
        <v>4077.7619999999997</v>
      </c>
    </row>
    <row r="745" spans="1:6">
      <c r="A745" s="15">
        <v>83972</v>
      </c>
      <c r="B745" s="66">
        <v>340.95</v>
      </c>
      <c r="C745" s="2">
        <v>8</v>
      </c>
      <c r="D745" s="5">
        <f t="shared" si="33"/>
        <v>2727.6</v>
      </c>
      <c r="E745" s="7">
        <f t="shared" si="34"/>
        <v>0.08</v>
      </c>
      <c r="F745" s="5">
        <f t="shared" si="35"/>
        <v>2509.3919999999998</v>
      </c>
    </row>
    <row r="746" spans="1:6">
      <c r="A746" s="15">
        <v>84120</v>
      </c>
      <c r="B746" s="66">
        <v>340.95</v>
      </c>
      <c r="C746" s="2">
        <v>20</v>
      </c>
      <c r="D746" s="5">
        <f t="shared" si="33"/>
        <v>6819</v>
      </c>
      <c r="E746" s="7">
        <f t="shared" si="34"/>
        <v>0.08</v>
      </c>
      <c r="F746" s="5">
        <f t="shared" si="35"/>
        <v>6273.4800000000005</v>
      </c>
    </row>
    <row r="747" spans="1:6">
      <c r="A747" s="15">
        <v>84149</v>
      </c>
      <c r="B747" s="66">
        <v>168.95</v>
      </c>
      <c r="C747" s="2">
        <v>14</v>
      </c>
      <c r="D747" s="5">
        <f t="shared" si="33"/>
        <v>2365.2999999999997</v>
      </c>
      <c r="E747" s="7">
        <f t="shared" si="34"/>
        <v>0.06</v>
      </c>
      <c r="F747" s="5">
        <f t="shared" si="35"/>
        <v>2223.3819999999996</v>
      </c>
    </row>
    <row r="748" spans="1:6">
      <c r="A748" s="15">
        <v>84183</v>
      </c>
      <c r="B748" s="66">
        <v>799.95</v>
      </c>
      <c r="C748" s="2">
        <v>5</v>
      </c>
      <c r="D748" s="5">
        <f t="shared" si="33"/>
        <v>3999.75</v>
      </c>
      <c r="E748" s="7">
        <f t="shared" si="34"/>
        <v>0.08</v>
      </c>
      <c r="F748" s="5">
        <f t="shared" si="35"/>
        <v>3679.77</v>
      </c>
    </row>
    <row r="749" spans="1:6">
      <c r="A749" s="15">
        <v>84219</v>
      </c>
      <c r="B749" s="66">
        <v>340.95</v>
      </c>
      <c r="C749" s="2">
        <v>6</v>
      </c>
      <c r="D749" s="5">
        <f t="shared" si="33"/>
        <v>2045.6999999999998</v>
      </c>
      <c r="E749" s="7">
        <f t="shared" si="34"/>
        <v>0.06</v>
      </c>
      <c r="F749" s="5">
        <f t="shared" si="35"/>
        <v>1922.9579999999996</v>
      </c>
    </row>
    <row r="750" spans="1:6">
      <c r="A750" s="15">
        <v>84299</v>
      </c>
      <c r="B750" s="66">
        <v>340.95</v>
      </c>
      <c r="C750" s="2">
        <v>11</v>
      </c>
      <c r="D750" s="5">
        <f t="shared" si="33"/>
        <v>3750.45</v>
      </c>
      <c r="E750" s="7">
        <f t="shared" si="34"/>
        <v>0.08</v>
      </c>
      <c r="F750" s="5">
        <f t="shared" si="35"/>
        <v>3450.4139999999998</v>
      </c>
    </row>
    <row r="751" spans="1:6">
      <c r="A751" s="15">
        <v>84309</v>
      </c>
      <c r="B751" s="66">
        <v>168.95</v>
      </c>
      <c r="C751" s="2">
        <v>12</v>
      </c>
      <c r="D751" s="5">
        <f t="shared" si="33"/>
        <v>2027.3999999999999</v>
      </c>
      <c r="E751" s="7">
        <f t="shared" si="34"/>
        <v>0.06</v>
      </c>
      <c r="F751" s="5">
        <f t="shared" si="35"/>
        <v>1905.7559999999999</v>
      </c>
    </row>
    <row r="752" spans="1:6">
      <c r="A752" s="15">
        <v>84358</v>
      </c>
      <c r="B752" s="66">
        <v>340.95</v>
      </c>
      <c r="C752" s="2">
        <v>3</v>
      </c>
      <c r="D752" s="5">
        <f t="shared" si="33"/>
        <v>1022.8499999999999</v>
      </c>
      <c r="E752" s="7">
        <f t="shared" si="34"/>
        <v>0.03</v>
      </c>
      <c r="F752" s="5">
        <f t="shared" si="35"/>
        <v>992.16449999999986</v>
      </c>
    </row>
    <row r="753" spans="1:6">
      <c r="A753" s="15">
        <v>84365</v>
      </c>
      <c r="B753" s="66">
        <v>340.95</v>
      </c>
      <c r="C753" s="2">
        <v>13</v>
      </c>
      <c r="D753" s="5">
        <f t="shared" si="33"/>
        <v>4432.3499999999995</v>
      </c>
      <c r="E753" s="7">
        <f t="shared" si="34"/>
        <v>0.08</v>
      </c>
      <c r="F753" s="5">
        <f t="shared" si="35"/>
        <v>4077.7619999999997</v>
      </c>
    </row>
    <row r="754" spans="1:6">
      <c r="A754" s="15">
        <v>84373</v>
      </c>
      <c r="B754" s="66">
        <v>799.95</v>
      </c>
      <c r="C754" s="2">
        <v>11</v>
      </c>
      <c r="D754" s="5">
        <f t="shared" si="33"/>
        <v>8799.4500000000007</v>
      </c>
      <c r="E754" s="7">
        <f t="shared" si="34"/>
        <v>0.08</v>
      </c>
      <c r="F754" s="5">
        <f t="shared" si="35"/>
        <v>8095.4940000000006</v>
      </c>
    </row>
    <row r="755" spans="1:6">
      <c r="A755" s="15">
        <v>84380</v>
      </c>
      <c r="B755" s="66">
        <v>799.95</v>
      </c>
      <c r="C755" s="2">
        <v>11</v>
      </c>
      <c r="D755" s="5">
        <f t="shared" si="33"/>
        <v>8799.4500000000007</v>
      </c>
      <c r="E755" s="7">
        <f t="shared" si="34"/>
        <v>0.08</v>
      </c>
      <c r="F755" s="5">
        <f t="shared" si="35"/>
        <v>8095.4940000000006</v>
      </c>
    </row>
    <row r="756" spans="1:6">
      <c r="A756" s="15">
        <v>84388</v>
      </c>
      <c r="B756" s="66">
        <v>340.95</v>
      </c>
      <c r="C756" s="2">
        <v>10</v>
      </c>
      <c r="D756" s="5">
        <f t="shared" si="33"/>
        <v>3409.5</v>
      </c>
      <c r="E756" s="7">
        <f t="shared" si="34"/>
        <v>0.08</v>
      </c>
      <c r="F756" s="5">
        <f t="shared" si="35"/>
        <v>3136.7400000000002</v>
      </c>
    </row>
    <row r="757" spans="1:6">
      <c r="A757" s="15">
        <v>84564</v>
      </c>
      <c r="B757" s="66">
        <v>79.95</v>
      </c>
      <c r="C757" s="2">
        <v>8</v>
      </c>
      <c r="D757" s="5">
        <f t="shared" si="33"/>
        <v>639.6</v>
      </c>
      <c r="E757" s="7">
        <f t="shared" si="34"/>
        <v>0.02</v>
      </c>
      <c r="F757" s="5">
        <f t="shared" si="35"/>
        <v>626.80799999999999</v>
      </c>
    </row>
    <row r="758" spans="1:6">
      <c r="A758" s="15">
        <v>84581</v>
      </c>
      <c r="B758" s="66">
        <v>340.95</v>
      </c>
      <c r="C758" s="2">
        <v>8</v>
      </c>
      <c r="D758" s="5">
        <f t="shared" si="33"/>
        <v>2727.6</v>
      </c>
      <c r="E758" s="7">
        <f t="shared" si="34"/>
        <v>0.08</v>
      </c>
      <c r="F758" s="5">
        <f t="shared" si="35"/>
        <v>2509.3919999999998</v>
      </c>
    </row>
    <row r="759" spans="1:6">
      <c r="A759" s="15">
        <v>84623</v>
      </c>
      <c r="B759" s="66">
        <v>799.95</v>
      </c>
      <c r="C759" s="2">
        <v>6</v>
      </c>
      <c r="D759" s="5">
        <f t="shared" si="33"/>
        <v>4799.7000000000007</v>
      </c>
      <c r="E759" s="7">
        <f t="shared" si="34"/>
        <v>0.08</v>
      </c>
      <c r="F759" s="5">
        <f t="shared" si="35"/>
        <v>4415.7240000000011</v>
      </c>
    </row>
    <row r="760" spans="1:6">
      <c r="A760" s="15">
        <v>85044</v>
      </c>
      <c r="B760" s="66">
        <v>340.95</v>
      </c>
      <c r="C760" s="2">
        <v>15</v>
      </c>
      <c r="D760" s="5">
        <f t="shared" si="33"/>
        <v>5114.25</v>
      </c>
      <c r="E760" s="7">
        <f t="shared" si="34"/>
        <v>0.08</v>
      </c>
      <c r="F760" s="5">
        <f t="shared" si="35"/>
        <v>4705.1100000000006</v>
      </c>
    </row>
    <row r="761" spans="1:6">
      <c r="A761" s="15">
        <v>85127</v>
      </c>
      <c r="B761" s="66">
        <v>79.95</v>
      </c>
      <c r="C761" s="2">
        <v>12</v>
      </c>
      <c r="D761" s="5">
        <f t="shared" si="33"/>
        <v>959.40000000000009</v>
      </c>
      <c r="E761" s="7">
        <f t="shared" si="34"/>
        <v>0.02</v>
      </c>
      <c r="F761" s="5">
        <f t="shared" si="35"/>
        <v>940.2120000000001</v>
      </c>
    </row>
    <row r="762" spans="1:6">
      <c r="A762" s="15">
        <v>85225</v>
      </c>
      <c r="B762" s="66">
        <v>168.95</v>
      </c>
      <c r="C762" s="2">
        <v>7</v>
      </c>
      <c r="D762" s="5">
        <f t="shared" si="33"/>
        <v>1182.6499999999999</v>
      </c>
      <c r="E762" s="7">
        <f t="shared" si="34"/>
        <v>0.03</v>
      </c>
      <c r="F762" s="5">
        <f t="shared" si="35"/>
        <v>1147.1704999999999</v>
      </c>
    </row>
    <row r="763" spans="1:6">
      <c r="A763" s="15">
        <v>85309</v>
      </c>
      <c r="B763" s="66">
        <v>340.95</v>
      </c>
      <c r="C763" s="2">
        <v>8</v>
      </c>
      <c r="D763" s="5">
        <f t="shared" si="33"/>
        <v>2727.6</v>
      </c>
      <c r="E763" s="7">
        <f t="shared" si="34"/>
        <v>0.08</v>
      </c>
      <c r="F763" s="5">
        <f t="shared" si="35"/>
        <v>2509.3919999999998</v>
      </c>
    </row>
    <row r="764" spans="1:6">
      <c r="A764" s="15">
        <v>85365</v>
      </c>
      <c r="B764" s="66">
        <v>168.95</v>
      </c>
      <c r="C764" s="2">
        <v>7</v>
      </c>
      <c r="D764" s="5">
        <f t="shared" si="33"/>
        <v>1182.6499999999999</v>
      </c>
      <c r="E764" s="7">
        <f t="shared" si="34"/>
        <v>0.03</v>
      </c>
      <c r="F764" s="5">
        <f t="shared" si="35"/>
        <v>1147.1704999999999</v>
      </c>
    </row>
    <row r="765" spans="1:6">
      <c r="A765" s="15">
        <v>85396</v>
      </c>
      <c r="B765" s="66">
        <v>799.95</v>
      </c>
      <c r="C765" s="2">
        <v>2</v>
      </c>
      <c r="D765" s="5">
        <f t="shared" si="33"/>
        <v>1599.9</v>
      </c>
      <c r="E765" s="7">
        <f t="shared" si="34"/>
        <v>4.4999999999999998E-2</v>
      </c>
      <c r="F765" s="5">
        <f t="shared" si="35"/>
        <v>1527.9045000000001</v>
      </c>
    </row>
    <row r="766" spans="1:6">
      <c r="A766" s="15">
        <v>85482</v>
      </c>
      <c r="B766" s="66">
        <v>79.95</v>
      </c>
      <c r="C766" s="2">
        <v>11</v>
      </c>
      <c r="D766" s="5">
        <f t="shared" si="33"/>
        <v>879.45</v>
      </c>
      <c r="E766" s="7">
        <f t="shared" si="34"/>
        <v>0.02</v>
      </c>
      <c r="F766" s="5">
        <f t="shared" si="35"/>
        <v>861.86099999999999</v>
      </c>
    </row>
    <row r="767" spans="1:6">
      <c r="A767" s="15">
        <v>85654</v>
      </c>
      <c r="B767" s="66">
        <v>79.95</v>
      </c>
      <c r="C767" s="2">
        <v>7</v>
      </c>
      <c r="D767" s="5">
        <f t="shared" si="33"/>
        <v>559.65</v>
      </c>
      <c r="E767" s="7">
        <f t="shared" si="34"/>
        <v>0.02</v>
      </c>
      <c r="F767" s="5">
        <f t="shared" si="35"/>
        <v>548.45699999999999</v>
      </c>
    </row>
    <row r="768" spans="1:6">
      <c r="A768" s="15">
        <v>85678</v>
      </c>
      <c r="B768" s="66">
        <v>79.95</v>
      </c>
      <c r="C768" s="2">
        <v>9</v>
      </c>
      <c r="D768" s="5">
        <f t="shared" si="33"/>
        <v>719.55000000000007</v>
      </c>
      <c r="E768" s="7">
        <f t="shared" si="34"/>
        <v>0.02</v>
      </c>
      <c r="F768" s="5">
        <f t="shared" si="35"/>
        <v>705.15900000000011</v>
      </c>
    </row>
    <row r="769" spans="1:6">
      <c r="A769" s="15">
        <v>85784</v>
      </c>
      <c r="B769" s="66">
        <v>340.95</v>
      </c>
      <c r="C769" s="2">
        <v>11</v>
      </c>
      <c r="D769" s="5">
        <f t="shared" si="33"/>
        <v>3750.45</v>
      </c>
      <c r="E769" s="7">
        <f t="shared" si="34"/>
        <v>0.08</v>
      </c>
      <c r="F769" s="5">
        <f t="shared" si="35"/>
        <v>3450.4139999999998</v>
      </c>
    </row>
    <row r="770" spans="1:6">
      <c r="A770" s="15">
        <v>85921</v>
      </c>
      <c r="B770" s="66">
        <v>340.95</v>
      </c>
      <c r="C770" s="2">
        <v>11</v>
      </c>
      <c r="D770" s="5">
        <f t="shared" ref="D770:D833" si="36">B770*C770</f>
        <v>3750.45</v>
      </c>
      <c r="E770" s="7">
        <f t="shared" si="34"/>
        <v>0.08</v>
      </c>
      <c r="F770" s="5">
        <f t="shared" si="35"/>
        <v>3450.4139999999998</v>
      </c>
    </row>
    <row r="771" spans="1:6">
      <c r="A771" s="15">
        <v>85927</v>
      </c>
      <c r="B771" s="66">
        <v>340.95</v>
      </c>
      <c r="C771" s="2">
        <v>11</v>
      </c>
      <c r="D771" s="5">
        <f t="shared" si="36"/>
        <v>3750.45</v>
      </c>
      <c r="E771" s="7">
        <f t="shared" ref="E771:E834" si="37">VLOOKUP(D771,$H$2:$I$7,2,TRUE)</f>
        <v>0.08</v>
      </c>
      <c r="F771" s="5">
        <f t="shared" ref="F771:F834" si="38">D771*(100%-E771)</f>
        <v>3450.4139999999998</v>
      </c>
    </row>
    <row r="772" spans="1:6">
      <c r="A772" s="15">
        <v>85934</v>
      </c>
      <c r="B772" s="66">
        <v>340.95</v>
      </c>
      <c r="C772" s="2">
        <v>8</v>
      </c>
      <c r="D772" s="5">
        <f t="shared" si="36"/>
        <v>2727.6</v>
      </c>
      <c r="E772" s="7">
        <f t="shared" si="37"/>
        <v>0.08</v>
      </c>
      <c r="F772" s="5">
        <f t="shared" si="38"/>
        <v>2509.3919999999998</v>
      </c>
    </row>
    <row r="773" spans="1:6">
      <c r="A773" s="15">
        <v>86006</v>
      </c>
      <c r="B773" s="66">
        <v>340.95</v>
      </c>
      <c r="C773" s="2">
        <v>14</v>
      </c>
      <c r="D773" s="5">
        <f t="shared" si="36"/>
        <v>4773.3</v>
      </c>
      <c r="E773" s="7">
        <f t="shared" si="37"/>
        <v>0.08</v>
      </c>
      <c r="F773" s="5">
        <f t="shared" si="38"/>
        <v>4391.4360000000006</v>
      </c>
    </row>
    <row r="774" spans="1:6">
      <c r="A774" s="15">
        <v>86071</v>
      </c>
      <c r="B774" s="66">
        <v>340.95</v>
      </c>
      <c r="C774" s="2">
        <v>9</v>
      </c>
      <c r="D774" s="5">
        <f t="shared" si="36"/>
        <v>3068.5499999999997</v>
      </c>
      <c r="E774" s="7">
        <f t="shared" si="37"/>
        <v>0.08</v>
      </c>
      <c r="F774" s="5">
        <f t="shared" si="38"/>
        <v>2823.0659999999998</v>
      </c>
    </row>
    <row r="775" spans="1:6">
      <c r="A775" s="15">
        <v>86242</v>
      </c>
      <c r="B775" s="66">
        <v>340.95</v>
      </c>
      <c r="C775" s="2">
        <v>4</v>
      </c>
      <c r="D775" s="5">
        <f t="shared" si="36"/>
        <v>1363.8</v>
      </c>
      <c r="E775" s="7">
        <f t="shared" si="37"/>
        <v>0.03</v>
      </c>
      <c r="F775" s="5">
        <f t="shared" si="38"/>
        <v>1322.886</v>
      </c>
    </row>
    <row r="776" spans="1:6">
      <c r="A776" s="15">
        <v>86247</v>
      </c>
      <c r="B776" s="66">
        <v>168.95</v>
      </c>
      <c r="C776" s="2">
        <v>10</v>
      </c>
      <c r="D776" s="5">
        <f t="shared" si="36"/>
        <v>1689.5</v>
      </c>
      <c r="E776" s="7">
        <f t="shared" si="37"/>
        <v>4.4999999999999998E-2</v>
      </c>
      <c r="F776" s="5">
        <f t="shared" si="38"/>
        <v>1613.4724999999999</v>
      </c>
    </row>
    <row r="777" spans="1:6">
      <c r="A777" s="15">
        <v>86549</v>
      </c>
      <c r="B777" s="66">
        <v>799.95</v>
      </c>
      <c r="C777" s="2">
        <v>7</v>
      </c>
      <c r="D777" s="5">
        <f t="shared" si="36"/>
        <v>5599.6500000000005</v>
      </c>
      <c r="E777" s="7">
        <f t="shared" si="37"/>
        <v>0.08</v>
      </c>
      <c r="F777" s="5">
        <f t="shared" si="38"/>
        <v>5151.6780000000008</v>
      </c>
    </row>
    <row r="778" spans="1:6">
      <c r="A778" s="15">
        <v>86600</v>
      </c>
      <c r="B778" s="66">
        <v>340.95</v>
      </c>
      <c r="C778" s="2">
        <v>6</v>
      </c>
      <c r="D778" s="5">
        <f t="shared" si="36"/>
        <v>2045.6999999999998</v>
      </c>
      <c r="E778" s="7">
        <f t="shared" si="37"/>
        <v>0.06</v>
      </c>
      <c r="F778" s="5">
        <f t="shared" si="38"/>
        <v>1922.9579999999996</v>
      </c>
    </row>
    <row r="779" spans="1:6">
      <c r="A779" s="15">
        <v>86680</v>
      </c>
      <c r="B779" s="66">
        <v>168.95</v>
      </c>
      <c r="C779" s="2">
        <v>6</v>
      </c>
      <c r="D779" s="5">
        <f t="shared" si="36"/>
        <v>1013.6999999999999</v>
      </c>
      <c r="E779" s="7">
        <f t="shared" si="37"/>
        <v>0.03</v>
      </c>
      <c r="F779" s="5">
        <f t="shared" si="38"/>
        <v>983.28899999999987</v>
      </c>
    </row>
    <row r="780" spans="1:6">
      <c r="A780" s="15">
        <v>86747</v>
      </c>
      <c r="B780" s="66">
        <v>79.95</v>
      </c>
      <c r="C780" s="2">
        <v>12</v>
      </c>
      <c r="D780" s="5">
        <f t="shared" si="36"/>
        <v>959.40000000000009</v>
      </c>
      <c r="E780" s="7">
        <f t="shared" si="37"/>
        <v>0.02</v>
      </c>
      <c r="F780" s="5">
        <f t="shared" si="38"/>
        <v>940.2120000000001</v>
      </c>
    </row>
    <row r="781" spans="1:6">
      <c r="A781" s="15">
        <v>86768</v>
      </c>
      <c r="B781" s="66">
        <v>168.95</v>
      </c>
      <c r="C781" s="2">
        <v>6</v>
      </c>
      <c r="D781" s="5">
        <f t="shared" si="36"/>
        <v>1013.6999999999999</v>
      </c>
      <c r="E781" s="7">
        <f t="shared" si="37"/>
        <v>0.03</v>
      </c>
      <c r="F781" s="5">
        <f t="shared" si="38"/>
        <v>983.28899999999987</v>
      </c>
    </row>
    <row r="782" spans="1:6">
      <c r="A782" s="15">
        <v>86795</v>
      </c>
      <c r="B782" s="66">
        <v>79.95</v>
      </c>
      <c r="C782" s="2">
        <v>3</v>
      </c>
      <c r="D782" s="5">
        <f t="shared" si="36"/>
        <v>239.85000000000002</v>
      </c>
      <c r="E782" s="7">
        <f t="shared" si="37"/>
        <v>0</v>
      </c>
      <c r="F782" s="5">
        <f t="shared" si="38"/>
        <v>239.85000000000002</v>
      </c>
    </row>
    <row r="783" spans="1:6">
      <c r="A783" s="15">
        <v>86816</v>
      </c>
      <c r="B783" s="66">
        <v>79.95</v>
      </c>
      <c r="C783" s="2">
        <v>11</v>
      </c>
      <c r="D783" s="5">
        <f t="shared" si="36"/>
        <v>879.45</v>
      </c>
      <c r="E783" s="7">
        <f t="shared" si="37"/>
        <v>0.02</v>
      </c>
      <c r="F783" s="5">
        <f t="shared" si="38"/>
        <v>861.86099999999999</v>
      </c>
    </row>
    <row r="784" spans="1:6">
      <c r="A784" s="15">
        <v>86987</v>
      </c>
      <c r="B784" s="66">
        <v>340.95</v>
      </c>
      <c r="C784" s="2">
        <v>8</v>
      </c>
      <c r="D784" s="5">
        <f t="shared" si="36"/>
        <v>2727.6</v>
      </c>
      <c r="E784" s="7">
        <f t="shared" si="37"/>
        <v>0.08</v>
      </c>
      <c r="F784" s="5">
        <f t="shared" si="38"/>
        <v>2509.3919999999998</v>
      </c>
    </row>
    <row r="785" spans="1:6">
      <c r="A785" s="15">
        <v>87233</v>
      </c>
      <c r="B785" s="66">
        <v>340.95</v>
      </c>
      <c r="C785" s="2">
        <v>12</v>
      </c>
      <c r="D785" s="5">
        <f t="shared" si="36"/>
        <v>4091.3999999999996</v>
      </c>
      <c r="E785" s="7">
        <f t="shared" si="37"/>
        <v>0.08</v>
      </c>
      <c r="F785" s="5">
        <f t="shared" si="38"/>
        <v>3764.0879999999997</v>
      </c>
    </row>
    <row r="786" spans="1:6">
      <c r="A786" s="15">
        <v>87436</v>
      </c>
      <c r="B786" s="66">
        <v>799.95</v>
      </c>
      <c r="C786" s="2">
        <v>1</v>
      </c>
      <c r="D786" s="5">
        <f t="shared" si="36"/>
        <v>799.95</v>
      </c>
      <c r="E786" s="7">
        <f t="shared" si="37"/>
        <v>0.02</v>
      </c>
      <c r="F786" s="5">
        <f t="shared" si="38"/>
        <v>783.95100000000002</v>
      </c>
    </row>
    <row r="787" spans="1:6">
      <c r="A787" s="15">
        <v>87619</v>
      </c>
      <c r="B787" s="66">
        <v>168.95</v>
      </c>
      <c r="C787" s="2">
        <v>8</v>
      </c>
      <c r="D787" s="5">
        <f t="shared" si="36"/>
        <v>1351.6</v>
      </c>
      <c r="E787" s="7">
        <f t="shared" si="37"/>
        <v>0.03</v>
      </c>
      <c r="F787" s="5">
        <f t="shared" si="38"/>
        <v>1311.0519999999999</v>
      </c>
    </row>
    <row r="788" spans="1:6">
      <c r="A788" s="15">
        <v>87867</v>
      </c>
      <c r="B788" s="66">
        <v>799.95</v>
      </c>
      <c r="C788" s="2">
        <v>6</v>
      </c>
      <c r="D788" s="5">
        <f t="shared" si="36"/>
        <v>4799.7000000000007</v>
      </c>
      <c r="E788" s="7">
        <f t="shared" si="37"/>
        <v>0.08</v>
      </c>
      <c r="F788" s="5">
        <f t="shared" si="38"/>
        <v>4415.7240000000011</v>
      </c>
    </row>
    <row r="789" spans="1:6">
      <c r="A789" s="15">
        <v>87875</v>
      </c>
      <c r="B789" s="66">
        <v>340.95</v>
      </c>
      <c r="C789" s="2">
        <v>12</v>
      </c>
      <c r="D789" s="5">
        <f t="shared" si="36"/>
        <v>4091.3999999999996</v>
      </c>
      <c r="E789" s="7">
        <f t="shared" si="37"/>
        <v>0.08</v>
      </c>
      <c r="F789" s="5">
        <f t="shared" si="38"/>
        <v>3764.0879999999997</v>
      </c>
    </row>
    <row r="790" spans="1:6">
      <c r="A790" s="15">
        <v>88046</v>
      </c>
      <c r="B790" s="66">
        <v>340.95</v>
      </c>
      <c r="C790" s="2">
        <v>12</v>
      </c>
      <c r="D790" s="5">
        <f t="shared" si="36"/>
        <v>4091.3999999999996</v>
      </c>
      <c r="E790" s="7">
        <f t="shared" si="37"/>
        <v>0.08</v>
      </c>
      <c r="F790" s="5">
        <f t="shared" si="38"/>
        <v>3764.0879999999997</v>
      </c>
    </row>
    <row r="791" spans="1:6">
      <c r="A791" s="15">
        <v>88050</v>
      </c>
      <c r="B791" s="66">
        <v>799.95</v>
      </c>
      <c r="C791" s="2">
        <v>6</v>
      </c>
      <c r="D791" s="5">
        <f t="shared" si="36"/>
        <v>4799.7000000000007</v>
      </c>
      <c r="E791" s="7">
        <f t="shared" si="37"/>
        <v>0.08</v>
      </c>
      <c r="F791" s="5">
        <f t="shared" si="38"/>
        <v>4415.7240000000011</v>
      </c>
    </row>
    <row r="792" spans="1:6">
      <c r="A792" s="15">
        <v>88072</v>
      </c>
      <c r="B792" s="66">
        <v>168.95</v>
      </c>
      <c r="C792" s="2">
        <v>3</v>
      </c>
      <c r="D792" s="5">
        <f t="shared" si="36"/>
        <v>506.84999999999997</v>
      </c>
      <c r="E792" s="7">
        <f t="shared" si="37"/>
        <v>0.02</v>
      </c>
      <c r="F792" s="5">
        <f t="shared" si="38"/>
        <v>496.71299999999997</v>
      </c>
    </row>
    <row r="793" spans="1:6">
      <c r="A793" s="15">
        <v>88271</v>
      </c>
      <c r="B793" s="66">
        <v>340.95</v>
      </c>
      <c r="C793" s="2">
        <v>13</v>
      </c>
      <c r="D793" s="5">
        <f t="shared" si="36"/>
        <v>4432.3499999999995</v>
      </c>
      <c r="E793" s="7">
        <f t="shared" si="37"/>
        <v>0.08</v>
      </c>
      <c r="F793" s="5">
        <f t="shared" si="38"/>
        <v>4077.7619999999997</v>
      </c>
    </row>
    <row r="794" spans="1:6">
      <c r="A794" s="15">
        <v>88307</v>
      </c>
      <c r="B794" s="66">
        <v>79.95</v>
      </c>
      <c r="C794" s="2">
        <v>8</v>
      </c>
      <c r="D794" s="5">
        <f t="shared" si="36"/>
        <v>639.6</v>
      </c>
      <c r="E794" s="7">
        <f t="shared" si="37"/>
        <v>0.02</v>
      </c>
      <c r="F794" s="5">
        <f t="shared" si="38"/>
        <v>626.80799999999999</v>
      </c>
    </row>
    <row r="795" spans="1:6">
      <c r="A795" s="15">
        <v>88369</v>
      </c>
      <c r="B795" s="66">
        <v>340.95</v>
      </c>
      <c r="C795" s="2">
        <v>7</v>
      </c>
      <c r="D795" s="5">
        <f t="shared" si="36"/>
        <v>2386.65</v>
      </c>
      <c r="E795" s="7">
        <f t="shared" si="37"/>
        <v>0.06</v>
      </c>
      <c r="F795" s="5">
        <f t="shared" si="38"/>
        <v>2243.451</v>
      </c>
    </row>
    <row r="796" spans="1:6">
      <c r="A796" s="15">
        <v>88457</v>
      </c>
      <c r="B796" s="66">
        <v>799.95</v>
      </c>
      <c r="C796" s="2">
        <v>8</v>
      </c>
      <c r="D796" s="5">
        <f t="shared" si="36"/>
        <v>6399.6</v>
      </c>
      <c r="E796" s="7">
        <f t="shared" si="37"/>
        <v>0.08</v>
      </c>
      <c r="F796" s="5">
        <f t="shared" si="38"/>
        <v>5887.6320000000005</v>
      </c>
    </row>
    <row r="797" spans="1:6">
      <c r="A797" s="15">
        <v>88530</v>
      </c>
      <c r="B797" s="66">
        <v>168.95</v>
      </c>
      <c r="C797" s="2">
        <v>13</v>
      </c>
      <c r="D797" s="5">
        <f t="shared" si="36"/>
        <v>2196.35</v>
      </c>
      <c r="E797" s="7">
        <f t="shared" si="37"/>
        <v>0.06</v>
      </c>
      <c r="F797" s="5">
        <f t="shared" si="38"/>
        <v>2064.569</v>
      </c>
    </row>
    <row r="798" spans="1:6">
      <c r="A798" s="15">
        <v>88545</v>
      </c>
      <c r="B798" s="66">
        <v>168.95</v>
      </c>
      <c r="C798" s="2">
        <v>18</v>
      </c>
      <c r="D798" s="5">
        <f t="shared" si="36"/>
        <v>3041.1</v>
      </c>
      <c r="E798" s="7">
        <f t="shared" si="37"/>
        <v>0.08</v>
      </c>
      <c r="F798" s="5">
        <f t="shared" si="38"/>
        <v>2797.8119999999999</v>
      </c>
    </row>
    <row r="799" spans="1:6">
      <c r="A799" s="15">
        <v>88573</v>
      </c>
      <c r="B799" s="66">
        <v>340.95</v>
      </c>
      <c r="C799" s="2">
        <v>8</v>
      </c>
      <c r="D799" s="5">
        <f t="shared" si="36"/>
        <v>2727.6</v>
      </c>
      <c r="E799" s="7">
        <f t="shared" si="37"/>
        <v>0.08</v>
      </c>
      <c r="F799" s="5">
        <f t="shared" si="38"/>
        <v>2509.3919999999998</v>
      </c>
    </row>
    <row r="800" spans="1:6">
      <c r="A800" s="15">
        <v>88733</v>
      </c>
      <c r="B800" s="66">
        <v>168.95</v>
      </c>
      <c r="C800" s="2">
        <v>11</v>
      </c>
      <c r="D800" s="5">
        <f t="shared" si="36"/>
        <v>1858.4499999999998</v>
      </c>
      <c r="E800" s="7">
        <f t="shared" si="37"/>
        <v>4.4999999999999998E-2</v>
      </c>
      <c r="F800" s="5">
        <f t="shared" si="38"/>
        <v>1774.8197499999997</v>
      </c>
    </row>
    <row r="801" spans="1:6">
      <c r="A801" s="15">
        <v>88952</v>
      </c>
      <c r="B801" s="66">
        <v>79.95</v>
      </c>
      <c r="C801" s="2">
        <v>8</v>
      </c>
      <c r="D801" s="5">
        <f t="shared" si="36"/>
        <v>639.6</v>
      </c>
      <c r="E801" s="7">
        <f t="shared" si="37"/>
        <v>0.02</v>
      </c>
      <c r="F801" s="5">
        <f t="shared" si="38"/>
        <v>626.80799999999999</v>
      </c>
    </row>
    <row r="802" spans="1:6">
      <c r="A802" s="15">
        <v>88963</v>
      </c>
      <c r="B802" s="66">
        <v>168.95</v>
      </c>
      <c r="C802" s="2">
        <v>7</v>
      </c>
      <c r="D802" s="5">
        <f t="shared" si="36"/>
        <v>1182.6499999999999</v>
      </c>
      <c r="E802" s="7">
        <f t="shared" si="37"/>
        <v>0.03</v>
      </c>
      <c r="F802" s="5">
        <f t="shared" si="38"/>
        <v>1147.1704999999999</v>
      </c>
    </row>
    <row r="803" spans="1:6">
      <c r="A803" s="15">
        <v>88982</v>
      </c>
      <c r="B803" s="66">
        <v>168.95</v>
      </c>
      <c r="C803" s="2">
        <v>9</v>
      </c>
      <c r="D803" s="5">
        <f t="shared" si="36"/>
        <v>1520.55</v>
      </c>
      <c r="E803" s="7">
        <f t="shared" si="37"/>
        <v>4.4999999999999998E-2</v>
      </c>
      <c r="F803" s="5">
        <f t="shared" si="38"/>
        <v>1452.1252499999998</v>
      </c>
    </row>
    <row r="804" spans="1:6">
      <c r="A804" s="15">
        <v>88985</v>
      </c>
      <c r="B804" s="66">
        <v>799.95</v>
      </c>
      <c r="C804" s="2">
        <v>13</v>
      </c>
      <c r="D804" s="5">
        <f t="shared" si="36"/>
        <v>10399.35</v>
      </c>
      <c r="E804" s="7">
        <f t="shared" si="37"/>
        <v>0.08</v>
      </c>
      <c r="F804" s="5">
        <f t="shared" si="38"/>
        <v>9567.402</v>
      </c>
    </row>
    <row r="805" spans="1:6">
      <c r="A805" s="15">
        <v>89111</v>
      </c>
      <c r="B805" s="66">
        <v>168.95</v>
      </c>
      <c r="C805" s="2">
        <v>12</v>
      </c>
      <c r="D805" s="5">
        <f t="shared" si="36"/>
        <v>2027.3999999999999</v>
      </c>
      <c r="E805" s="7">
        <f t="shared" si="37"/>
        <v>0.06</v>
      </c>
      <c r="F805" s="5">
        <f t="shared" si="38"/>
        <v>1905.7559999999999</v>
      </c>
    </row>
    <row r="806" spans="1:6">
      <c r="A806" s="15">
        <v>89138</v>
      </c>
      <c r="B806" s="66">
        <v>340.95</v>
      </c>
      <c r="C806" s="2">
        <v>12</v>
      </c>
      <c r="D806" s="5">
        <f t="shared" si="36"/>
        <v>4091.3999999999996</v>
      </c>
      <c r="E806" s="7">
        <f t="shared" si="37"/>
        <v>0.08</v>
      </c>
      <c r="F806" s="5">
        <f t="shared" si="38"/>
        <v>3764.0879999999997</v>
      </c>
    </row>
    <row r="807" spans="1:6">
      <c r="A807" s="15">
        <v>89253</v>
      </c>
      <c r="B807" s="66">
        <v>799.95</v>
      </c>
      <c r="C807" s="2">
        <v>7</v>
      </c>
      <c r="D807" s="5">
        <f t="shared" si="36"/>
        <v>5599.6500000000005</v>
      </c>
      <c r="E807" s="7">
        <f t="shared" si="37"/>
        <v>0.08</v>
      </c>
      <c r="F807" s="5">
        <f t="shared" si="38"/>
        <v>5151.6780000000008</v>
      </c>
    </row>
    <row r="808" spans="1:6">
      <c r="A808" s="15">
        <v>89404</v>
      </c>
      <c r="B808" s="66">
        <v>340.95</v>
      </c>
      <c r="C808" s="2">
        <v>14</v>
      </c>
      <c r="D808" s="5">
        <f t="shared" si="36"/>
        <v>4773.3</v>
      </c>
      <c r="E808" s="7">
        <f t="shared" si="37"/>
        <v>0.08</v>
      </c>
      <c r="F808" s="5">
        <f t="shared" si="38"/>
        <v>4391.4360000000006</v>
      </c>
    </row>
    <row r="809" spans="1:6">
      <c r="A809" s="15">
        <v>89421</v>
      </c>
      <c r="B809" s="66">
        <v>799.95</v>
      </c>
      <c r="C809" s="2">
        <v>15</v>
      </c>
      <c r="D809" s="5">
        <f t="shared" si="36"/>
        <v>11999.25</v>
      </c>
      <c r="E809" s="7">
        <f t="shared" si="37"/>
        <v>0.08</v>
      </c>
      <c r="F809" s="5">
        <f t="shared" si="38"/>
        <v>11039.310000000001</v>
      </c>
    </row>
    <row r="810" spans="1:6">
      <c r="A810" s="15">
        <v>89511</v>
      </c>
      <c r="B810" s="66">
        <v>340.95</v>
      </c>
      <c r="C810" s="2">
        <v>14</v>
      </c>
      <c r="D810" s="5">
        <f t="shared" si="36"/>
        <v>4773.3</v>
      </c>
      <c r="E810" s="7">
        <f t="shared" si="37"/>
        <v>0.08</v>
      </c>
      <c r="F810" s="5">
        <f t="shared" si="38"/>
        <v>4391.4360000000006</v>
      </c>
    </row>
    <row r="811" spans="1:6">
      <c r="A811" s="15">
        <v>89513</v>
      </c>
      <c r="B811" s="66">
        <v>799.95</v>
      </c>
      <c r="C811" s="2">
        <v>7</v>
      </c>
      <c r="D811" s="5">
        <f t="shared" si="36"/>
        <v>5599.6500000000005</v>
      </c>
      <c r="E811" s="7">
        <f t="shared" si="37"/>
        <v>0.08</v>
      </c>
      <c r="F811" s="5">
        <f t="shared" si="38"/>
        <v>5151.6780000000008</v>
      </c>
    </row>
    <row r="812" spans="1:6">
      <c r="A812" s="15">
        <v>89616</v>
      </c>
      <c r="B812" s="66">
        <v>799.95</v>
      </c>
      <c r="C812" s="2">
        <v>14</v>
      </c>
      <c r="D812" s="5">
        <f t="shared" si="36"/>
        <v>11199.300000000001</v>
      </c>
      <c r="E812" s="7">
        <f t="shared" si="37"/>
        <v>0.08</v>
      </c>
      <c r="F812" s="5">
        <f t="shared" si="38"/>
        <v>10303.356000000002</v>
      </c>
    </row>
    <row r="813" spans="1:6">
      <c r="A813" s="15">
        <v>89620</v>
      </c>
      <c r="B813" s="66">
        <v>340.95</v>
      </c>
      <c r="C813" s="2">
        <v>2</v>
      </c>
      <c r="D813" s="5">
        <f t="shared" si="36"/>
        <v>681.9</v>
      </c>
      <c r="E813" s="7">
        <f t="shared" si="37"/>
        <v>0.02</v>
      </c>
      <c r="F813" s="5">
        <f t="shared" si="38"/>
        <v>668.26199999999994</v>
      </c>
    </row>
    <row r="814" spans="1:6">
      <c r="A814" s="15">
        <v>89665</v>
      </c>
      <c r="B814" s="66">
        <v>168.95</v>
      </c>
      <c r="C814" s="2">
        <v>6</v>
      </c>
      <c r="D814" s="5">
        <f t="shared" si="36"/>
        <v>1013.6999999999999</v>
      </c>
      <c r="E814" s="7">
        <f t="shared" si="37"/>
        <v>0.03</v>
      </c>
      <c r="F814" s="5">
        <f t="shared" si="38"/>
        <v>983.28899999999987</v>
      </c>
    </row>
    <row r="815" spans="1:6">
      <c r="A815" s="15">
        <v>89763</v>
      </c>
      <c r="B815" s="66">
        <v>340.95</v>
      </c>
      <c r="C815" s="2">
        <v>10</v>
      </c>
      <c r="D815" s="5">
        <f t="shared" si="36"/>
        <v>3409.5</v>
      </c>
      <c r="E815" s="7">
        <f t="shared" si="37"/>
        <v>0.08</v>
      </c>
      <c r="F815" s="5">
        <f t="shared" si="38"/>
        <v>3136.7400000000002</v>
      </c>
    </row>
    <row r="816" spans="1:6">
      <c r="A816" s="15">
        <v>90045</v>
      </c>
      <c r="B816" s="66">
        <v>168.95</v>
      </c>
      <c r="C816" s="2">
        <v>8</v>
      </c>
      <c r="D816" s="5">
        <f t="shared" si="36"/>
        <v>1351.6</v>
      </c>
      <c r="E816" s="7">
        <f t="shared" si="37"/>
        <v>0.03</v>
      </c>
      <c r="F816" s="5">
        <f t="shared" si="38"/>
        <v>1311.0519999999999</v>
      </c>
    </row>
    <row r="817" spans="1:6">
      <c r="A817" s="15">
        <v>90224</v>
      </c>
      <c r="B817" s="66">
        <v>340.95</v>
      </c>
      <c r="C817" s="2">
        <v>4</v>
      </c>
      <c r="D817" s="5">
        <f t="shared" si="36"/>
        <v>1363.8</v>
      </c>
      <c r="E817" s="7">
        <f t="shared" si="37"/>
        <v>0.03</v>
      </c>
      <c r="F817" s="5">
        <f t="shared" si="38"/>
        <v>1322.886</v>
      </c>
    </row>
    <row r="818" spans="1:6">
      <c r="A818" s="15">
        <v>90260</v>
      </c>
      <c r="B818" s="66">
        <v>340.95</v>
      </c>
      <c r="C818" s="2">
        <v>4</v>
      </c>
      <c r="D818" s="5">
        <f t="shared" si="36"/>
        <v>1363.8</v>
      </c>
      <c r="E818" s="7">
        <f t="shared" si="37"/>
        <v>0.03</v>
      </c>
      <c r="F818" s="5">
        <f t="shared" si="38"/>
        <v>1322.886</v>
      </c>
    </row>
    <row r="819" spans="1:6">
      <c r="A819" s="15">
        <v>90277</v>
      </c>
      <c r="B819" s="66">
        <v>340.95</v>
      </c>
      <c r="C819" s="2">
        <v>8</v>
      </c>
      <c r="D819" s="5">
        <f t="shared" si="36"/>
        <v>2727.6</v>
      </c>
      <c r="E819" s="7">
        <f t="shared" si="37"/>
        <v>0.08</v>
      </c>
      <c r="F819" s="5">
        <f t="shared" si="38"/>
        <v>2509.3919999999998</v>
      </c>
    </row>
    <row r="820" spans="1:6">
      <c r="A820" s="15">
        <v>90345</v>
      </c>
      <c r="B820" s="66">
        <v>168.95</v>
      </c>
      <c r="C820" s="2">
        <v>3</v>
      </c>
      <c r="D820" s="5">
        <f t="shared" si="36"/>
        <v>506.84999999999997</v>
      </c>
      <c r="E820" s="7">
        <f t="shared" si="37"/>
        <v>0.02</v>
      </c>
      <c r="F820" s="5">
        <f t="shared" si="38"/>
        <v>496.71299999999997</v>
      </c>
    </row>
    <row r="821" spans="1:6">
      <c r="A821" s="15">
        <v>90380</v>
      </c>
      <c r="B821" s="66">
        <v>79.95</v>
      </c>
      <c r="C821" s="2">
        <v>7</v>
      </c>
      <c r="D821" s="5">
        <f t="shared" si="36"/>
        <v>559.65</v>
      </c>
      <c r="E821" s="7">
        <f t="shared" si="37"/>
        <v>0.02</v>
      </c>
      <c r="F821" s="5">
        <f t="shared" si="38"/>
        <v>548.45699999999999</v>
      </c>
    </row>
    <row r="822" spans="1:6">
      <c r="A822" s="15">
        <v>90426</v>
      </c>
      <c r="B822" s="66">
        <v>799.95</v>
      </c>
      <c r="C822" s="2">
        <v>13</v>
      </c>
      <c r="D822" s="5">
        <f t="shared" si="36"/>
        <v>10399.35</v>
      </c>
      <c r="E822" s="7">
        <f t="shared" si="37"/>
        <v>0.08</v>
      </c>
      <c r="F822" s="5">
        <f t="shared" si="38"/>
        <v>9567.402</v>
      </c>
    </row>
    <row r="823" spans="1:6">
      <c r="A823" s="15">
        <v>90784</v>
      </c>
      <c r="B823" s="66">
        <v>799.95</v>
      </c>
      <c r="C823" s="2">
        <v>3</v>
      </c>
      <c r="D823" s="5">
        <f t="shared" si="36"/>
        <v>2399.8500000000004</v>
      </c>
      <c r="E823" s="7">
        <f t="shared" si="37"/>
        <v>0.06</v>
      </c>
      <c r="F823" s="5">
        <f t="shared" si="38"/>
        <v>2255.8590000000004</v>
      </c>
    </row>
    <row r="824" spans="1:6">
      <c r="A824" s="15">
        <v>90968</v>
      </c>
      <c r="B824" s="66">
        <v>340.95</v>
      </c>
      <c r="C824" s="2">
        <v>2</v>
      </c>
      <c r="D824" s="5">
        <f t="shared" si="36"/>
        <v>681.9</v>
      </c>
      <c r="E824" s="7">
        <f t="shared" si="37"/>
        <v>0.02</v>
      </c>
      <c r="F824" s="5">
        <f t="shared" si="38"/>
        <v>668.26199999999994</v>
      </c>
    </row>
    <row r="825" spans="1:6">
      <c r="A825" s="15">
        <v>90993</v>
      </c>
      <c r="B825" s="66">
        <v>799.95</v>
      </c>
      <c r="C825" s="2">
        <v>8</v>
      </c>
      <c r="D825" s="5">
        <f t="shared" si="36"/>
        <v>6399.6</v>
      </c>
      <c r="E825" s="7">
        <f t="shared" si="37"/>
        <v>0.08</v>
      </c>
      <c r="F825" s="5">
        <f t="shared" si="38"/>
        <v>5887.6320000000005</v>
      </c>
    </row>
    <row r="826" spans="1:6">
      <c r="A826" s="15">
        <v>91006</v>
      </c>
      <c r="B826" s="66">
        <v>340.95</v>
      </c>
      <c r="C826" s="2">
        <v>4</v>
      </c>
      <c r="D826" s="5">
        <f t="shared" si="36"/>
        <v>1363.8</v>
      </c>
      <c r="E826" s="7">
        <f t="shared" si="37"/>
        <v>0.03</v>
      </c>
      <c r="F826" s="5">
        <f t="shared" si="38"/>
        <v>1322.886</v>
      </c>
    </row>
    <row r="827" spans="1:6">
      <c r="A827" s="15">
        <v>91175</v>
      </c>
      <c r="B827" s="66">
        <v>799.95</v>
      </c>
      <c r="C827" s="2">
        <v>12</v>
      </c>
      <c r="D827" s="5">
        <f t="shared" si="36"/>
        <v>9599.4000000000015</v>
      </c>
      <c r="E827" s="7">
        <f t="shared" si="37"/>
        <v>0.08</v>
      </c>
      <c r="F827" s="5">
        <f t="shared" si="38"/>
        <v>8831.4480000000021</v>
      </c>
    </row>
    <row r="828" spans="1:6">
      <c r="A828" s="15">
        <v>91338</v>
      </c>
      <c r="B828" s="66">
        <v>340.95</v>
      </c>
      <c r="C828" s="2">
        <v>13</v>
      </c>
      <c r="D828" s="5">
        <f t="shared" si="36"/>
        <v>4432.3499999999995</v>
      </c>
      <c r="E828" s="7">
        <f t="shared" si="37"/>
        <v>0.08</v>
      </c>
      <c r="F828" s="5">
        <f t="shared" si="38"/>
        <v>4077.7619999999997</v>
      </c>
    </row>
    <row r="829" spans="1:6">
      <c r="A829" s="15">
        <v>91373</v>
      </c>
      <c r="B829" s="66">
        <v>168.95</v>
      </c>
      <c r="C829" s="2">
        <v>1</v>
      </c>
      <c r="D829" s="5">
        <f t="shared" si="36"/>
        <v>168.95</v>
      </c>
      <c r="E829" s="7">
        <f t="shared" si="37"/>
        <v>0</v>
      </c>
      <c r="F829" s="5">
        <f t="shared" si="38"/>
        <v>168.95</v>
      </c>
    </row>
    <row r="830" spans="1:6">
      <c r="A830" s="15">
        <v>91426</v>
      </c>
      <c r="B830" s="66">
        <v>79.95</v>
      </c>
      <c r="C830" s="2">
        <v>10</v>
      </c>
      <c r="D830" s="5">
        <f t="shared" si="36"/>
        <v>799.5</v>
      </c>
      <c r="E830" s="7">
        <f t="shared" si="37"/>
        <v>0.02</v>
      </c>
      <c r="F830" s="5">
        <f t="shared" si="38"/>
        <v>783.51</v>
      </c>
    </row>
    <row r="831" spans="1:6">
      <c r="A831" s="15">
        <v>91550</v>
      </c>
      <c r="B831" s="66">
        <v>79.95</v>
      </c>
      <c r="C831" s="2">
        <v>9</v>
      </c>
      <c r="D831" s="5">
        <f t="shared" si="36"/>
        <v>719.55000000000007</v>
      </c>
      <c r="E831" s="7">
        <f t="shared" si="37"/>
        <v>0.02</v>
      </c>
      <c r="F831" s="5">
        <f t="shared" si="38"/>
        <v>705.15900000000011</v>
      </c>
    </row>
    <row r="832" spans="1:6">
      <c r="A832" s="15">
        <v>91681</v>
      </c>
      <c r="B832" s="66">
        <v>79.95</v>
      </c>
      <c r="C832" s="2">
        <v>2</v>
      </c>
      <c r="D832" s="5">
        <f t="shared" si="36"/>
        <v>159.9</v>
      </c>
      <c r="E832" s="7">
        <f t="shared" si="37"/>
        <v>0</v>
      </c>
      <c r="F832" s="5">
        <f t="shared" si="38"/>
        <v>159.9</v>
      </c>
    </row>
    <row r="833" spans="1:6">
      <c r="A833" s="15">
        <v>91775</v>
      </c>
      <c r="B833" s="66">
        <v>340.95</v>
      </c>
      <c r="C833" s="2">
        <v>1</v>
      </c>
      <c r="D833" s="5">
        <f t="shared" si="36"/>
        <v>340.95</v>
      </c>
      <c r="E833" s="7">
        <f t="shared" si="37"/>
        <v>0</v>
      </c>
      <c r="F833" s="5">
        <f t="shared" si="38"/>
        <v>340.95</v>
      </c>
    </row>
    <row r="834" spans="1:6">
      <c r="A834" s="15">
        <v>91893</v>
      </c>
      <c r="B834" s="66">
        <v>340.95</v>
      </c>
      <c r="C834" s="2">
        <v>9</v>
      </c>
      <c r="D834" s="5">
        <f t="shared" ref="D834:D897" si="39">B834*C834</f>
        <v>3068.5499999999997</v>
      </c>
      <c r="E834" s="7">
        <f t="shared" si="37"/>
        <v>0.08</v>
      </c>
      <c r="F834" s="5">
        <f t="shared" si="38"/>
        <v>2823.0659999999998</v>
      </c>
    </row>
    <row r="835" spans="1:6">
      <c r="A835" s="15">
        <v>91981</v>
      </c>
      <c r="B835" s="66">
        <v>340.95</v>
      </c>
      <c r="C835" s="2">
        <v>8</v>
      </c>
      <c r="D835" s="5">
        <f t="shared" si="39"/>
        <v>2727.6</v>
      </c>
      <c r="E835" s="7">
        <f t="shared" ref="E835:E898" si="40">VLOOKUP(D835,$H$2:$I$7,2,TRUE)</f>
        <v>0.08</v>
      </c>
      <c r="F835" s="5">
        <f t="shared" ref="F835:F898" si="41">D835*(100%-E835)</f>
        <v>2509.3919999999998</v>
      </c>
    </row>
    <row r="836" spans="1:6">
      <c r="A836" s="15">
        <v>92054</v>
      </c>
      <c r="B836" s="66">
        <v>340.95</v>
      </c>
      <c r="C836" s="2">
        <v>2</v>
      </c>
      <c r="D836" s="5">
        <f t="shared" si="39"/>
        <v>681.9</v>
      </c>
      <c r="E836" s="7">
        <f t="shared" si="40"/>
        <v>0.02</v>
      </c>
      <c r="F836" s="5">
        <f t="shared" si="41"/>
        <v>668.26199999999994</v>
      </c>
    </row>
    <row r="837" spans="1:6">
      <c r="A837" s="15">
        <v>92075</v>
      </c>
      <c r="B837" s="66">
        <v>168.95</v>
      </c>
      <c r="C837" s="2">
        <v>13</v>
      </c>
      <c r="D837" s="5">
        <f t="shared" si="39"/>
        <v>2196.35</v>
      </c>
      <c r="E837" s="7">
        <f t="shared" si="40"/>
        <v>0.06</v>
      </c>
      <c r="F837" s="5">
        <f t="shared" si="41"/>
        <v>2064.569</v>
      </c>
    </row>
    <row r="838" spans="1:6">
      <c r="A838" s="15">
        <v>92185</v>
      </c>
      <c r="B838" s="66">
        <v>79.95</v>
      </c>
      <c r="C838" s="2">
        <v>12</v>
      </c>
      <c r="D838" s="5">
        <f t="shared" si="39"/>
        <v>959.40000000000009</v>
      </c>
      <c r="E838" s="7">
        <f t="shared" si="40"/>
        <v>0.02</v>
      </c>
      <c r="F838" s="5">
        <f t="shared" si="41"/>
        <v>940.2120000000001</v>
      </c>
    </row>
    <row r="839" spans="1:6">
      <c r="A839" s="15">
        <v>92233</v>
      </c>
      <c r="B839" s="66">
        <v>340.95</v>
      </c>
      <c r="C839" s="2">
        <v>6</v>
      </c>
      <c r="D839" s="5">
        <f t="shared" si="39"/>
        <v>2045.6999999999998</v>
      </c>
      <c r="E839" s="7">
        <f t="shared" si="40"/>
        <v>0.06</v>
      </c>
      <c r="F839" s="5">
        <f t="shared" si="41"/>
        <v>1922.9579999999996</v>
      </c>
    </row>
    <row r="840" spans="1:6">
      <c r="A840" s="15">
        <v>92335</v>
      </c>
      <c r="B840" s="66">
        <v>168.95</v>
      </c>
      <c r="C840" s="2">
        <v>4</v>
      </c>
      <c r="D840" s="5">
        <f t="shared" si="39"/>
        <v>675.8</v>
      </c>
      <c r="E840" s="7">
        <f t="shared" si="40"/>
        <v>0.02</v>
      </c>
      <c r="F840" s="5">
        <f t="shared" si="41"/>
        <v>662.28399999999999</v>
      </c>
    </row>
    <row r="841" spans="1:6">
      <c r="A841" s="15">
        <v>92359</v>
      </c>
      <c r="B841" s="66">
        <v>340.95</v>
      </c>
      <c r="C841" s="2">
        <v>7</v>
      </c>
      <c r="D841" s="5">
        <f t="shared" si="39"/>
        <v>2386.65</v>
      </c>
      <c r="E841" s="7">
        <f t="shared" si="40"/>
        <v>0.06</v>
      </c>
      <c r="F841" s="5">
        <f t="shared" si="41"/>
        <v>2243.451</v>
      </c>
    </row>
    <row r="842" spans="1:6">
      <c r="A842" s="15">
        <v>92479</v>
      </c>
      <c r="B842" s="66">
        <v>79.95</v>
      </c>
      <c r="C842" s="2">
        <v>5</v>
      </c>
      <c r="D842" s="5">
        <f t="shared" si="39"/>
        <v>399.75</v>
      </c>
      <c r="E842" s="7">
        <f t="shared" si="40"/>
        <v>0</v>
      </c>
      <c r="F842" s="5">
        <f t="shared" si="41"/>
        <v>399.75</v>
      </c>
    </row>
    <row r="843" spans="1:6">
      <c r="A843" s="15">
        <v>92537</v>
      </c>
      <c r="B843" s="66">
        <v>79.95</v>
      </c>
      <c r="C843" s="2">
        <v>6</v>
      </c>
      <c r="D843" s="5">
        <f t="shared" si="39"/>
        <v>479.70000000000005</v>
      </c>
      <c r="E843" s="7">
        <f t="shared" si="40"/>
        <v>0</v>
      </c>
      <c r="F843" s="5">
        <f t="shared" si="41"/>
        <v>479.70000000000005</v>
      </c>
    </row>
    <row r="844" spans="1:6">
      <c r="A844" s="15">
        <v>92715</v>
      </c>
      <c r="B844" s="66">
        <v>340.95</v>
      </c>
      <c r="C844" s="2">
        <v>3</v>
      </c>
      <c r="D844" s="5">
        <f t="shared" si="39"/>
        <v>1022.8499999999999</v>
      </c>
      <c r="E844" s="7">
        <f t="shared" si="40"/>
        <v>0.03</v>
      </c>
      <c r="F844" s="5">
        <f t="shared" si="41"/>
        <v>992.16449999999986</v>
      </c>
    </row>
    <row r="845" spans="1:6">
      <c r="A845" s="15">
        <v>92766</v>
      </c>
      <c r="B845" s="66">
        <v>168.95</v>
      </c>
      <c r="C845" s="2">
        <v>1</v>
      </c>
      <c r="D845" s="5">
        <f t="shared" si="39"/>
        <v>168.95</v>
      </c>
      <c r="E845" s="7">
        <f t="shared" si="40"/>
        <v>0</v>
      </c>
      <c r="F845" s="5">
        <f t="shared" si="41"/>
        <v>168.95</v>
      </c>
    </row>
    <row r="846" spans="1:6">
      <c r="A846" s="15">
        <v>92848</v>
      </c>
      <c r="B846" s="66">
        <v>340.95</v>
      </c>
      <c r="C846" s="2">
        <v>18</v>
      </c>
      <c r="D846" s="5">
        <f t="shared" si="39"/>
        <v>6137.0999999999995</v>
      </c>
      <c r="E846" s="7">
        <f t="shared" si="40"/>
        <v>0.08</v>
      </c>
      <c r="F846" s="5">
        <f t="shared" si="41"/>
        <v>5646.1319999999996</v>
      </c>
    </row>
    <row r="847" spans="1:6">
      <c r="A847" s="15">
        <v>92923</v>
      </c>
      <c r="B847" s="66">
        <v>79.95</v>
      </c>
      <c r="C847" s="2">
        <v>13</v>
      </c>
      <c r="D847" s="5">
        <f t="shared" si="39"/>
        <v>1039.3500000000001</v>
      </c>
      <c r="E847" s="7">
        <f t="shared" si="40"/>
        <v>0.03</v>
      </c>
      <c r="F847" s="5">
        <f t="shared" si="41"/>
        <v>1008.1695000000001</v>
      </c>
    </row>
    <row r="848" spans="1:6">
      <c r="A848" s="15">
        <v>92926</v>
      </c>
      <c r="B848" s="66">
        <v>340.95</v>
      </c>
      <c r="C848" s="2">
        <v>3</v>
      </c>
      <c r="D848" s="5">
        <f t="shared" si="39"/>
        <v>1022.8499999999999</v>
      </c>
      <c r="E848" s="7">
        <f t="shared" si="40"/>
        <v>0.03</v>
      </c>
      <c r="F848" s="5">
        <f t="shared" si="41"/>
        <v>992.16449999999986</v>
      </c>
    </row>
    <row r="849" spans="1:6">
      <c r="A849" s="15">
        <v>93024</v>
      </c>
      <c r="B849" s="66">
        <v>340.95</v>
      </c>
      <c r="C849" s="2">
        <v>12</v>
      </c>
      <c r="D849" s="5">
        <f t="shared" si="39"/>
        <v>4091.3999999999996</v>
      </c>
      <c r="E849" s="7">
        <f t="shared" si="40"/>
        <v>0.08</v>
      </c>
      <c r="F849" s="5">
        <f t="shared" si="41"/>
        <v>3764.0879999999997</v>
      </c>
    </row>
    <row r="850" spans="1:6">
      <c r="A850" s="15">
        <v>93036</v>
      </c>
      <c r="B850" s="66">
        <v>340.95</v>
      </c>
      <c r="C850" s="2">
        <v>7</v>
      </c>
      <c r="D850" s="5">
        <f t="shared" si="39"/>
        <v>2386.65</v>
      </c>
      <c r="E850" s="7">
        <f t="shared" si="40"/>
        <v>0.06</v>
      </c>
      <c r="F850" s="5">
        <f t="shared" si="41"/>
        <v>2243.451</v>
      </c>
    </row>
    <row r="851" spans="1:6">
      <c r="A851" s="15">
        <v>93041</v>
      </c>
      <c r="B851" s="66">
        <v>799.95</v>
      </c>
      <c r="C851" s="2">
        <v>8</v>
      </c>
      <c r="D851" s="5">
        <f t="shared" si="39"/>
        <v>6399.6</v>
      </c>
      <c r="E851" s="7">
        <f t="shared" si="40"/>
        <v>0.08</v>
      </c>
      <c r="F851" s="5">
        <f t="shared" si="41"/>
        <v>5887.6320000000005</v>
      </c>
    </row>
    <row r="852" spans="1:6">
      <c r="A852" s="15">
        <v>93045</v>
      </c>
      <c r="B852" s="66">
        <v>79.95</v>
      </c>
      <c r="C852" s="2">
        <v>4</v>
      </c>
      <c r="D852" s="5">
        <f t="shared" si="39"/>
        <v>319.8</v>
      </c>
      <c r="E852" s="7">
        <f t="shared" si="40"/>
        <v>0</v>
      </c>
      <c r="F852" s="5">
        <f t="shared" si="41"/>
        <v>319.8</v>
      </c>
    </row>
    <row r="853" spans="1:6">
      <c r="A853" s="15">
        <v>93621</v>
      </c>
      <c r="B853" s="66">
        <v>340.95</v>
      </c>
      <c r="C853" s="2">
        <v>7</v>
      </c>
      <c r="D853" s="5">
        <f t="shared" si="39"/>
        <v>2386.65</v>
      </c>
      <c r="E853" s="7">
        <f t="shared" si="40"/>
        <v>0.06</v>
      </c>
      <c r="F853" s="5">
        <f t="shared" si="41"/>
        <v>2243.451</v>
      </c>
    </row>
    <row r="854" spans="1:6">
      <c r="A854" s="15">
        <v>93901</v>
      </c>
      <c r="B854" s="66">
        <v>799.95</v>
      </c>
      <c r="C854" s="2">
        <v>3</v>
      </c>
      <c r="D854" s="5">
        <f t="shared" si="39"/>
        <v>2399.8500000000004</v>
      </c>
      <c r="E854" s="7">
        <f t="shared" si="40"/>
        <v>0.06</v>
      </c>
      <c r="F854" s="5">
        <f t="shared" si="41"/>
        <v>2255.8590000000004</v>
      </c>
    </row>
    <row r="855" spans="1:6">
      <c r="A855" s="15">
        <v>94122</v>
      </c>
      <c r="B855" s="66">
        <v>79.95</v>
      </c>
      <c r="C855" s="2">
        <v>4</v>
      </c>
      <c r="D855" s="5">
        <f t="shared" si="39"/>
        <v>319.8</v>
      </c>
      <c r="E855" s="7">
        <f t="shared" si="40"/>
        <v>0</v>
      </c>
      <c r="F855" s="5">
        <f t="shared" si="41"/>
        <v>319.8</v>
      </c>
    </row>
    <row r="856" spans="1:6">
      <c r="A856" s="15">
        <v>94177</v>
      </c>
      <c r="B856" s="66">
        <v>168.95</v>
      </c>
      <c r="C856" s="2">
        <v>11</v>
      </c>
      <c r="D856" s="5">
        <f t="shared" si="39"/>
        <v>1858.4499999999998</v>
      </c>
      <c r="E856" s="7">
        <f t="shared" si="40"/>
        <v>4.4999999999999998E-2</v>
      </c>
      <c r="F856" s="5">
        <f t="shared" si="41"/>
        <v>1774.8197499999997</v>
      </c>
    </row>
    <row r="857" spans="1:6">
      <c r="A857" s="15">
        <v>94179</v>
      </c>
      <c r="B857" s="66">
        <v>168.95</v>
      </c>
      <c r="C857" s="2">
        <v>14</v>
      </c>
      <c r="D857" s="5">
        <f t="shared" si="39"/>
        <v>2365.2999999999997</v>
      </c>
      <c r="E857" s="7">
        <f t="shared" si="40"/>
        <v>0.06</v>
      </c>
      <c r="F857" s="5">
        <f t="shared" si="41"/>
        <v>2223.3819999999996</v>
      </c>
    </row>
    <row r="858" spans="1:6">
      <c r="A858" s="15">
        <v>94188</v>
      </c>
      <c r="B858" s="66">
        <v>168.95</v>
      </c>
      <c r="C858" s="2">
        <v>6</v>
      </c>
      <c r="D858" s="5">
        <f t="shared" si="39"/>
        <v>1013.6999999999999</v>
      </c>
      <c r="E858" s="7">
        <f t="shared" si="40"/>
        <v>0.03</v>
      </c>
      <c r="F858" s="5">
        <f t="shared" si="41"/>
        <v>983.28899999999987</v>
      </c>
    </row>
    <row r="859" spans="1:6">
      <c r="A859" s="15">
        <v>94476</v>
      </c>
      <c r="B859" s="66">
        <v>79.95</v>
      </c>
      <c r="C859" s="2">
        <v>17</v>
      </c>
      <c r="D859" s="5">
        <f t="shared" si="39"/>
        <v>1359.15</v>
      </c>
      <c r="E859" s="7">
        <f t="shared" si="40"/>
        <v>0.03</v>
      </c>
      <c r="F859" s="5">
        <f t="shared" si="41"/>
        <v>1318.3755000000001</v>
      </c>
    </row>
    <row r="860" spans="1:6">
      <c r="A860" s="15">
        <v>94488</v>
      </c>
      <c r="B860" s="66">
        <v>168.95</v>
      </c>
      <c r="C860" s="2">
        <v>18</v>
      </c>
      <c r="D860" s="5">
        <f t="shared" si="39"/>
        <v>3041.1</v>
      </c>
      <c r="E860" s="7">
        <f t="shared" si="40"/>
        <v>0.08</v>
      </c>
      <c r="F860" s="5">
        <f t="shared" si="41"/>
        <v>2797.8119999999999</v>
      </c>
    </row>
    <row r="861" spans="1:6">
      <c r="A861" s="15">
        <v>94538</v>
      </c>
      <c r="B861" s="66">
        <v>799.95</v>
      </c>
      <c r="C861" s="2">
        <v>9</v>
      </c>
      <c r="D861" s="5">
        <f t="shared" si="39"/>
        <v>7199.55</v>
      </c>
      <c r="E861" s="7">
        <f t="shared" si="40"/>
        <v>0.08</v>
      </c>
      <c r="F861" s="5">
        <f t="shared" si="41"/>
        <v>6623.5860000000002</v>
      </c>
    </row>
    <row r="862" spans="1:6">
      <c r="A862" s="15">
        <v>94620</v>
      </c>
      <c r="B862" s="66">
        <v>79.95</v>
      </c>
      <c r="C862" s="2">
        <v>12</v>
      </c>
      <c r="D862" s="5">
        <f t="shared" si="39"/>
        <v>959.40000000000009</v>
      </c>
      <c r="E862" s="7">
        <f t="shared" si="40"/>
        <v>0.02</v>
      </c>
      <c r="F862" s="5">
        <f t="shared" si="41"/>
        <v>940.2120000000001</v>
      </c>
    </row>
    <row r="863" spans="1:6">
      <c r="A863" s="15">
        <v>94669</v>
      </c>
      <c r="B863" s="66">
        <v>340.95</v>
      </c>
      <c r="C863" s="2">
        <v>13</v>
      </c>
      <c r="D863" s="5">
        <f t="shared" si="39"/>
        <v>4432.3499999999995</v>
      </c>
      <c r="E863" s="7">
        <f t="shared" si="40"/>
        <v>0.08</v>
      </c>
      <c r="F863" s="5">
        <f t="shared" si="41"/>
        <v>4077.7619999999997</v>
      </c>
    </row>
    <row r="864" spans="1:6">
      <c r="A864" s="15">
        <v>94743</v>
      </c>
      <c r="B864" s="66">
        <v>168.95</v>
      </c>
      <c r="C864" s="2">
        <v>20</v>
      </c>
      <c r="D864" s="5">
        <f t="shared" si="39"/>
        <v>3379</v>
      </c>
      <c r="E864" s="7">
        <f t="shared" si="40"/>
        <v>0.08</v>
      </c>
      <c r="F864" s="5">
        <f t="shared" si="41"/>
        <v>3108.6800000000003</v>
      </c>
    </row>
    <row r="865" spans="1:6">
      <c r="A865" s="15">
        <v>94745</v>
      </c>
      <c r="B865" s="66">
        <v>799.95</v>
      </c>
      <c r="C865" s="2">
        <v>19</v>
      </c>
      <c r="D865" s="5">
        <f t="shared" si="39"/>
        <v>15199.050000000001</v>
      </c>
      <c r="E865" s="7">
        <f t="shared" si="40"/>
        <v>0.08</v>
      </c>
      <c r="F865" s="5">
        <f t="shared" si="41"/>
        <v>13983.126000000002</v>
      </c>
    </row>
    <row r="866" spans="1:6">
      <c r="A866" s="15">
        <v>94806</v>
      </c>
      <c r="B866" s="66">
        <v>79.95</v>
      </c>
      <c r="C866" s="2">
        <v>7</v>
      </c>
      <c r="D866" s="5">
        <f t="shared" si="39"/>
        <v>559.65</v>
      </c>
      <c r="E866" s="7">
        <f t="shared" si="40"/>
        <v>0.02</v>
      </c>
      <c r="F866" s="5">
        <f t="shared" si="41"/>
        <v>548.45699999999999</v>
      </c>
    </row>
    <row r="867" spans="1:6">
      <c r="A867" s="15">
        <v>94870</v>
      </c>
      <c r="B867" s="66">
        <v>340.95</v>
      </c>
      <c r="C867" s="2">
        <v>7</v>
      </c>
      <c r="D867" s="5">
        <f t="shared" si="39"/>
        <v>2386.65</v>
      </c>
      <c r="E867" s="7">
        <f t="shared" si="40"/>
        <v>0.06</v>
      </c>
      <c r="F867" s="5">
        <f t="shared" si="41"/>
        <v>2243.451</v>
      </c>
    </row>
    <row r="868" spans="1:6">
      <c r="A868" s="15">
        <v>94959</v>
      </c>
      <c r="B868" s="66">
        <v>340.95</v>
      </c>
      <c r="C868" s="2">
        <v>11</v>
      </c>
      <c r="D868" s="5">
        <f t="shared" si="39"/>
        <v>3750.45</v>
      </c>
      <c r="E868" s="7">
        <f t="shared" si="40"/>
        <v>0.08</v>
      </c>
      <c r="F868" s="5">
        <f t="shared" si="41"/>
        <v>3450.4139999999998</v>
      </c>
    </row>
    <row r="869" spans="1:6">
      <c r="A869" s="15">
        <v>95154</v>
      </c>
      <c r="B869" s="66">
        <v>340.95</v>
      </c>
      <c r="C869" s="2">
        <v>6</v>
      </c>
      <c r="D869" s="5">
        <f t="shared" si="39"/>
        <v>2045.6999999999998</v>
      </c>
      <c r="E869" s="7">
        <f t="shared" si="40"/>
        <v>0.06</v>
      </c>
      <c r="F869" s="5">
        <f t="shared" si="41"/>
        <v>1922.9579999999996</v>
      </c>
    </row>
    <row r="870" spans="1:6">
      <c r="A870" s="15">
        <v>95162</v>
      </c>
      <c r="B870" s="66">
        <v>168.95</v>
      </c>
      <c r="C870" s="2">
        <v>8</v>
      </c>
      <c r="D870" s="5">
        <f t="shared" si="39"/>
        <v>1351.6</v>
      </c>
      <c r="E870" s="7">
        <f t="shared" si="40"/>
        <v>0.03</v>
      </c>
      <c r="F870" s="5">
        <f t="shared" si="41"/>
        <v>1311.0519999999999</v>
      </c>
    </row>
    <row r="871" spans="1:6">
      <c r="A871" s="15">
        <v>95459</v>
      </c>
      <c r="B871" s="66">
        <v>799.95</v>
      </c>
      <c r="C871" s="2">
        <v>14</v>
      </c>
      <c r="D871" s="5">
        <f t="shared" si="39"/>
        <v>11199.300000000001</v>
      </c>
      <c r="E871" s="7">
        <f t="shared" si="40"/>
        <v>0.08</v>
      </c>
      <c r="F871" s="5">
        <f t="shared" si="41"/>
        <v>10303.356000000002</v>
      </c>
    </row>
    <row r="872" spans="1:6">
      <c r="A872" s="15">
        <v>95479</v>
      </c>
      <c r="B872" s="66">
        <v>340.95</v>
      </c>
      <c r="C872" s="2">
        <v>6</v>
      </c>
      <c r="D872" s="5">
        <f t="shared" si="39"/>
        <v>2045.6999999999998</v>
      </c>
      <c r="E872" s="7">
        <f t="shared" si="40"/>
        <v>0.06</v>
      </c>
      <c r="F872" s="5">
        <f t="shared" si="41"/>
        <v>1922.9579999999996</v>
      </c>
    </row>
    <row r="873" spans="1:6">
      <c r="A873" s="15">
        <v>95531</v>
      </c>
      <c r="B873" s="66">
        <v>799.95</v>
      </c>
      <c r="C873" s="2">
        <v>9</v>
      </c>
      <c r="D873" s="5">
        <f t="shared" si="39"/>
        <v>7199.55</v>
      </c>
      <c r="E873" s="7">
        <f t="shared" si="40"/>
        <v>0.08</v>
      </c>
      <c r="F873" s="5">
        <f t="shared" si="41"/>
        <v>6623.5860000000002</v>
      </c>
    </row>
    <row r="874" spans="1:6">
      <c r="A874" s="15">
        <v>95557</v>
      </c>
      <c r="B874" s="66">
        <v>340.95</v>
      </c>
      <c r="C874" s="2">
        <v>14</v>
      </c>
      <c r="D874" s="5">
        <f t="shared" si="39"/>
        <v>4773.3</v>
      </c>
      <c r="E874" s="7">
        <f t="shared" si="40"/>
        <v>0.08</v>
      </c>
      <c r="F874" s="5">
        <f t="shared" si="41"/>
        <v>4391.4360000000006</v>
      </c>
    </row>
    <row r="875" spans="1:6">
      <c r="A875" s="15">
        <v>95580</v>
      </c>
      <c r="B875" s="66">
        <v>168.95</v>
      </c>
      <c r="C875" s="2">
        <v>14</v>
      </c>
      <c r="D875" s="5">
        <f t="shared" si="39"/>
        <v>2365.2999999999997</v>
      </c>
      <c r="E875" s="7">
        <f t="shared" si="40"/>
        <v>0.06</v>
      </c>
      <c r="F875" s="5">
        <f t="shared" si="41"/>
        <v>2223.3819999999996</v>
      </c>
    </row>
    <row r="876" spans="1:6">
      <c r="A876" s="15">
        <v>95683</v>
      </c>
      <c r="B876" s="66">
        <v>340.95</v>
      </c>
      <c r="C876" s="2">
        <v>12</v>
      </c>
      <c r="D876" s="5">
        <f t="shared" si="39"/>
        <v>4091.3999999999996</v>
      </c>
      <c r="E876" s="7">
        <f t="shared" si="40"/>
        <v>0.08</v>
      </c>
      <c r="F876" s="5">
        <f t="shared" si="41"/>
        <v>3764.0879999999997</v>
      </c>
    </row>
    <row r="877" spans="1:6">
      <c r="A877" s="15">
        <v>95697</v>
      </c>
      <c r="B877" s="66">
        <v>799.95</v>
      </c>
      <c r="C877" s="2">
        <v>3</v>
      </c>
      <c r="D877" s="5">
        <f t="shared" si="39"/>
        <v>2399.8500000000004</v>
      </c>
      <c r="E877" s="7">
        <f t="shared" si="40"/>
        <v>0.06</v>
      </c>
      <c r="F877" s="5">
        <f t="shared" si="41"/>
        <v>2255.8590000000004</v>
      </c>
    </row>
    <row r="878" spans="1:6">
      <c r="A878" s="15">
        <v>95986</v>
      </c>
      <c r="B878" s="66">
        <v>79.95</v>
      </c>
      <c r="C878" s="2">
        <v>1</v>
      </c>
      <c r="D878" s="5">
        <f t="shared" si="39"/>
        <v>79.95</v>
      </c>
      <c r="E878" s="7">
        <f t="shared" si="40"/>
        <v>0</v>
      </c>
      <c r="F878" s="5">
        <f t="shared" si="41"/>
        <v>79.95</v>
      </c>
    </row>
    <row r="879" spans="1:6">
      <c r="A879" s="15">
        <v>96041</v>
      </c>
      <c r="B879" s="66">
        <v>340.95</v>
      </c>
      <c r="C879" s="2">
        <v>10</v>
      </c>
      <c r="D879" s="5">
        <f t="shared" si="39"/>
        <v>3409.5</v>
      </c>
      <c r="E879" s="7">
        <f t="shared" si="40"/>
        <v>0.08</v>
      </c>
      <c r="F879" s="5">
        <f t="shared" si="41"/>
        <v>3136.7400000000002</v>
      </c>
    </row>
    <row r="880" spans="1:6">
      <c r="A880" s="15">
        <v>96055</v>
      </c>
      <c r="B880" s="66">
        <v>340.95</v>
      </c>
      <c r="C880" s="2">
        <v>5</v>
      </c>
      <c r="D880" s="5">
        <f t="shared" si="39"/>
        <v>1704.75</v>
      </c>
      <c r="E880" s="7">
        <f t="shared" si="40"/>
        <v>4.4999999999999998E-2</v>
      </c>
      <c r="F880" s="5">
        <f t="shared" si="41"/>
        <v>1628.0362499999999</v>
      </c>
    </row>
    <row r="881" spans="1:6">
      <c r="A881" s="15">
        <v>96076</v>
      </c>
      <c r="B881" s="66">
        <v>799.95</v>
      </c>
      <c r="C881" s="2">
        <v>9</v>
      </c>
      <c r="D881" s="5">
        <f t="shared" si="39"/>
        <v>7199.55</v>
      </c>
      <c r="E881" s="7">
        <f t="shared" si="40"/>
        <v>0.08</v>
      </c>
      <c r="F881" s="5">
        <f t="shared" si="41"/>
        <v>6623.5860000000002</v>
      </c>
    </row>
    <row r="882" spans="1:6">
      <c r="A882" s="15">
        <v>96361</v>
      </c>
      <c r="B882" s="66">
        <v>168.95</v>
      </c>
      <c r="C882" s="2">
        <v>20</v>
      </c>
      <c r="D882" s="5">
        <f t="shared" si="39"/>
        <v>3379</v>
      </c>
      <c r="E882" s="7">
        <f t="shared" si="40"/>
        <v>0.08</v>
      </c>
      <c r="F882" s="5">
        <f t="shared" si="41"/>
        <v>3108.6800000000003</v>
      </c>
    </row>
    <row r="883" spans="1:6">
      <c r="A883" s="15">
        <v>96733</v>
      </c>
      <c r="B883" s="66">
        <v>340.95</v>
      </c>
      <c r="C883" s="2">
        <v>20</v>
      </c>
      <c r="D883" s="5">
        <f t="shared" si="39"/>
        <v>6819</v>
      </c>
      <c r="E883" s="7">
        <f t="shared" si="40"/>
        <v>0.08</v>
      </c>
      <c r="F883" s="5">
        <f t="shared" si="41"/>
        <v>6273.4800000000005</v>
      </c>
    </row>
    <row r="884" spans="1:6">
      <c r="A884" s="15">
        <v>96809</v>
      </c>
      <c r="B884" s="66">
        <v>340.95</v>
      </c>
      <c r="C884" s="2">
        <v>15</v>
      </c>
      <c r="D884" s="5">
        <f t="shared" si="39"/>
        <v>5114.25</v>
      </c>
      <c r="E884" s="7">
        <f t="shared" si="40"/>
        <v>0.08</v>
      </c>
      <c r="F884" s="5">
        <f t="shared" si="41"/>
        <v>4705.1100000000006</v>
      </c>
    </row>
    <row r="885" spans="1:6">
      <c r="A885" s="15">
        <v>96962</v>
      </c>
      <c r="B885" s="66">
        <v>799.95</v>
      </c>
      <c r="C885" s="2">
        <v>13</v>
      </c>
      <c r="D885" s="5">
        <f t="shared" si="39"/>
        <v>10399.35</v>
      </c>
      <c r="E885" s="7">
        <f t="shared" si="40"/>
        <v>0.08</v>
      </c>
      <c r="F885" s="5">
        <f t="shared" si="41"/>
        <v>9567.402</v>
      </c>
    </row>
    <row r="886" spans="1:6">
      <c r="A886" s="15">
        <v>97084</v>
      </c>
      <c r="B886" s="66">
        <v>799.95</v>
      </c>
      <c r="C886" s="2">
        <v>5</v>
      </c>
      <c r="D886" s="5">
        <f t="shared" si="39"/>
        <v>3999.75</v>
      </c>
      <c r="E886" s="7">
        <f t="shared" si="40"/>
        <v>0.08</v>
      </c>
      <c r="F886" s="5">
        <f t="shared" si="41"/>
        <v>3679.77</v>
      </c>
    </row>
    <row r="887" spans="1:6">
      <c r="A887" s="15">
        <v>97118</v>
      </c>
      <c r="B887" s="66">
        <v>340.95</v>
      </c>
      <c r="C887" s="2">
        <v>7</v>
      </c>
      <c r="D887" s="5">
        <f t="shared" si="39"/>
        <v>2386.65</v>
      </c>
      <c r="E887" s="7">
        <f t="shared" si="40"/>
        <v>0.06</v>
      </c>
      <c r="F887" s="5">
        <f t="shared" si="41"/>
        <v>2243.451</v>
      </c>
    </row>
    <row r="888" spans="1:6">
      <c r="A888" s="15">
        <v>97415</v>
      </c>
      <c r="B888" s="66">
        <v>168.95</v>
      </c>
      <c r="C888" s="2">
        <v>2</v>
      </c>
      <c r="D888" s="5">
        <f t="shared" si="39"/>
        <v>337.9</v>
      </c>
      <c r="E888" s="7">
        <f t="shared" si="40"/>
        <v>0</v>
      </c>
      <c r="F888" s="5">
        <f t="shared" si="41"/>
        <v>337.9</v>
      </c>
    </row>
    <row r="889" spans="1:6">
      <c r="A889" s="15">
        <v>97676</v>
      </c>
      <c r="B889" s="66">
        <v>340.95</v>
      </c>
      <c r="C889" s="2">
        <v>10</v>
      </c>
      <c r="D889" s="5">
        <f t="shared" si="39"/>
        <v>3409.5</v>
      </c>
      <c r="E889" s="7">
        <f t="shared" si="40"/>
        <v>0.08</v>
      </c>
      <c r="F889" s="5">
        <f t="shared" si="41"/>
        <v>3136.7400000000002</v>
      </c>
    </row>
    <row r="890" spans="1:6">
      <c r="A890" s="15">
        <v>97687</v>
      </c>
      <c r="B890" s="66">
        <v>340.95</v>
      </c>
      <c r="C890" s="2">
        <v>4</v>
      </c>
      <c r="D890" s="5">
        <f t="shared" si="39"/>
        <v>1363.8</v>
      </c>
      <c r="E890" s="7">
        <f t="shared" si="40"/>
        <v>0.03</v>
      </c>
      <c r="F890" s="5">
        <f t="shared" si="41"/>
        <v>1322.886</v>
      </c>
    </row>
    <row r="891" spans="1:6">
      <c r="A891" s="15">
        <v>98056</v>
      </c>
      <c r="B891" s="66">
        <v>799.95</v>
      </c>
      <c r="C891" s="2">
        <v>14</v>
      </c>
      <c r="D891" s="5">
        <f t="shared" si="39"/>
        <v>11199.300000000001</v>
      </c>
      <c r="E891" s="7">
        <f t="shared" si="40"/>
        <v>0.08</v>
      </c>
      <c r="F891" s="5">
        <f t="shared" si="41"/>
        <v>10303.356000000002</v>
      </c>
    </row>
    <row r="892" spans="1:6">
      <c r="A892" s="15">
        <v>98134</v>
      </c>
      <c r="B892" s="66">
        <v>340.95</v>
      </c>
      <c r="C892" s="2">
        <v>18</v>
      </c>
      <c r="D892" s="5">
        <f t="shared" si="39"/>
        <v>6137.0999999999995</v>
      </c>
      <c r="E892" s="7">
        <f t="shared" si="40"/>
        <v>0.08</v>
      </c>
      <c r="F892" s="5">
        <f t="shared" si="41"/>
        <v>5646.1319999999996</v>
      </c>
    </row>
    <row r="893" spans="1:6">
      <c r="A893" s="15">
        <v>98172</v>
      </c>
      <c r="B893" s="66">
        <v>340.95</v>
      </c>
      <c r="C893" s="2">
        <v>5</v>
      </c>
      <c r="D893" s="5">
        <f t="shared" si="39"/>
        <v>1704.75</v>
      </c>
      <c r="E893" s="7">
        <f t="shared" si="40"/>
        <v>4.4999999999999998E-2</v>
      </c>
      <c r="F893" s="5">
        <f t="shared" si="41"/>
        <v>1628.0362499999999</v>
      </c>
    </row>
    <row r="894" spans="1:6">
      <c r="A894" s="15">
        <v>98244</v>
      </c>
      <c r="B894" s="66">
        <v>340.95</v>
      </c>
      <c r="C894" s="2">
        <v>19</v>
      </c>
      <c r="D894" s="5">
        <f t="shared" si="39"/>
        <v>6478.05</v>
      </c>
      <c r="E894" s="7">
        <f t="shared" si="40"/>
        <v>0.08</v>
      </c>
      <c r="F894" s="5">
        <f t="shared" si="41"/>
        <v>5959.8060000000005</v>
      </c>
    </row>
    <row r="895" spans="1:6">
      <c r="A895" s="15">
        <v>98251</v>
      </c>
      <c r="B895" s="66">
        <v>340.95</v>
      </c>
      <c r="C895" s="2">
        <v>5</v>
      </c>
      <c r="D895" s="5">
        <f t="shared" si="39"/>
        <v>1704.75</v>
      </c>
      <c r="E895" s="7">
        <f t="shared" si="40"/>
        <v>4.4999999999999998E-2</v>
      </c>
      <c r="F895" s="5">
        <f t="shared" si="41"/>
        <v>1628.0362499999999</v>
      </c>
    </row>
    <row r="896" spans="1:6">
      <c r="A896" s="15">
        <v>98321</v>
      </c>
      <c r="B896" s="66">
        <v>168.95</v>
      </c>
      <c r="C896" s="2">
        <v>3</v>
      </c>
      <c r="D896" s="5">
        <f t="shared" si="39"/>
        <v>506.84999999999997</v>
      </c>
      <c r="E896" s="7">
        <f t="shared" si="40"/>
        <v>0.02</v>
      </c>
      <c r="F896" s="5">
        <f t="shared" si="41"/>
        <v>496.71299999999997</v>
      </c>
    </row>
    <row r="897" spans="1:6">
      <c r="A897" s="15">
        <v>98399</v>
      </c>
      <c r="B897" s="66">
        <v>168.95</v>
      </c>
      <c r="C897" s="2">
        <v>4</v>
      </c>
      <c r="D897" s="5">
        <f t="shared" si="39"/>
        <v>675.8</v>
      </c>
      <c r="E897" s="7">
        <f t="shared" si="40"/>
        <v>0.02</v>
      </c>
      <c r="F897" s="5">
        <f t="shared" si="41"/>
        <v>662.28399999999999</v>
      </c>
    </row>
    <row r="898" spans="1:6">
      <c r="A898" s="15">
        <v>98495</v>
      </c>
      <c r="B898" s="66">
        <v>799.95</v>
      </c>
      <c r="C898" s="2">
        <v>6</v>
      </c>
      <c r="D898" s="5">
        <f t="shared" ref="D898:D910" si="42">B898*C898</f>
        <v>4799.7000000000007</v>
      </c>
      <c r="E898" s="7">
        <f t="shared" si="40"/>
        <v>0.08</v>
      </c>
      <c r="F898" s="5">
        <f t="shared" si="41"/>
        <v>4415.7240000000011</v>
      </c>
    </row>
    <row r="899" spans="1:6">
      <c r="A899" s="15">
        <v>98540</v>
      </c>
      <c r="B899" s="66">
        <v>340.95</v>
      </c>
      <c r="C899" s="2">
        <v>14</v>
      </c>
      <c r="D899" s="5">
        <f t="shared" si="42"/>
        <v>4773.3</v>
      </c>
      <c r="E899" s="7">
        <f t="shared" ref="E899:E910" si="43">VLOOKUP(D899,$H$2:$I$7,2,TRUE)</f>
        <v>0.08</v>
      </c>
      <c r="F899" s="5">
        <f t="shared" ref="F899:F910" si="44">D899*(100%-E899)</f>
        <v>4391.4360000000006</v>
      </c>
    </row>
    <row r="900" spans="1:6">
      <c r="A900" s="15">
        <v>98673</v>
      </c>
      <c r="B900" s="66">
        <v>799.95</v>
      </c>
      <c r="C900" s="2">
        <v>5</v>
      </c>
      <c r="D900" s="5">
        <f t="shared" si="42"/>
        <v>3999.75</v>
      </c>
      <c r="E900" s="7">
        <f t="shared" si="43"/>
        <v>0.08</v>
      </c>
      <c r="F900" s="5">
        <f t="shared" si="44"/>
        <v>3679.77</v>
      </c>
    </row>
    <row r="901" spans="1:6">
      <c r="A901" s="15">
        <v>98731</v>
      </c>
      <c r="B901" s="66">
        <v>340.95</v>
      </c>
      <c r="C901" s="2">
        <v>9</v>
      </c>
      <c r="D901" s="5">
        <f t="shared" si="42"/>
        <v>3068.5499999999997</v>
      </c>
      <c r="E901" s="7">
        <f t="shared" si="43"/>
        <v>0.08</v>
      </c>
      <c r="F901" s="5">
        <f t="shared" si="44"/>
        <v>2823.0659999999998</v>
      </c>
    </row>
    <row r="902" spans="1:6">
      <c r="A902" s="15">
        <v>98860</v>
      </c>
      <c r="B902" s="66">
        <v>168.95</v>
      </c>
      <c r="C902" s="2">
        <v>4</v>
      </c>
      <c r="D902" s="5">
        <f t="shared" si="42"/>
        <v>675.8</v>
      </c>
      <c r="E902" s="7">
        <f t="shared" si="43"/>
        <v>0.02</v>
      </c>
      <c r="F902" s="5">
        <f t="shared" si="44"/>
        <v>662.28399999999999</v>
      </c>
    </row>
    <row r="903" spans="1:6">
      <c r="A903" s="15">
        <v>99156</v>
      </c>
      <c r="B903" s="66">
        <v>340.95</v>
      </c>
      <c r="C903" s="2">
        <v>8</v>
      </c>
      <c r="D903" s="5">
        <f t="shared" si="42"/>
        <v>2727.6</v>
      </c>
      <c r="E903" s="7">
        <f t="shared" si="43"/>
        <v>0.08</v>
      </c>
      <c r="F903" s="5">
        <f t="shared" si="44"/>
        <v>2509.3919999999998</v>
      </c>
    </row>
    <row r="904" spans="1:6">
      <c r="A904" s="15">
        <v>99168</v>
      </c>
      <c r="B904" s="66">
        <v>340.95</v>
      </c>
      <c r="C904" s="2">
        <v>6</v>
      </c>
      <c r="D904" s="5">
        <f t="shared" si="42"/>
        <v>2045.6999999999998</v>
      </c>
      <c r="E904" s="7">
        <f t="shared" si="43"/>
        <v>0.06</v>
      </c>
      <c r="F904" s="5">
        <f t="shared" si="44"/>
        <v>1922.9579999999996</v>
      </c>
    </row>
    <row r="905" spans="1:6">
      <c r="A905" s="15">
        <v>99609</v>
      </c>
      <c r="B905" s="66">
        <v>340.95</v>
      </c>
      <c r="C905" s="2">
        <v>7</v>
      </c>
      <c r="D905" s="5">
        <f t="shared" si="42"/>
        <v>2386.65</v>
      </c>
      <c r="E905" s="7">
        <f t="shared" si="43"/>
        <v>0.06</v>
      </c>
      <c r="F905" s="5">
        <f t="shared" si="44"/>
        <v>2243.451</v>
      </c>
    </row>
    <row r="906" spans="1:6">
      <c r="A906" s="15">
        <v>99688</v>
      </c>
      <c r="B906" s="66">
        <v>79.95</v>
      </c>
      <c r="C906" s="2">
        <v>10</v>
      </c>
      <c r="D906" s="5">
        <f t="shared" si="42"/>
        <v>799.5</v>
      </c>
      <c r="E906" s="7">
        <f t="shared" si="43"/>
        <v>0.02</v>
      </c>
      <c r="F906" s="5">
        <f t="shared" si="44"/>
        <v>783.51</v>
      </c>
    </row>
    <row r="907" spans="1:6">
      <c r="A907" s="15">
        <v>99847</v>
      </c>
      <c r="B907" s="66">
        <v>79.95</v>
      </c>
      <c r="C907" s="2">
        <v>11</v>
      </c>
      <c r="D907" s="5">
        <f t="shared" si="42"/>
        <v>879.45</v>
      </c>
      <c r="E907" s="7">
        <f t="shared" si="43"/>
        <v>0.02</v>
      </c>
      <c r="F907" s="5">
        <f t="shared" si="44"/>
        <v>861.86099999999999</v>
      </c>
    </row>
    <row r="908" spans="1:6">
      <c r="A908" s="15">
        <v>99848</v>
      </c>
      <c r="B908" s="66">
        <v>340.95</v>
      </c>
      <c r="C908" s="2">
        <v>17</v>
      </c>
      <c r="D908" s="5">
        <f t="shared" si="42"/>
        <v>5796.15</v>
      </c>
      <c r="E908" s="7">
        <f t="shared" si="43"/>
        <v>0.08</v>
      </c>
      <c r="F908" s="5">
        <f t="shared" si="44"/>
        <v>5332.4579999999996</v>
      </c>
    </row>
    <row r="909" spans="1:6">
      <c r="A909" s="15">
        <v>99947</v>
      </c>
      <c r="B909" s="66">
        <v>340.95</v>
      </c>
      <c r="C909" s="2">
        <v>3</v>
      </c>
      <c r="D909" s="5">
        <f t="shared" si="42"/>
        <v>1022.8499999999999</v>
      </c>
      <c r="E909" s="7">
        <f t="shared" si="43"/>
        <v>0.03</v>
      </c>
      <c r="F909" s="5">
        <f t="shared" si="44"/>
        <v>992.16449999999986</v>
      </c>
    </row>
    <row r="910" spans="1:6">
      <c r="A910" s="15">
        <v>99995</v>
      </c>
      <c r="B910" s="66">
        <v>168.95</v>
      </c>
      <c r="C910" s="4">
        <v>11</v>
      </c>
      <c r="D910" s="6">
        <f t="shared" si="42"/>
        <v>1858.4499999999998</v>
      </c>
      <c r="E910" s="7">
        <f t="shared" si="43"/>
        <v>4.4999999999999998E-2</v>
      </c>
      <c r="F910" s="5">
        <f t="shared" si="44"/>
        <v>1774.8197499999997</v>
      </c>
    </row>
  </sheetData>
  <sortState xmlns:xlrd2="http://schemas.microsoft.com/office/spreadsheetml/2017/richdata2" ref="A3:F911">
    <sortCondition ref="A5"/>
  </sortState>
  <pageMargins left="0.75" right="0.75" top="1" bottom="1" header="0.5" footer="0.5"/>
  <pageSetup orientation="portrait" horizontalDpi="4294967292" verticalDpi="4294967292"/>
  <headerFooter>
    <oddHeader>&amp;L&amp;"Calibri,Regular"&amp;K000000&amp;G&amp;C&amp;"Calibri,Regular"&amp;K000000No Obstacles HOME _x000D_2012 Product Line Revenue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T305"/>
  <sheetViews>
    <sheetView zoomScale="81" zoomScaleNormal="81" workbookViewId="0">
      <selection activeCell="I4" sqref="I4"/>
    </sheetView>
  </sheetViews>
  <sheetFormatPr defaultColWidth="12.140625" defaultRowHeight="14.45"/>
  <cols>
    <col min="1" max="1" width="25.42578125" style="32" customWidth="1"/>
    <col min="2" max="2" width="19.42578125" style="34" bestFit="1" customWidth="1"/>
    <col min="3" max="3" width="12.85546875" style="34" bestFit="1" customWidth="1"/>
    <col min="4" max="4" width="8.42578125" style="41" customWidth="1"/>
    <col min="5" max="5" width="9.5703125" style="32" customWidth="1"/>
    <col min="6" max="6" width="6.5703125" style="32" customWidth="1"/>
    <col min="7" max="7" width="10.140625" style="42" customWidth="1"/>
    <col min="8" max="8" width="13" style="41" customWidth="1"/>
    <col min="9" max="9" width="10.42578125" style="42" customWidth="1"/>
    <col min="10" max="10" width="11.42578125" style="42" customWidth="1"/>
    <col min="11" max="11" width="8.85546875" style="40" customWidth="1"/>
    <col min="12" max="12" width="26.140625" style="32" customWidth="1"/>
    <col min="13" max="13" width="11.85546875" style="32" bestFit="1" customWidth="1"/>
    <col min="14" max="14" width="12.42578125" style="32" bestFit="1" customWidth="1"/>
    <col min="15" max="16384" width="12.140625" style="32"/>
  </cols>
  <sheetData>
    <row r="1" spans="1:20" ht="26.1">
      <c r="A1" s="44" t="s">
        <v>43</v>
      </c>
      <c r="B1" s="85"/>
      <c r="C1" s="85"/>
      <c r="D1" s="86"/>
      <c r="E1" s="66"/>
      <c r="F1" s="66"/>
      <c r="G1" s="87"/>
      <c r="H1" s="86"/>
      <c r="I1" s="87"/>
      <c r="J1" s="87"/>
      <c r="K1" s="87"/>
      <c r="L1" s="17" t="s">
        <v>1</v>
      </c>
      <c r="M1" s="17" t="s">
        <v>44</v>
      </c>
      <c r="N1" s="17" t="s">
        <v>45</v>
      </c>
      <c r="O1" s="66"/>
      <c r="P1" s="66"/>
      <c r="Q1" s="66"/>
      <c r="R1" s="66"/>
      <c r="S1" s="66"/>
      <c r="T1" s="66"/>
    </row>
    <row r="2" spans="1:20">
      <c r="A2" s="69" t="s">
        <v>1</v>
      </c>
      <c r="B2" s="25" t="s">
        <v>46</v>
      </c>
      <c r="C2" s="24" t="s">
        <v>47</v>
      </c>
      <c r="D2" s="26" t="s">
        <v>48</v>
      </c>
      <c r="E2" s="24" t="s">
        <v>49</v>
      </c>
      <c r="F2" s="25" t="s">
        <v>50</v>
      </c>
      <c r="G2" s="27" t="s">
        <v>51</v>
      </c>
      <c r="H2" s="25" t="s">
        <v>44</v>
      </c>
      <c r="I2" s="28" t="s">
        <v>45</v>
      </c>
      <c r="J2" s="68" t="s">
        <v>52</v>
      </c>
      <c r="K2" s="87"/>
      <c r="L2" s="66" t="s">
        <v>8</v>
      </c>
      <c r="M2" s="66" t="s">
        <v>7</v>
      </c>
      <c r="N2" s="66" t="s">
        <v>53</v>
      </c>
      <c r="O2" s="66"/>
      <c r="P2" s="66"/>
      <c r="Q2" s="66"/>
      <c r="R2" s="66"/>
      <c r="S2" s="66"/>
      <c r="T2" s="66"/>
    </row>
    <row r="3" spans="1:20" ht="16.149999999999999" customHeight="1">
      <c r="A3" s="88" t="s">
        <v>54</v>
      </c>
      <c r="B3" s="89" t="s">
        <v>55</v>
      </c>
      <c r="C3" s="90" t="s">
        <v>56</v>
      </c>
      <c r="D3" s="91">
        <v>89</v>
      </c>
      <c r="E3" s="90">
        <v>127</v>
      </c>
      <c r="F3" s="89">
        <v>1330</v>
      </c>
      <c r="G3" s="92">
        <f t="shared" ref="G3:G66" si="0">D3*F3</f>
        <v>118370</v>
      </c>
      <c r="H3" s="93" t="str">
        <f t="shared" ref="H3:H66" si="1">VLOOKUP(A3,$L$3:$N$88,2,FALSE)</f>
        <v>Furniture</v>
      </c>
      <c r="I3" s="92" t="str">
        <f t="shared" ref="I3:I66" si="2">VLOOKUP(A3,$L$3:$N$88,3,FALSE)</f>
        <v>Dining</v>
      </c>
      <c r="J3" s="94" t="str">
        <f>VLOOKUP(Table2[[#This Row],[Product]],Table3[],3,FALSE)</f>
        <v>Dining</v>
      </c>
      <c r="K3" s="87"/>
      <c r="L3" s="66" t="s">
        <v>57</v>
      </c>
      <c r="M3" s="66" t="s">
        <v>58</v>
      </c>
      <c r="N3" s="66" t="s">
        <v>59</v>
      </c>
      <c r="O3" s="66"/>
      <c r="P3" s="66"/>
      <c r="Q3" s="66"/>
      <c r="R3" s="70" t="s">
        <v>57</v>
      </c>
      <c r="S3" s="71" t="s">
        <v>58</v>
      </c>
      <c r="T3" s="72" t="s">
        <v>59</v>
      </c>
    </row>
    <row r="4" spans="1:20" ht="16.149999999999999" customHeight="1">
      <c r="A4" s="95" t="s">
        <v>54</v>
      </c>
      <c r="B4" s="96" t="s">
        <v>55</v>
      </c>
      <c r="C4" s="97" t="s">
        <v>60</v>
      </c>
      <c r="D4" s="98">
        <v>89</v>
      </c>
      <c r="E4" s="97">
        <v>305</v>
      </c>
      <c r="F4" s="96">
        <v>452</v>
      </c>
      <c r="G4" s="99">
        <f t="shared" si="0"/>
        <v>40228</v>
      </c>
      <c r="H4" s="93" t="str">
        <f t="shared" si="1"/>
        <v>Furniture</v>
      </c>
      <c r="I4" s="92" t="str">
        <f t="shared" si="2"/>
        <v>Dining</v>
      </c>
      <c r="J4" s="94" t="str">
        <f>VLOOKUP(Table2[[#This Row],[Product]],Table3[],3,FALSE)</f>
        <v>Dining</v>
      </c>
      <c r="K4" s="87"/>
      <c r="L4" s="66" t="s">
        <v>61</v>
      </c>
      <c r="M4" s="66" t="s">
        <v>58</v>
      </c>
      <c r="N4" s="66" t="s">
        <v>62</v>
      </c>
      <c r="O4" s="66"/>
      <c r="P4" s="66"/>
      <c r="Q4" s="66"/>
      <c r="R4" s="73" t="s">
        <v>61</v>
      </c>
      <c r="S4" s="74" t="s">
        <v>58</v>
      </c>
      <c r="T4" s="75" t="s">
        <v>62</v>
      </c>
    </row>
    <row r="5" spans="1:20">
      <c r="A5" s="95" t="s">
        <v>63</v>
      </c>
      <c r="B5" s="96" t="s">
        <v>64</v>
      </c>
      <c r="C5" s="97" t="s">
        <v>56</v>
      </c>
      <c r="D5" s="98">
        <v>69</v>
      </c>
      <c r="E5" s="97">
        <v>226</v>
      </c>
      <c r="F5" s="96">
        <v>1124</v>
      </c>
      <c r="G5" s="99">
        <f t="shared" si="0"/>
        <v>77556</v>
      </c>
      <c r="H5" s="93" t="str">
        <f t="shared" si="1"/>
        <v>Furniture</v>
      </c>
      <c r="I5" s="92" t="str">
        <f t="shared" si="2"/>
        <v>Dining</v>
      </c>
      <c r="J5" s="94" t="str">
        <f>VLOOKUP(Table2[[#This Row],[Product]],Table3[],3,FALSE)</f>
        <v>Dining</v>
      </c>
      <c r="K5" s="29"/>
      <c r="L5" s="66" t="s">
        <v>65</v>
      </c>
      <c r="M5" s="66" t="s">
        <v>58</v>
      </c>
      <c r="N5" s="66" t="s">
        <v>66</v>
      </c>
      <c r="O5" s="66"/>
      <c r="P5" s="66"/>
      <c r="Q5" s="66"/>
      <c r="R5" s="70" t="s">
        <v>65</v>
      </c>
      <c r="S5" s="71" t="s">
        <v>58</v>
      </c>
      <c r="T5" s="72" t="s">
        <v>66</v>
      </c>
    </row>
    <row r="6" spans="1:20">
      <c r="A6" s="95" t="s">
        <v>63</v>
      </c>
      <c r="B6" s="96" t="s">
        <v>64</v>
      </c>
      <c r="C6" s="97" t="s">
        <v>60</v>
      </c>
      <c r="D6" s="98">
        <v>69</v>
      </c>
      <c r="E6" s="97">
        <v>189</v>
      </c>
      <c r="F6" s="96">
        <v>478</v>
      </c>
      <c r="G6" s="99">
        <f t="shared" si="0"/>
        <v>32982</v>
      </c>
      <c r="H6" s="93" t="str">
        <f t="shared" si="1"/>
        <v>Furniture</v>
      </c>
      <c r="I6" s="92" t="str">
        <f t="shared" si="2"/>
        <v>Dining</v>
      </c>
      <c r="J6" s="94" t="str">
        <f>VLOOKUP(Table2[[#This Row],[Product]],Table3[],3,FALSE)</f>
        <v>Dining</v>
      </c>
      <c r="K6" s="100"/>
      <c r="L6" s="66" t="s">
        <v>67</v>
      </c>
      <c r="M6" s="66" t="s">
        <v>58</v>
      </c>
      <c r="N6" s="66" t="s">
        <v>68</v>
      </c>
      <c r="O6" s="66"/>
      <c r="P6" s="66"/>
      <c r="Q6" s="66"/>
      <c r="R6" s="73" t="s">
        <v>67</v>
      </c>
      <c r="S6" s="74" t="s">
        <v>58</v>
      </c>
      <c r="T6" s="75" t="s">
        <v>68</v>
      </c>
    </row>
    <row r="7" spans="1:20">
      <c r="A7" s="95" t="s">
        <v>69</v>
      </c>
      <c r="B7" s="96" t="s">
        <v>70</v>
      </c>
      <c r="C7" s="97" t="s">
        <v>71</v>
      </c>
      <c r="D7" s="98">
        <v>10.99</v>
      </c>
      <c r="E7" s="97">
        <v>53</v>
      </c>
      <c r="F7" s="96">
        <v>1267</v>
      </c>
      <c r="G7" s="99">
        <f t="shared" si="0"/>
        <v>13924.33</v>
      </c>
      <c r="H7" s="93" t="str">
        <f t="shared" si="1"/>
        <v>Home</v>
      </c>
      <c r="I7" s="92" t="str">
        <f t="shared" si="2"/>
        <v>Kitchen</v>
      </c>
      <c r="J7" s="94" t="str">
        <f>VLOOKUP(Table2[[#This Row],[Product]],Table3[],3,FALSE)</f>
        <v>Kitchen</v>
      </c>
      <c r="K7" s="100"/>
      <c r="L7" s="66" t="s">
        <v>72</v>
      </c>
      <c r="M7" s="66" t="s">
        <v>58</v>
      </c>
      <c r="N7" s="66" t="s">
        <v>68</v>
      </c>
      <c r="O7" s="66"/>
      <c r="P7" s="66"/>
      <c r="Q7" s="66"/>
      <c r="R7" s="70" t="s">
        <v>72</v>
      </c>
      <c r="S7" s="71" t="s">
        <v>58</v>
      </c>
      <c r="T7" s="72" t="s">
        <v>68</v>
      </c>
    </row>
    <row r="8" spans="1:20">
      <c r="A8" s="95" t="s">
        <v>73</v>
      </c>
      <c r="B8" s="96" t="s">
        <v>74</v>
      </c>
      <c r="C8" s="97" t="s">
        <v>75</v>
      </c>
      <c r="D8" s="98">
        <v>195</v>
      </c>
      <c r="E8" s="97">
        <v>201</v>
      </c>
      <c r="F8" s="96">
        <v>313</v>
      </c>
      <c r="G8" s="99">
        <f t="shared" si="0"/>
        <v>61035</v>
      </c>
      <c r="H8" s="93" t="str">
        <f t="shared" si="1"/>
        <v>Furniture</v>
      </c>
      <c r="I8" s="92" t="str">
        <f t="shared" si="2"/>
        <v>Kids Room</v>
      </c>
      <c r="J8" s="94" t="str">
        <f>VLOOKUP(Table2[[#This Row],[Product]],Table3[],3,FALSE)</f>
        <v>Kids Room</v>
      </c>
      <c r="K8" s="100"/>
      <c r="L8" s="66" t="s">
        <v>76</v>
      </c>
      <c r="M8" s="66" t="s">
        <v>77</v>
      </c>
      <c r="N8" s="66" t="s">
        <v>78</v>
      </c>
      <c r="O8" s="66"/>
      <c r="P8" s="66"/>
      <c r="Q8" s="66"/>
      <c r="R8" s="73" t="s">
        <v>76</v>
      </c>
      <c r="S8" s="74" t="s">
        <v>77</v>
      </c>
      <c r="T8" s="75" t="s">
        <v>78</v>
      </c>
    </row>
    <row r="9" spans="1:20">
      <c r="A9" s="95" t="s">
        <v>79</v>
      </c>
      <c r="B9" s="96" t="s">
        <v>80</v>
      </c>
      <c r="C9" s="97" t="s">
        <v>75</v>
      </c>
      <c r="D9" s="98">
        <v>8.99</v>
      </c>
      <c r="E9" s="97">
        <v>351</v>
      </c>
      <c r="F9" s="96">
        <v>4167</v>
      </c>
      <c r="G9" s="99">
        <f t="shared" si="0"/>
        <v>37461.33</v>
      </c>
      <c r="H9" s="93" t="str">
        <f t="shared" si="1"/>
        <v>Home</v>
      </c>
      <c r="I9" s="92" t="str">
        <f t="shared" si="2"/>
        <v>Kitchen</v>
      </c>
      <c r="J9" s="94" t="str">
        <f>VLOOKUP(Table2[[#This Row],[Product]],Table3[],3,FALSE)</f>
        <v>Kitchen</v>
      </c>
      <c r="K9" s="100"/>
      <c r="L9" s="66" t="s">
        <v>81</v>
      </c>
      <c r="M9" s="66" t="s">
        <v>77</v>
      </c>
      <c r="N9" s="66" t="s">
        <v>78</v>
      </c>
      <c r="O9" s="66"/>
      <c r="P9" s="66"/>
      <c r="Q9" s="66"/>
      <c r="R9" s="70" t="s">
        <v>81</v>
      </c>
      <c r="S9" s="71" t="s">
        <v>77</v>
      </c>
      <c r="T9" s="72" t="s">
        <v>78</v>
      </c>
    </row>
    <row r="10" spans="1:20">
      <c r="A10" s="95" t="s">
        <v>73</v>
      </c>
      <c r="B10" s="96" t="s">
        <v>74</v>
      </c>
      <c r="C10" s="97" t="s">
        <v>60</v>
      </c>
      <c r="D10" s="98">
        <v>195</v>
      </c>
      <c r="E10" s="97">
        <v>436</v>
      </c>
      <c r="F10" s="96">
        <v>162</v>
      </c>
      <c r="G10" s="99">
        <f t="shared" si="0"/>
        <v>31590</v>
      </c>
      <c r="H10" s="93" t="str">
        <f t="shared" si="1"/>
        <v>Furniture</v>
      </c>
      <c r="I10" s="92" t="str">
        <f t="shared" si="2"/>
        <v>Kids Room</v>
      </c>
      <c r="J10" s="94" t="str">
        <f>VLOOKUP(Table2[[#This Row],[Product]],Table3[],3,FALSE)</f>
        <v>Kids Room</v>
      </c>
      <c r="K10" s="100"/>
      <c r="L10" s="66" t="s">
        <v>82</v>
      </c>
      <c r="M10" s="66" t="s">
        <v>83</v>
      </c>
      <c r="N10" s="66" t="s">
        <v>59</v>
      </c>
      <c r="O10" s="66"/>
      <c r="P10" s="66"/>
      <c r="Q10" s="66"/>
      <c r="R10" s="73" t="s">
        <v>82</v>
      </c>
      <c r="S10" s="74" t="s">
        <v>83</v>
      </c>
      <c r="T10" s="75" t="s">
        <v>59</v>
      </c>
    </row>
    <row r="11" spans="1:20">
      <c r="A11" s="95" t="s">
        <v>73</v>
      </c>
      <c r="B11" s="96" t="s">
        <v>74</v>
      </c>
      <c r="C11" s="97" t="s">
        <v>56</v>
      </c>
      <c r="D11" s="98">
        <v>195</v>
      </c>
      <c r="E11" s="97">
        <v>454</v>
      </c>
      <c r="F11" s="96">
        <v>160</v>
      </c>
      <c r="G11" s="99">
        <f t="shared" si="0"/>
        <v>31200</v>
      </c>
      <c r="H11" s="93" t="str">
        <f t="shared" si="1"/>
        <v>Furniture</v>
      </c>
      <c r="I11" s="92" t="str">
        <f t="shared" si="2"/>
        <v>Kids Room</v>
      </c>
      <c r="J11" s="94" t="str">
        <f>VLOOKUP(Table2[[#This Row],[Product]],Table3[],3,FALSE)</f>
        <v>Kids Room</v>
      </c>
      <c r="K11" s="100"/>
      <c r="L11" s="66" t="s">
        <v>84</v>
      </c>
      <c r="M11" s="66" t="s">
        <v>83</v>
      </c>
      <c r="N11" s="66" t="s">
        <v>59</v>
      </c>
      <c r="O11" s="66"/>
      <c r="P11" s="66"/>
      <c r="Q11" s="66"/>
      <c r="R11" s="70" t="s">
        <v>84</v>
      </c>
      <c r="S11" s="71" t="s">
        <v>83</v>
      </c>
      <c r="T11" s="72" t="s">
        <v>59</v>
      </c>
    </row>
    <row r="12" spans="1:20">
      <c r="A12" s="95" t="s">
        <v>79</v>
      </c>
      <c r="B12" s="96" t="s">
        <v>80</v>
      </c>
      <c r="C12" s="97" t="s">
        <v>71</v>
      </c>
      <c r="D12" s="98">
        <v>8.99</v>
      </c>
      <c r="E12" s="97">
        <v>35</v>
      </c>
      <c r="F12" s="96">
        <v>1436</v>
      </c>
      <c r="G12" s="99">
        <f t="shared" si="0"/>
        <v>12909.64</v>
      </c>
      <c r="H12" s="93" t="str">
        <f t="shared" si="1"/>
        <v>Home</v>
      </c>
      <c r="I12" s="92" t="str">
        <f t="shared" si="2"/>
        <v>Kitchen</v>
      </c>
      <c r="J12" s="94" t="str">
        <f>VLOOKUP(Table2[[#This Row],[Product]],Table3[],3,FALSE)</f>
        <v>Kitchen</v>
      </c>
      <c r="K12" s="100"/>
      <c r="L12" s="66" t="s">
        <v>85</v>
      </c>
      <c r="M12" s="66" t="s">
        <v>83</v>
      </c>
      <c r="N12" s="66" t="s">
        <v>86</v>
      </c>
      <c r="O12" s="66"/>
      <c r="P12" s="66"/>
      <c r="Q12" s="66"/>
      <c r="R12" s="73" t="s">
        <v>85</v>
      </c>
      <c r="S12" s="74" t="s">
        <v>83</v>
      </c>
      <c r="T12" s="75" t="s">
        <v>86</v>
      </c>
    </row>
    <row r="13" spans="1:20">
      <c r="A13" s="95" t="s">
        <v>79</v>
      </c>
      <c r="B13" s="96" t="s">
        <v>80</v>
      </c>
      <c r="C13" s="97" t="s">
        <v>87</v>
      </c>
      <c r="D13" s="98">
        <v>8.99</v>
      </c>
      <c r="E13" s="97">
        <v>66</v>
      </c>
      <c r="F13" s="96">
        <v>1248</v>
      </c>
      <c r="G13" s="99">
        <f t="shared" si="0"/>
        <v>11219.52</v>
      </c>
      <c r="H13" s="93" t="str">
        <f t="shared" si="1"/>
        <v>Home</v>
      </c>
      <c r="I13" s="92" t="str">
        <f t="shared" si="2"/>
        <v>Kitchen</v>
      </c>
      <c r="J13" s="94" t="str">
        <f>VLOOKUP(Table2[[#This Row],[Product]],Table3[],3,FALSE)</f>
        <v>Kitchen</v>
      </c>
      <c r="K13" s="100"/>
      <c r="L13" s="66" t="s">
        <v>88</v>
      </c>
      <c r="M13" s="66" t="s">
        <v>58</v>
      </c>
      <c r="N13" s="66" t="s">
        <v>59</v>
      </c>
      <c r="O13" s="66"/>
      <c r="P13" s="66"/>
      <c r="Q13" s="66"/>
      <c r="R13" s="66"/>
      <c r="S13" s="66"/>
      <c r="T13" s="66"/>
    </row>
    <row r="14" spans="1:20">
      <c r="A14" s="95" t="s">
        <v>89</v>
      </c>
      <c r="B14" s="96" t="s">
        <v>90</v>
      </c>
      <c r="C14" s="97" t="s">
        <v>60</v>
      </c>
      <c r="D14" s="98">
        <v>18.5</v>
      </c>
      <c r="E14" s="97">
        <v>195</v>
      </c>
      <c r="F14" s="96">
        <v>2268</v>
      </c>
      <c r="G14" s="99">
        <f t="shared" si="0"/>
        <v>41958</v>
      </c>
      <c r="H14" s="93" t="str">
        <f t="shared" si="1"/>
        <v>Home</v>
      </c>
      <c r="I14" s="92" t="str">
        <f t="shared" si="2"/>
        <v>Entryways</v>
      </c>
      <c r="J14" s="94" t="str">
        <f>VLOOKUP(Table2[[#This Row],[Product]],Table3[],3,FALSE)</f>
        <v>Entryways</v>
      </c>
      <c r="K14" s="100"/>
      <c r="L14" s="66" t="s">
        <v>54</v>
      </c>
      <c r="M14" s="66" t="s">
        <v>91</v>
      </c>
      <c r="N14" s="66" t="s">
        <v>86</v>
      </c>
      <c r="O14" s="66"/>
      <c r="P14" s="66"/>
      <c r="Q14" s="66"/>
      <c r="R14" s="66"/>
      <c r="S14" s="66"/>
      <c r="T14" s="66"/>
    </row>
    <row r="15" spans="1:20">
      <c r="A15" s="95" t="s">
        <v>89</v>
      </c>
      <c r="B15" s="96" t="s">
        <v>90</v>
      </c>
      <c r="C15" s="97" t="s">
        <v>56</v>
      </c>
      <c r="D15" s="98">
        <v>18.5</v>
      </c>
      <c r="E15" s="97">
        <v>144</v>
      </c>
      <c r="F15" s="96">
        <v>2118</v>
      </c>
      <c r="G15" s="99">
        <f t="shared" si="0"/>
        <v>39183</v>
      </c>
      <c r="H15" s="93" t="str">
        <f t="shared" si="1"/>
        <v>Home</v>
      </c>
      <c r="I15" s="92" t="str">
        <f t="shared" si="2"/>
        <v>Entryways</v>
      </c>
      <c r="J15" s="94" t="str">
        <f>VLOOKUP(Table2[[#This Row],[Product]],Table3[],3,FALSE)</f>
        <v>Entryways</v>
      </c>
      <c r="K15" s="100"/>
      <c r="L15" s="66" t="s">
        <v>63</v>
      </c>
      <c r="M15" s="66" t="s">
        <v>91</v>
      </c>
      <c r="N15" s="66" t="s">
        <v>86</v>
      </c>
      <c r="O15" s="66"/>
      <c r="P15" s="66"/>
      <c r="Q15" s="66"/>
      <c r="R15" s="66"/>
      <c r="S15" s="66"/>
      <c r="T15" s="66"/>
    </row>
    <row r="16" spans="1:20">
      <c r="A16" s="95" t="s">
        <v>92</v>
      </c>
      <c r="B16" s="96" t="s">
        <v>93</v>
      </c>
      <c r="C16" s="97" t="s">
        <v>60</v>
      </c>
      <c r="D16" s="98">
        <v>245</v>
      </c>
      <c r="E16" s="97">
        <v>231</v>
      </c>
      <c r="F16" s="96">
        <v>182</v>
      </c>
      <c r="G16" s="99">
        <f t="shared" si="0"/>
        <v>44590</v>
      </c>
      <c r="H16" s="93" t="str">
        <f t="shared" si="1"/>
        <v>Furniture</v>
      </c>
      <c r="I16" s="92" t="str">
        <f t="shared" si="2"/>
        <v>Bedroom</v>
      </c>
      <c r="J16" s="94" t="str">
        <f>VLOOKUP(Table2[[#This Row],[Product]],Table3[],3,FALSE)</f>
        <v>Bedroom</v>
      </c>
      <c r="K16" s="100"/>
      <c r="L16" s="66" t="s">
        <v>69</v>
      </c>
      <c r="M16" s="66" t="s">
        <v>58</v>
      </c>
      <c r="N16" s="66" t="s">
        <v>68</v>
      </c>
      <c r="O16" s="66"/>
      <c r="P16" s="66"/>
      <c r="Q16" s="66"/>
      <c r="R16" s="66"/>
      <c r="S16" s="66"/>
      <c r="T16" s="66"/>
    </row>
    <row r="17" spans="1:14">
      <c r="A17" s="95" t="s">
        <v>94</v>
      </c>
      <c r="B17" s="96" t="s">
        <v>95</v>
      </c>
      <c r="C17" s="97" t="s">
        <v>96</v>
      </c>
      <c r="D17" s="98">
        <v>14.99</v>
      </c>
      <c r="E17" s="97">
        <v>244</v>
      </c>
      <c r="F17" s="96">
        <v>2374</v>
      </c>
      <c r="G17" s="99">
        <f t="shared" si="0"/>
        <v>35586.26</v>
      </c>
      <c r="H17" s="93" t="str">
        <f t="shared" si="1"/>
        <v>Textiles</v>
      </c>
      <c r="I17" s="92" t="str">
        <f t="shared" si="2"/>
        <v>Bath</v>
      </c>
      <c r="J17" s="94" t="str">
        <f>VLOOKUP(Table2[[#This Row],[Product]],Table3[],3,FALSE)</f>
        <v>Bath</v>
      </c>
      <c r="K17" s="100"/>
      <c r="L17" s="66" t="s">
        <v>73</v>
      </c>
      <c r="M17" s="66" t="s">
        <v>91</v>
      </c>
      <c r="N17" s="66" t="s">
        <v>97</v>
      </c>
    </row>
    <row r="18" spans="1:14">
      <c r="A18" s="95" t="s">
        <v>94</v>
      </c>
      <c r="B18" s="96" t="s">
        <v>95</v>
      </c>
      <c r="C18" s="97" t="s">
        <v>75</v>
      </c>
      <c r="D18" s="98">
        <v>14.99</v>
      </c>
      <c r="E18" s="97">
        <v>241</v>
      </c>
      <c r="F18" s="96">
        <v>2371</v>
      </c>
      <c r="G18" s="99">
        <f t="shared" si="0"/>
        <v>35541.29</v>
      </c>
      <c r="H18" s="93" t="str">
        <f t="shared" si="1"/>
        <v>Textiles</v>
      </c>
      <c r="I18" s="92" t="str">
        <f t="shared" si="2"/>
        <v>Bath</v>
      </c>
      <c r="J18" s="94" t="str">
        <f>VLOOKUP(Table2[[#This Row],[Product]],Table3[],3,FALSE)</f>
        <v>Bath</v>
      </c>
      <c r="K18" s="100"/>
      <c r="L18" s="66" t="s">
        <v>79</v>
      </c>
      <c r="M18" s="66" t="s">
        <v>58</v>
      </c>
      <c r="N18" s="66" t="s">
        <v>68</v>
      </c>
    </row>
    <row r="19" spans="1:14">
      <c r="A19" s="95" t="s">
        <v>94</v>
      </c>
      <c r="B19" s="96" t="s">
        <v>95</v>
      </c>
      <c r="C19" s="97" t="s">
        <v>98</v>
      </c>
      <c r="D19" s="98">
        <v>14.99</v>
      </c>
      <c r="E19" s="97">
        <v>369</v>
      </c>
      <c r="F19" s="96">
        <v>2180</v>
      </c>
      <c r="G19" s="99">
        <f t="shared" si="0"/>
        <v>32678.2</v>
      </c>
      <c r="H19" s="93" t="str">
        <f t="shared" si="1"/>
        <v>Textiles</v>
      </c>
      <c r="I19" s="92" t="str">
        <f t="shared" si="2"/>
        <v>Bath</v>
      </c>
      <c r="J19" s="94" t="str">
        <f>VLOOKUP(Table2[[#This Row],[Product]],Table3[],3,FALSE)</f>
        <v>Bath</v>
      </c>
      <c r="K19" s="100"/>
      <c r="L19" s="66" t="s">
        <v>89</v>
      </c>
      <c r="M19" s="66" t="s">
        <v>58</v>
      </c>
      <c r="N19" s="66" t="s">
        <v>66</v>
      </c>
    </row>
    <row r="20" spans="1:14">
      <c r="A20" s="95" t="s">
        <v>99</v>
      </c>
      <c r="B20" s="96" t="s">
        <v>100</v>
      </c>
      <c r="C20" s="97" t="s">
        <v>60</v>
      </c>
      <c r="D20" s="98">
        <v>29.99</v>
      </c>
      <c r="E20" s="97">
        <v>350</v>
      </c>
      <c r="F20" s="96">
        <v>1058</v>
      </c>
      <c r="G20" s="99">
        <f t="shared" si="0"/>
        <v>31729.42</v>
      </c>
      <c r="H20" s="93" t="str">
        <f t="shared" si="1"/>
        <v>Home</v>
      </c>
      <c r="I20" s="92" t="str">
        <f t="shared" si="2"/>
        <v>Bath</v>
      </c>
      <c r="J20" s="94" t="str">
        <f>VLOOKUP(Table2[[#This Row],[Product]],Table3[],3,FALSE)</f>
        <v>Bath</v>
      </c>
      <c r="K20" s="100"/>
      <c r="L20" s="66" t="s">
        <v>92</v>
      </c>
      <c r="M20" s="66" t="s">
        <v>91</v>
      </c>
      <c r="N20" s="66" t="s">
        <v>62</v>
      </c>
    </row>
    <row r="21" spans="1:14">
      <c r="A21" s="95" t="s">
        <v>99</v>
      </c>
      <c r="B21" s="96" t="s">
        <v>100</v>
      </c>
      <c r="C21" s="97" t="s">
        <v>56</v>
      </c>
      <c r="D21" s="98">
        <v>29.99</v>
      </c>
      <c r="E21" s="97">
        <v>111</v>
      </c>
      <c r="F21" s="96">
        <v>978</v>
      </c>
      <c r="G21" s="99">
        <f t="shared" si="0"/>
        <v>29330.219999999998</v>
      </c>
      <c r="H21" s="93" t="str">
        <f t="shared" si="1"/>
        <v>Home</v>
      </c>
      <c r="I21" s="92" t="str">
        <f t="shared" si="2"/>
        <v>Bath</v>
      </c>
      <c r="J21" s="94" t="str">
        <f>VLOOKUP(Table2[[#This Row],[Product]],Table3[],3,FALSE)</f>
        <v>Bath</v>
      </c>
      <c r="K21" s="100"/>
      <c r="L21" s="66" t="s">
        <v>99</v>
      </c>
      <c r="M21" s="66" t="s">
        <v>58</v>
      </c>
      <c r="N21" s="66" t="s">
        <v>59</v>
      </c>
    </row>
    <row r="22" spans="1:14">
      <c r="A22" s="95" t="s">
        <v>92</v>
      </c>
      <c r="B22" s="96" t="s">
        <v>101</v>
      </c>
      <c r="C22" s="97" t="s">
        <v>56</v>
      </c>
      <c r="D22" s="98">
        <v>245</v>
      </c>
      <c r="E22" s="97">
        <v>16</v>
      </c>
      <c r="F22" s="96">
        <v>96</v>
      </c>
      <c r="G22" s="99">
        <f t="shared" si="0"/>
        <v>23520</v>
      </c>
      <c r="H22" s="93" t="str">
        <f t="shared" si="1"/>
        <v>Furniture</v>
      </c>
      <c r="I22" s="92" t="str">
        <f t="shared" si="2"/>
        <v>Bedroom</v>
      </c>
      <c r="J22" s="94" t="str">
        <f>VLOOKUP(Table2[[#This Row],[Product]],Table3[],3,FALSE)</f>
        <v>Bedroom</v>
      </c>
      <c r="K22" s="100"/>
      <c r="L22" s="66" t="s">
        <v>94</v>
      </c>
      <c r="M22" s="66" t="s">
        <v>83</v>
      </c>
      <c r="N22" s="66" t="s">
        <v>59</v>
      </c>
    </row>
    <row r="23" spans="1:14">
      <c r="A23" s="95" t="s">
        <v>94</v>
      </c>
      <c r="B23" s="96" t="s">
        <v>95</v>
      </c>
      <c r="C23" s="97" t="s">
        <v>102</v>
      </c>
      <c r="D23" s="98">
        <v>14.99</v>
      </c>
      <c r="E23" s="97">
        <v>134</v>
      </c>
      <c r="F23" s="96">
        <v>1445</v>
      </c>
      <c r="G23" s="99">
        <f t="shared" si="0"/>
        <v>21660.55</v>
      </c>
      <c r="H23" s="93" t="str">
        <f t="shared" si="1"/>
        <v>Textiles</v>
      </c>
      <c r="I23" s="92" t="str">
        <f t="shared" si="2"/>
        <v>Bath</v>
      </c>
      <c r="J23" s="94" t="str">
        <f>VLOOKUP(Table2[[#This Row],[Product]],Table3[],3,FALSE)</f>
        <v>Bath</v>
      </c>
      <c r="K23" s="100"/>
      <c r="L23" s="66" t="s">
        <v>103</v>
      </c>
      <c r="M23" s="66" t="s">
        <v>91</v>
      </c>
      <c r="N23" s="66" t="s">
        <v>78</v>
      </c>
    </row>
    <row r="24" spans="1:14">
      <c r="A24" s="95" t="s">
        <v>94</v>
      </c>
      <c r="B24" s="96" t="s">
        <v>95</v>
      </c>
      <c r="C24" s="97" t="s">
        <v>104</v>
      </c>
      <c r="D24" s="98">
        <v>14.99</v>
      </c>
      <c r="E24" s="97">
        <v>326</v>
      </c>
      <c r="F24" s="96">
        <v>1444</v>
      </c>
      <c r="G24" s="99">
        <f t="shared" si="0"/>
        <v>21645.56</v>
      </c>
      <c r="H24" s="93" t="str">
        <f t="shared" si="1"/>
        <v>Textiles</v>
      </c>
      <c r="I24" s="92" t="str">
        <f t="shared" si="2"/>
        <v>Bath</v>
      </c>
      <c r="J24" s="94" t="str">
        <f>VLOOKUP(Table2[[#This Row],[Product]],Table3[],3,FALSE)</f>
        <v>Bath</v>
      </c>
      <c r="K24" s="100"/>
      <c r="L24" s="66" t="s">
        <v>105</v>
      </c>
      <c r="M24" s="66" t="s">
        <v>83</v>
      </c>
      <c r="N24" s="66" t="s">
        <v>59</v>
      </c>
    </row>
    <row r="25" spans="1:14">
      <c r="A25" s="95" t="s">
        <v>94</v>
      </c>
      <c r="B25" s="96" t="s">
        <v>95</v>
      </c>
      <c r="C25" s="97" t="s">
        <v>106</v>
      </c>
      <c r="D25" s="98">
        <v>14.99</v>
      </c>
      <c r="E25" s="97">
        <v>206</v>
      </c>
      <c r="F25" s="96">
        <v>1162</v>
      </c>
      <c r="G25" s="99">
        <f t="shared" si="0"/>
        <v>17418.38</v>
      </c>
      <c r="H25" s="93" t="str">
        <f t="shared" si="1"/>
        <v>Textiles</v>
      </c>
      <c r="I25" s="92" t="str">
        <f t="shared" si="2"/>
        <v>Bath</v>
      </c>
      <c r="J25" s="94" t="str">
        <f>VLOOKUP(Table2[[#This Row],[Product]],Table3[],3,FALSE)</f>
        <v>Bath</v>
      </c>
      <c r="K25" s="100"/>
      <c r="L25" s="66" t="s">
        <v>107</v>
      </c>
      <c r="M25" s="66" t="s">
        <v>58</v>
      </c>
      <c r="N25" s="66" t="s">
        <v>68</v>
      </c>
    </row>
    <row r="26" spans="1:14">
      <c r="A26" s="95" t="s">
        <v>94</v>
      </c>
      <c r="B26" s="96" t="s">
        <v>95</v>
      </c>
      <c r="C26" s="97" t="s">
        <v>108</v>
      </c>
      <c r="D26" s="98">
        <v>14.99</v>
      </c>
      <c r="E26" s="97">
        <v>92</v>
      </c>
      <c r="F26" s="96">
        <v>989</v>
      </c>
      <c r="G26" s="99">
        <f t="shared" si="0"/>
        <v>14825.11</v>
      </c>
      <c r="H26" s="93" t="str">
        <f t="shared" si="1"/>
        <v>Textiles</v>
      </c>
      <c r="I26" s="92" t="str">
        <f t="shared" si="2"/>
        <v>Bath</v>
      </c>
      <c r="J26" s="94" t="str">
        <f>VLOOKUP(Table2[[#This Row],[Product]],Table3[],3,FALSE)</f>
        <v>Bath</v>
      </c>
      <c r="K26" s="100"/>
      <c r="L26" s="66" t="s">
        <v>109</v>
      </c>
      <c r="M26" s="66" t="s">
        <v>58</v>
      </c>
      <c r="N26" s="66" t="s">
        <v>68</v>
      </c>
    </row>
    <row r="27" spans="1:14">
      <c r="A27" s="95" t="s">
        <v>103</v>
      </c>
      <c r="B27" s="96" t="s">
        <v>110</v>
      </c>
      <c r="C27" s="97" t="s">
        <v>75</v>
      </c>
      <c r="D27" s="98">
        <v>883</v>
      </c>
      <c r="E27" s="97">
        <v>335</v>
      </c>
      <c r="F27" s="96">
        <v>211</v>
      </c>
      <c r="G27" s="99">
        <f t="shared" si="0"/>
        <v>186313</v>
      </c>
      <c r="H27" s="93" t="str">
        <f t="shared" si="1"/>
        <v>Furniture</v>
      </c>
      <c r="I27" s="92" t="str">
        <f t="shared" si="2"/>
        <v>Living Room</v>
      </c>
      <c r="J27" s="94" t="str">
        <f>VLOOKUP(Table2[[#This Row],[Product]],Table3[],3,FALSE)</f>
        <v>Living Room</v>
      </c>
      <c r="K27" s="100"/>
      <c r="L27" s="66" t="s">
        <v>111</v>
      </c>
      <c r="M27" s="66" t="s">
        <v>91</v>
      </c>
      <c r="N27" s="66" t="s">
        <v>78</v>
      </c>
    </row>
    <row r="28" spans="1:14">
      <c r="A28" s="95" t="s">
        <v>103</v>
      </c>
      <c r="B28" s="96" t="s">
        <v>110</v>
      </c>
      <c r="C28" s="97" t="s">
        <v>56</v>
      </c>
      <c r="D28" s="98">
        <v>795</v>
      </c>
      <c r="E28" s="97">
        <v>297</v>
      </c>
      <c r="F28" s="96">
        <v>217</v>
      </c>
      <c r="G28" s="99">
        <f t="shared" si="0"/>
        <v>172515</v>
      </c>
      <c r="H28" s="93" t="str">
        <f t="shared" si="1"/>
        <v>Furniture</v>
      </c>
      <c r="I28" s="92" t="str">
        <f t="shared" si="2"/>
        <v>Living Room</v>
      </c>
      <c r="J28" s="94" t="str">
        <f>VLOOKUP(Table2[[#This Row],[Product]],Table3[],3,FALSE)</f>
        <v>Living Room</v>
      </c>
      <c r="K28" s="100"/>
      <c r="L28" s="66" t="s">
        <v>112</v>
      </c>
      <c r="M28" s="66" t="s">
        <v>58</v>
      </c>
      <c r="N28" s="66" t="s">
        <v>68</v>
      </c>
    </row>
    <row r="29" spans="1:14">
      <c r="A29" s="95" t="s">
        <v>103</v>
      </c>
      <c r="B29" s="96" t="s">
        <v>110</v>
      </c>
      <c r="C29" s="97" t="s">
        <v>60</v>
      </c>
      <c r="D29" s="98">
        <v>838</v>
      </c>
      <c r="E29" s="97">
        <v>386</v>
      </c>
      <c r="F29" s="96">
        <v>202</v>
      </c>
      <c r="G29" s="99">
        <f t="shared" si="0"/>
        <v>169276</v>
      </c>
      <c r="H29" s="93" t="str">
        <f t="shared" si="1"/>
        <v>Furniture</v>
      </c>
      <c r="I29" s="92" t="str">
        <f t="shared" si="2"/>
        <v>Living Room</v>
      </c>
      <c r="J29" s="94" t="str">
        <f>VLOOKUP(Table2[[#This Row],[Product]],Table3[],3,FALSE)</f>
        <v>Living Room</v>
      </c>
      <c r="K29" s="100"/>
      <c r="L29" s="66" t="s">
        <v>113</v>
      </c>
      <c r="M29" s="66" t="s">
        <v>77</v>
      </c>
      <c r="N29" s="66" t="s">
        <v>97</v>
      </c>
    </row>
    <row r="30" spans="1:14">
      <c r="A30" s="95" t="s">
        <v>105</v>
      </c>
      <c r="B30" s="96" t="s">
        <v>114</v>
      </c>
      <c r="C30" s="97" t="s">
        <v>106</v>
      </c>
      <c r="D30" s="98">
        <v>4.99</v>
      </c>
      <c r="E30" s="97">
        <v>2136</v>
      </c>
      <c r="F30" s="96">
        <v>4403</v>
      </c>
      <c r="G30" s="99">
        <f t="shared" si="0"/>
        <v>21970.97</v>
      </c>
      <c r="H30" s="93" t="str">
        <f t="shared" si="1"/>
        <v>Textiles</v>
      </c>
      <c r="I30" s="92" t="str">
        <f t="shared" si="2"/>
        <v>Bath</v>
      </c>
      <c r="J30" s="94" t="str">
        <f>VLOOKUP(Table2[[#This Row],[Product]],Table3[],3,FALSE)</f>
        <v>Bath</v>
      </c>
      <c r="K30" s="100"/>
      <c r="L30" s="66" t="s">
        <v>115</v>
      </c>
      <c r="M30" s="66" t="s">
        <v>83</v>
      </c>
      <c r="N30" s="66" t="s">
        <v>86</v>
      </c>
    </row>
    <row r="31" spans="1:14">
      <c r="A31" s="95" t="s">
        <v>105</v>
      </c>
      <c r="B31" s="96" t="s">
        <v>114</v>
      </c>
      <c r="C31" s="97" t="s">
        <v>104</v>
      </c>
      <c r="D31" s="98">
        <v>4.99</v>
      </c>
      <c r="E31" s="97">
        <v>2229</v>
      </c>
      <c r="F31" s="96">
        <v>4239</v>
      </c>
      <c r="G31" s="99">
        <f t="shared" si="0"/>
        <v>21152.61</v>
      </c>
      <c r="H31" s="93" t="str">
        <f t="shared" si="1"/>
        <v>Textiles</v>
      </c>
      <c r="I31" s="92" t="str">
        <f t="shared" si="2"/>
        <v>Bath</v>
      </c>
      <c r="J31" s="94" t="str">
        <f>VLOOKUP(Table2[[#This Row],[Product]],Table3[],3,FALSE)</f>
        <v>Bath</v>
      </c>
      <c r="K31" s="100"/>
      <c r="L31" s="66" t="s">
        <v>116</v>
      </c>
      <c r="M31" s="66" t="s">
        <v>91</v>
      </c>
      <c r="N31" s="66" t="s">
        <v>97</v>
      </c>
    </row>
    <row r="32" spans="1:14">
      <c r="A32" s="95" t="s">
        <v>105</v>
      </c>
      <c r="B32" s="96" t="s">
        <v>114</v>
      </c>
      <c r="C32" s="97" t="s">
        <v>102</v>
      </c>
      <c r="D32" s="98">
        <v>4.99</v>
      </c>
      <c r="E32" s="97">
        <v>1362</v>
      </c>
      <c r="F32" s="96">
        <v>4234</v>
      </c>
      <c r="G32" s="99">
        <f t="shared" si="0"/>
        <v>21127.66</v>
      </c>
      <c r="H32" s="93" t="str">
        <f t="shared" si="1"/>
        <v>Textiles</v>
      </c>
      <c r="I32" s="92" t="str">
        <f t="shared" si="2"/>
        <v>Bath</v>
      </c>
      <c r="J32" s="94" t="str">
        <f>VLOOKUP(Table2[[#This Row],[Product]],Table3[],3,FALSE)</f>
        <v>Bath</v>
      </c>
      <c r="K32" s="100"/>
      <c r="L32" s="66" t="s">
        <v>117</v>
      </c>
      <c r="M32" s="66" t="s">
        <v>91</v>
      </c>
      <c r="N32" s="66" t="s">
        <v>78</v>
      </c>
    </row>
    <row r="33" spans="1:14">
      <c r="A33" s="95" t="s">
        <v>105</v>
      </c>
      <c r="B33" s="96" t="s">
        <v>114</v>
      </c>
      <c r="C33" s="97" t="s">
        <v>96</v>
      </c>
      <c r="D33" s="98">
        <v>4.99</v>
      </c>
      <c r="E33" s="97">
        <v>1828</v>
      </c>
      <c r="F33" s="96">
        <v>3749</v>
      </c>
      <c r="G33" s="99">
        <f t="shared" si="0"/>
        <v>18707.510000000002</v>
      </c>
      <c r="H33" s="93" t="str">
        <f t="shared" si="1"/>
        <v>Textiles</v>
      </c>
      <c r="I33" s="92" t="str">
        <f t="shared" si="2"/>
        <v>Bath</v>
      </c>
      <c r="J33" s="94" t="str">
        <f>VLOOKUP(Table2[[#This Row],[Product]],Table3[],3,FALSE)</f>
        <v>Bath</v>
      </c>
      <c r="K33" s="100"/>
      <c r="L33" s="66" t="s">
        <v>118</v>
      </c>
      <c r="M33" s="66" t="s">
        <v>91</v>
      </c>
      <c r="N33" s="66" t="s">
        <v>78</v>
      </c>
    </row>
    <row r="34" spans="1:14">
      <c r="A34" s="95" t="s">
        <v>105</v>
      </c>
      <c r="B34" s="96" t="s">
        <v>114</v>
      </c>
      <c r="C34" s="97" t="s">
        <v>75</v>
      </c>
      <c r="D34" s="98">
        <v>4.99</v>
      </c>
      <c r="E34" s="97">
        <v>1542</v>
      </c>
      <c r="F34" s="96">
        <v>3428</v>
      </c>
      <c r="G34" s="99">
        <f t="shared" si="0"/>
        <v>17105.72</v>
      </c>
      <c r="H34" s="93" t="str">
        <f t="shared" si="1"/>
        <v>Textiles</v>
      </c>
      <c r="I34" s="92" t="str">
        <f t="shared" si="2"/>
        <v>Bath</v>
      </c>
      <c r="J34" s="94" t="str">
        <f>VLOOKUP(Table2[[#This Row],[Product]],Table3[],3,FALSE)</f>
        <v>Bath</v>
      </c>
      <c r="K34" s="100"/>
      <c r="L34" s="66" t="s">
        <v>119</v>
      </c>
      <c r="M34" s="66" t="s">
        <v>58</v>
      </c>
      <c r="N34" s="66" t="s">
        <v>68</v>
      </c>
    </row>
    <row r="35" spans="1:14">
      <c r="A35" s="95" t="s">
        <v>105</v>
      </c>
      <c r="B35" s="96" t="s">
        <v>114</v>
      </c>
      <c r="C35" s="97" t="s">
        <v>98</v>
      </c>
      <c r="D35" s="98">
        <v>4.99</v>
      </c>
      <c r="E35" s="97">
        <v>1224</v>
      </c>
      <c r="F35" s="96">
        <v>3340</v>
      </c>
      <c r="G35" s="99">
        <f t="shared" si="0"/>
        <v>16666.600000000002</v>
      </c>
      <c r="H35" s="93" t="str">
        <f t="shared" si="1"/>
        <v>Textiles</v>
      </c>
      <c r="I35" s="92" t="str">
        <f t="shared" si="2"/>
        <v>Bath</v>
      </c>
      <c r="J35" s="94" t="str">
        <f>VLOOKUP(Table2[[#This Row],[Product]],Table3[],3,FALSE)</f>
        <v>Bath</v>
      </c>
      <c r="K35" s="100"/>
      <c r="L35" s="66" t="s">
        <v>120</v>
      </c>
      <c r="M35" s="66" t="s">
        <v>58</v>
      </c>
      <c r="N35" s="66" t="s">
        <v>68</v>
      </c>
    </row>
    <row r="36" spans="1:14">
      <c r="A36" s="95" t="s">
        <v>105</v>
      </c>
      <c r="B36" s="96" t="s">
        <v>114</v>
      </c>
      <c r="C36" s="97" t="s">
        <v>108</v>
      </c>
      <c r="D36" s="98">
        <v>4.99</v>
      </c>
      <c r="E36" s="97">
        <v>1352</v>
      </c>
      <c r="F36" s="96">
        <v>3227</v>
      </c>
      <c r="G36" s="99">
        <f t="shared" si="0"/>
        <v>16102.730000000001</v>
      </c>
      <c r="H36" s="93" t="str">
        <f t="shared" si="1"/>
        <v>Textiles</v>
      </c>
      <c r="I36" s="92" t="str">
        <f t="shared" si="2"/>
        <v>Bath</v>
      </c>
      <c r="J36" s="94" t="str">
        <f>VLOOKUP(Table2[[#This Row],[Product]],Table3[],3,FALSE)</f>
        <v>Bath</v>
      </c>
      <c r="K36" s="100"/>
      <c r="L36" s="66" t="s">
        <v>121</v>
      </c>
      <c r="M36" s="66" t="s">
        <v>77</v>
      </c>
      <c r="N36" s="66" t="s">
        <v>97</v>
      </c>
    </row>
    <row r="37" spans="1:14">
      <c r="A37" s="95" t="s">
        <v>61</v>
      </c>
      <c r="B37" s="96" t="s">
        <v>122</v>
      </c>
      <c r="C37" s="97" t="s">
        <v>71</v>
      </c>
      <c r="D37" s="98">
        <v>54</v>
      </c>
      <c r="E37" s="97">
        <v>281</v>
      </c>
      <c r="F37" s="96">
        <v>2346</v>
      </c>
      <c r="G37" s="99">
        <f t="shared" si="0"/>
        <v>126684</v>
      </c>
      <c r="H37" s="93" t="str">
        <f t="shared" si="1"/>
        <v>Home</v>
      </c>
      <c r="I37" s="92" t="str">
        <f t="shared" si="2"/>
        <v>Bedroom</v>
      </c>
      <c r="J37" s="94" t="str">
        <f>VLOOKUP(Table2[[#This Row],[Product]],Table3[],3,FALSE)</f>
        <v>Bedroom</v>
      </c>
      <c r="K37" s="100"/>
      <c r="L37" s="66" t="s">
        <v>123</v>
      </c>
      <c r="M37" s="66" t="s">
        <v>83</v>
      </c>
      <c r="N37" s="66" t="s">
        <v>59</v>
      </c>
    </row>
    <row r="38" spans="1:14">
      <c r="A38" s="95" t="s">
        <v>72</v>
      </c>
      <c r="B38" s="96" t="s">
        <v>124</v>
      </c>
      <c r="C38" s="97" t="s">
        <v>125</v>
      </c>
      <c r="D38" s="98">
        <v>16.989999999999998</v>
      </c>
      <c r="E38" s="97">
        <v>428</v>
      </c>
      <c r="F38" s="96">
        <v>2397</v>
      </c>
      <c r="G38" s="99">
        <f t="shared" si="0"/>
        <v>40725.03</v>
      </c>
      <c r="H38" s="93" t="str">
        <f t="shared" si="1"/>
        <v>Home</v>
      </c>
      <c r="I38" s="92" t="str">
        <f t="shared" si="2"/>
        <v>Kitchen</v>
      </c>
      <c r="J38" s="94" t="str">
        <f>VLOOKUP(Table2[[#This Row],[Product]],Table3[],3,FALSE)</f>
        <v>Kitchen</v>
      </c>
      <c r="K38" s="100"/>
      <c r="L38" s="66" t="s">
        <v>126</v>
      </c>
      <c r="M38" s="66" t="s">
        <v>58</v>
      </c>
      <c r="N38" s="66" t="s">
        <v>68</v>
      </c>
    </row>
    <row r="39" spans="1:14">
      <c r="A39" s="95" t="s">
        <v>82</v>
      </c>
      <c r="B39" s="96" t="s">
        <v>127</v>
      </c>
      <c r="C39" s="97" t="s">
        <v>106</v>
      </c>
      <c r="D39" s="98">
        <v>11.99</v>
      </c>
      <c r="E39" s="97">
        <v>1101</v>
      </c>
      <c r="F39" s="96">
        <v>3104</v>
      </c>
      <c r="G39" s="99">
        <f t="shared" si="0"/>
        <v>37216.959999999999</v>
      </c>
      <c r="H39" s="93" t="str">
        <f t="shared" si="1"/>
        <v>Textiles</v>
      </c>
      <c r="I39" s="92" t="str">
        <f t="shared" si="2"/>
        <v>Bath</v>
      </c>
      <c r="J39" s="94" t="str">
        <f>VLOOKUP(Table2[[#This Row],[Product]],Table3[],3,FALSE)</f>
        <v>Bath</v>
      </c>
      <c r="K39" s="100"/>
      <c r="L39" s="66" t="s">
        <v>128</v>
      </c>
      <c r="M39" s="66" t="s">
        <v>83</v>
      </c>
      <c r="N39" s="66" t="s">
        <v>62</v>
      </c>
    </row>
    <row r="40" spans="1:14">
      <c r="A40" s="95" t="s">
        <v>65</v>
      </c>
      <c r="B40" s="96" t="s">
        <v>129</v>
      </c>
      <c r="C40" s="97" t="s">
        <v>60</v>
      </c>
      <c r="D40" s="98">
        <v>27.5</v>
      </c>
      <c r="E40" s="97">
        <v>338</v>
      </c>
      <c r="F40" s="96">
        <v>1280</v>
      </c>
      <c r="G40" s="99">
        <f t="shared" si="0"/>
        <v>35200</v>
      </c>
      <c r="H40" s="93" t="str">
        <f t="shared" si="1"/>
        <v>Home</v>
      </c>
      <c r="I40" s="92" t="str">
        <f t="shared" si="2"/>
        <v>Entryways</v>
      </c>
      <c r="J40" s="94" t="str">
        <f>VLOOKUP(Table2[[#This Row],[Product]],Table3[],3,FALSE)</f>
        <v>Entryways</v>
      </c>
      <c r="K40" s="100"/>
      <c r="L40" s="66" t="s">
        <v>130</v>
      </c>
      <c r="M40" s="66" t="s">
        <v>83</v>
      </c>
      <c r="N40" s="66" t="s">
        <v>62</v>
      </c>
    </row>
    <row r="41" spans="1:14">
      <c r="A41" s="95" t="s">
        <v>57</v>
      </c>
      <c r="B41" s="96" t="s">
        <v>131</v>
      </c>
      <c r="C41" s="97" t="s">
        <v>60</v>
      </c>
      <c r="D41" s="98">
        <v>23.99</v>
      </c>
      <c r="E41" s="97">
        <v>796</v>
      </c>
      <c r="F41" s="96">
        <v>1444</v>
      </c>
      <c r="G41" s="99">
        <f t="shared" si="0"/>
        <v>34641.56</v>
      </c>
      <c r="H41" s="93" t="str">
        <f t="shared" si="1"/>
        <v>Home</v>
      </c>
      <c r="I41" s="92" t="str">
        <f t="shared" si="2"/>
        <v>Bath</v>
      </c>
      <c r="J41" s="94" t="str">
        <f>VLOOKUP(Table2[[#This Row],[Product]],Table3[],3,FALSE)</f>
        <v>Bath</v>
      </c>
      <c r="K41" s="100"/>
      <c r="L41" s="66" t="s">
        <v>132</v>
      </c>
      <c r="M41" s="66" t="s">
        <v>91</v>
      </c>
      <c r="N41" s="66" t="s">
        <v>97</v>
      </c>
    </row>
    <row r="42" spans="1:14">
      <c r="A42" s="95" t="s">
        <v>57</v>
      </c>
      <c r="B42" s="96" t="s">
        <v>131</v>
      </c>
      <c r="C42" s="97" t="s">
        <v>56</v>
      </c>
      <c r="D42" s="98">
        <v>23.99</v>
      </c>
      <c r="E42" s="97">
        <v>421</v>
      </c>
      <c r="F42" s="96">
        <v>1407</v>
      </c>
      <c r="G42" s="99">
        <f t="shared" si="0"/>
        <v>33753.93</v>
      </c>
      <c r="H42" s="93" t="str">
        <f t="shared" si="1"/>
        <v>Home</v>
      </c>
      <c r="I42" s="92" t="str">
        <f t="shared" si="2"/>
        <v>Bath</v>
      </c>
      <c r="J42" s="94" t="str">
        <f>VLOOKUP(Table2[[#This Row],[Product]],Table3[],3,FALSE)</f>
        <v>Bath</v>
      </c>
      <c r="K42" s="100"/>
      <c r="L42" s="66" t="s">
        <v>133</v>
      </c>
      <c r="M42" s="66" t="s">
        <v>91</v>
      </c>
      <c r="N42" s="66" t="s">
        <v>97</v>
      </c>
    </row>
    <row r="43" spans="1:14">
      <c r="A43" s="95" t="s">
        <v>65</v>
      </c>
      <c r="B43" s="96" t="s">
        <v>129</v>
      </c>
      <c r="C43" s="97" t="s">
        <v>56</v>
      </c>
      <c r="D43" s="98">
        <v>27.5</v>
      </c>
      <c r="E43" s="97">
        <v>190</v>
      </c>
      <c r="F43" s="96">
        <v>1146</v>
      </c>
      <c r="G43" s="99">
        <f t="shared" si="0"/>
        <v>31515</v>
      </c>
      <c r="H43" s="93" t="str">
        <f t="shared" si="1"/>
        <v>Home</v>
      </c>
      <c r="I43" s="92" t="str">
        <f t="shared" si="2"/>
        <v>Entryways</v>
      </c>
      <c r="J43" s="94" t="str">
        <f>VLOOKUP(Table2[[#This Row],[Product]],Table3[],3,FALSE)</f>
        <v>Entryways</v>
      </c>
      <c r="K43" s="100"/>
      <c r="L43" s="66" t="s">
        <v>134</v>
      </c>
      <c r="M43" s="66" t="s">
        <v>91</v>
      </c>
      <c r="N43" s="66" t="s">
        <v>78</v>
      </c>
    </row>
    <row r="44" spans="1:14">
      <c r="A44" s="95" t="s">
        <v>82</v>
      </c>
      <c r="B44" s="96" t="s">
        <v>127</v>
      </c>
      <c r="C44" s="97" t="s">
        <v>98</v>
      </c>
      <c r="D44" s="98">
        <v>11.99</v>
      </c>
      <c r="E44" s="97">
        <v>1197</v>
      </c>
      <c r="F44" s="96">
        <v>2479</v>
      </c>
      <c r="G44" s="99">
        <f t="shared" si="0"/>
        <v>29723.21</v>
      </c>
      <c r="H44" s="93" t="str">
        <f t="shared" si="1"/>
        <v>Textiles</v>
      </c>
      <c r="I44" s="92" t="str">
        <f t="shared" si="2"/>
        <v>Bath</v>
      </c>
      <c r="J44" s="94" t="str">
        <f>VLOOKUP(Table2[[#This Row],[Product]],Table3[],3,FALSE)</f>
        <v>Bath</v>
      </c>
      <c r="K44" s="100"/>
      <c r="L44" s="66" t="s">
        <v>135</v>
      </c>
      <c r="M44" s="66" t="s">
        <v>58</v>
      </c>
      <c r="N44" s="66" t="s">
        <v>68</v>
      </c>
    </row>
    <row r="45" spans="1:14">
      <c r="A45" s="95" t="s">
        <v>82</v>
      </c>
      <c r="B45" s="96" t="s">
        <v>127</v>
      </c>
      <c r="C45" s="97" t="s">
        <v>104</v>
      </c>
      <c r="D45" s="98">
        <v>11.99</v>
      </c>
      <c r="E45" s="97">
        <v>1126</v>
      </c>
      <c r="F45" s="96">
        <v>2372</v>
      </c>
      <c r="G45" s="99">
        <f t="shared" si="0"/>
        <v>28440.28</v>
      </c>
      <c r="H45" s="93" t="str">
        <f t="shared" si="1"/>
        <v>Textiles</v>
      </c>
      <c r="I45" s="92" t="str">
        <f t="shared" si="2"/>
        <v>Bath</v>
      </c>
      <c r="J45" s="94" t="str">
        <f>VLOOKUP(Table2[[#This Row],[Product]],Table3[],3,FALSE)</f>
        <v>Bath</v>
      </c>
      <c r="K45" s="100"/>
      <c r="L45" s="66" t="s">
        <v>136</v>
      </c>
      <c r="M45" s="66" t="s">
        <v>83</v>
      </c>
      <c r="N45" s="66" t="s">
        <v>86</v>
      </c>
    </row>
    <row r="46" spans="1:14">
      <c r="A46" s="95" t="s">
        <v>67</v>
      </c>
      <c r="B46" s="96" t="s">
        <v>137</v>
      </c>
      <c r="C46" s="97" t="s">
        <v>71</v>
      </c>
      <c r="D46" s="98">
        <v>19.989999999999998</v>
      </c>
      <c r="E46" s="97">
        <v>452</v>
      </c>
      <c r="F46" s="96">
        <v>1421</v>
      </c>
      <c r="G46" s="99">
        <f t="shared" si="0"/>
        <v>28405.789999999997</v>
      </c>
      <c r="H46" s="93" t="str">
        <f t="shared" si="1"/>
        <v>Home</v>
      </c>
      <c r="I46" s="92" t="str">
        <f t="shared" si="2"/>
        <v>Kitchen</v>
      </c>
      <c r="J46" s="94" t="str">
        <f>VLOOKUP(Table2[[#This Row],[Product]],Table3[],3,FALSE)</f>
        <v>Kitchen</v>
      </c>
      <c r="K46" s="100"/>
      <c r="L46" s="66" t="s">
        <v>138</v>
      </c>
      <c r="M46" s="66" t="s">
        <v>91</v>
      </c>
      <c r="N46" s="66" t="s">
        <v>62</v>
      </c>
    </row>
    <row r="47" spans="1:14">
      <c r="A47" s="95" t="s">
        <v>82</v>
      </c>
      <c r="B47" s="96" t="s">
        <v>127</v>
      </c>
      <c r="C47" s="97" t="s">
        <v>75</v>
      </c>
      <c r="D47" s="98">
        <v>11.99</v>
      </c>
      <c r="E47" s="97">
        <v>1202</v>
      </c>
      <c r="F47" s="96">
        <v>2341</v>
      </c>
      <c r="G47" s="99">
        <f t="shared" si="0"/>
        <v>28068.59</v>
      </c>
      <c r="H47" s="93" t="str">
        <f t="shared" si="1"/>
        <v>Textiles</v>
      </c>
      <c r="I47" s="92" t="str">
        <f t="shared" si="2"/>
        <v>Bath</v>
      </c>
      <c r="J47" s="94" t="str">
        <f>VLOOKUP(Table2[[#This Row],[Product]],Table3[],3,FALSE)</f>
        <v>Bath</v>
      </c>
      <c r="K47" s="100"/>
      <c r="L47" s="66" t="s">
        <v>139</v>
      </c>
      <c r="M47" s="66" t="s">
        <v>91</v>
      </c>
      <c r="N47" s="66" t="s">
        <v>78</v>
      </c>
    </row>
    <row r="48" spans="1:14">
      <c r="A48" s="95" t="s">
        <v>84</v>
      </c>
      <c r="B48" s="96" t="s">
        <v>140</v>
      </c>
      <c r="C48" s="97" t="s">
        <v>106</v>
      </c>
      <c r="D48" s="98">
        <v>7.99</v>
      </c>
      <c r="E48" s="97">
        <v>1358</v>
      </c>
      <c r="F48" s="96">
        <v>3452</v>
      </c>
      <c r="G48" s="99">
        <f t="shared" si="0"/>
        <v>27581.48</v>
      </c>
      <c r="H48" s="93" t="str">
        <f t="shared" si="1"/>
        <v>Textiles</v>
      </c>
      <c r="I48" s="92" t="str">
        <f t="shared" si="2"/>
        <v>Bath</v>
      </c>
      <c r="J48" s="94" t="str">
        <f>VLOOKUP(Table2[[#This Row],[Product]],Table3[],3,FALSE)</f>
        <v>Bath</v>
      </c>
      <c r="K48" s="100"/>
      <c r="L48" s="66" t="s">
        <v>141</v>
      </c>
      <c r="M48" s="66" t="s">
        <v>58</v>
      </c>
      <c r="N48" s="66" t="s">
        <v>68</v>
      </c>
    </row>
    <row r="49" spans="1:14">
      <c r="A49" s="95" t="s">
        <v>82</v>
      </c>
      <c r="B49" s="96" t="s">
        <v>127</v>
      </c>
      <c r="C49" s="97" t="s">
        <v>108</v>
      </c>
      <c r="D49" s="98">
        <v>11.99</v>
      </c>
      <c r="E49" s="97">
        <v>612</v>
      </c>
      <c r="F49" s="96">
        <v>2294</v>
      </c>
      <c r="G49" s="99">
        <f t="shared" si="0"/>
        <v>27505.06</v>
      </c>
      <c r="H49" s="93" t="str">
        <f t="shared" si="1"/>
        <v>Textiles</v>
      </c>
      <c r="I49" s="92" t="str">
        <f t="shared" si="2"/>
        <v>Bath</v>
      </c>
      <c r="J49" s="94" t="str">
        <f>VLOOKUP(Table2[[#This Row],[Product]],Table3[],3,FALSE)</f>
        <v>Bath</v>
      </c>
      <c r="K49" s="100"/>
      <c r="L49" s="66" t="s">
        <v>142</v>
      </c>
      <c r="M49" s="66" t="s">
        <v>83</v>
      </c>
      <c r="N49" s="66" t="s">
        <v>62</v>
      </c>
    </row>
    <row r="50" spans="1:14">
      <c r="A50" s="95" t="s">
        <v>67</v>
      </c>
      <c r="B50" s="96" t="s">
        <v>137</v>
      </c>
      <c r="C50" s="97" t="s">
        <v>75</v>
      </c>
      <c r="D50" s="98">
        <v>19.989999999999998</v>
      </c>
      <c r="E50" s="97">
        <v>393</v>
      </c>
      <c r="F50" s="96">
        <v>1340</v>
      </c>
      <c r="G50" s="99">
        <f t="shared" si="0"/>
        <v>26786.6</v>
      </c>
      <c r="H50" s="93" t="str">
        <f t="shared" si="1"/>
        <v>Home</v>
      </c>
      <c r="I50" s="92" t="str">
        <f t="shared" si="2"/>
        <v>Kitchen</v>
      </c>
      <c r="J50" s="94" t="str">
        <f>VLOOKUP(Table2[[#This Row],[Product]],Table3[],3,FALSE)</f>
        <v>Kitchen</v>
      </c>
      <c r="K50" s="100"/>
      <c r="L50" s="66" t="s">
        <v>143</v>
      </c>
      <c r="M50" s="66" t="s">
        <v>83</v>
      </c>
      <c r="N50" s="66" t="s">
        <v>62</v>
      </c>
    </row>
    <row r="51" spans="1:14">
      <c r="A51" s="95" t="s">
        <v>67</v>
      </c>
      <c r="B51" s="96" t="s">
        <v>137</v>
      </c>
      <c r="C51" s="97" t="s">
        <v>87</v>
      </c>
      <c r="D51" s="98">
        <v>19.989999999999998</v>
      </c>
      <c r="E51" s="97">
        <v>123</v>
      </c>
      <c r="F51" s="96">
        <v>1192</v>
      </c>
      <c r="G51" s="99">
        <f t="shared" si="0"/>
        <v>23828.079999999998</v>
      </c>
      <c r="H51" s="93" t="str">
        <f t="shared" si="1"/>
        <v>Home</v>
      </c>
      <c r="I51" s="92" t="str">
        <f t="shared" si="2"/>
        <v>Kitchen</v>
      </c>
      <c r="J51" s="94" t="str">
        <f>VLOOKUP(Table2[[#This Row],[Product]],Table3[],3,FALSE)</f>
        <v>Kitchen</v>
      </c>
      <c r="K51" s="100"/>
      <c r="L51" s="66" t="s">
        <v>144</v>
      </c>
      <c r="M51" s="66" t="s">
        <v>83</v>
      </c>
      <c r="N51" s="66" t="s">
        <v>86</v>
      </c>
    </row>
    <row r="52" spans="1:14">
      <c r="A52" s="95" t="s">
        <v>84</v>
      </c>
      <c r="B52" s="96" t="s">
        <v>140</v>
      </c>
      <c r="C52" s="97" t="s">
        <v>102</v>
      </c>
      <c r="D52" s="98">
        <v>7.99</v>
      </c>
      <c r="E52" s="97">
        <v>1312</v>
      </c>
      <c r="F52" s="96">
        <v>2960</v>
      </c>
      <c r="G52" s="99">
        <f t="shared" si="0"/>
        <v>23650.400000000001</v>
      </c>
      <c r="H52" s="93" t="str">
        <f t="shared" si="1"/>
        <v>Textiles</v>
      </c>
      <c r="I52" s="92" t="str">
        <f t="shared" si="2"/>
        <v>Bath</v>
      </c>
      <c r="J52" s="94" t="str">
        <f>VLOOKUP(Table2[[#This Row],[Product]],Table3[],3,FALSE)</f>
        <v>Bath</v>
      </c>
      <c r="K52" s="100"/>
      <c r="L52" s="66" t="s">
        <v>145</v>
      </c>
      <c r="M52" s="66" t="s">
        <v>91</v>
      </c>
      <c r="N52" s="66" t="s">
        <v>62</v>
      </c>
    </row>
    <row r="53" spans="1:14">
      <c r="A53" s="95" t="s">
        <v>67</v>
      </c>
      <c r="B53" s="96" t="s">
        <v>146</v>
      </c>
      <c r="C53" s="97" t="s">
        <v>75</v>
      </c>
      <c r="D53" s="98">
        <v>14.99</v>
      </c>
      <c r="E53" s="97">
        <v>442</v>
      </c>
      <c r="F53" s="96">
        <v>1469</v>
      </c>
      <c r="G53" s="99">
        <f t="shared" si="0"/>
        <v>22020.31</v>
      </c>
      <c r="H53" s="93" t="str">
        <f t="shared" si="1"/>
        <v>Home</v>
      </c>
      <c r="I53" s="92" t="str">
        <f t="shared" si="2"/>
        <v>Kitchen</v>
      </c>
      <c r="J53" s="94" t="str">
        <f>VLOOKUP(Table2[[#This Row],[Product]],Table3[],3,FALSE)</f>
        <v>Kitchen</v>
      </c>
      <c r="K53" s="100"/>
      <c r="L53" s="66" t="s">
        <v>147</v>
      </c>
      <c r="M53" s="66" t="s">
        <v>83</v>
      </c>
      <c r="N53" s="66" t="s">
        <v>97</v>
      </c>
    </row>
    <row r="54" spans="1:14">
      <c r="A54" s="95" t="s">
        <v>76</v>
      </c>
      <c r="B54" s="96" t="s">
        <v>148</v>
      </c>
      <c r="C54" s="97" t="s">
        <v>75</v>
      </c>
      <c r="D54" s="98">
        <v>49</v>
      </c>
      <c r="E54" s="97">
        <v>197</v>
      </c>
      <c r="F54" s="96">
        <v>445</v>
      </c>
      <c r="G54" s="99">
        <f t="shared" si="0"/>
        <v>21805</v>
      </c>
      <c r="H54" s="93" t="str">
        <f t="shared" si="1"/>
        <v>Lighting</v>
      </c>
      <c r="I54" s="92" t="str">
        <f t="shared" si="2"/>
        <v>Living Room</v>
      </c>
      <c r="J54" s="94" t="str">
        <f>VLOOKUP(Table2[[#This Row],[Product]],Table3[],3,FALSE)</f>
        <v>Living Room</v>
      </c>
      <c r="K54" s="100"/>
      <c r="L54" s="66" t="s">
        <v>149</v>
      </c>
      <c r="M54" s="66" t="s">
        <v>91</v>
      </c>
      <c r="N54" s="66" t="s">
        <v>97</v>
      </c>
    </row>
    <row r="55" spans="1:14">
      <c r="A55" s="95" t="s">
        <v>76</v>
      </c>
      <c r="B55" s="96" t="s">
        <v>148</v>
      </c>
      <c r="C55" s="97" t="s">
        <v>60</v>
      </c>
      <c r="D55" s="98">
        <v>49</v>
      </c>
      <c r="E55" s="97">
        <v>337</v>
      </c>
      <c r="F55" s="96">
        <v>436</v>
      </c>
      <c r="G55" s="99">
        <f t="shared" si="0"/>
        <v>21364</v>
      </c>
      <c r="H55" s="93" t="str">
        <f t="shared" si="1"/>
        <v>Lighting</v>
      </c>
      <c r="I55" s="92" t="str">
        <f t="shared" si="2"/>
        <v>Living Room</v>
      </c>
      <c r="J55" s="94" t="str">
        <f>VLOOKUP(Table2[[#This Row],[Product]],Table3[],3,FALSE)</f>
        <v>Living Room</v>
      </c>
      <c r="K55" s="100"/>
      <c r="L55" s="66" t="s">
        <v>150</v>
      </c>
      <c r="M55" s="66" t="s">
        <v>91</v>
      </c>
      <c r="N55" s="66" t="s">
        <v>78</v>
      </c>
    </row>
    <row r="56" spans="1:14">
      <c r="A56" s="95" t="s">
        <v>67</v>
      </c>
      <c r="B56" s="96" t="s">
        <v>146</v>
      </c>
      <c r="C56" s="97" t="s">
        <v>87</v>
      </c>
      <c r="D56" s="98">
        <v>14.99</v>
      </c>
      <c r="E56" s="97">
        <v>66</v>
      </c>
      <c r="F56" s="96">
        <v>1313</v>
      </c>
      <c r="G56" s="99">
        <f t="shared" si="0"/>
        <v>19681.87</v>
      </c>
      <c r="H56" s="93" t="str">
        <f t="shared" si="1"/>
        <v>Home</v>
      </c>
      <c r="I56" s="92" t="str">
        <f t="shared" si="2"/>
        <v>Kitchen</v>
      </c>
      <c r="J56" s="94" t="str">
        <f>VLOOKUP(Table2[[#This Row],[Product]],Table3[],3,FALSE)</f>
        <v>Kitchen</v>
      </c>
      <c r="K56" s="100"/>
      <c r="L56" s="66" t="s">
        <v>151</v>
      </c>
      <c r="M56" s="66" t="s">
        <v>83</v>
      </c>
      <c r="N56" s="66" t="s">
        <v>62</v>
      </c>
    </row>
    <row r="57" spans="1:14">
      <c r="A57" s="95" t="s">
        <v>67</v>
      </c>
      <c r="B57" s="96" t="s">
        <v>146</v>
      </c>
      <c r="C57" s="97" t="s">
        <v>71</v>
      </c>
      <c r="D57" s="98">
        <v>14.99</v>
      </c>
      <c r="E57" s="97">
        <v>130</v>
      </c>
      <c r="F57" s="96">
        <v>1310</v>
      </c>
      <c r="G57" s="99">
        <f t="shared" si="0"/>
        <v>19636.900000000001</v>
      </c>
      <c r="H57" s="93" t="str">
        <f t="shared" si="1"/>
        <v>Home</v>
      </c>
      <c r="I57" s="92" t="str">
        <f t="shared" si="2"/>
        <v>Kitchen</v>
      </c>
      <c r="J57" s="94" t="str">
        <f>VLOOKUP(Table2[[#This Row],[Product]],Table3[],3,FALSE)</f>
        <v>Kitchen</v>
      </c>
      <c r="K57" s="100"/>
      <c r="L57" s="66" t="s">
        <v>152</v>
      </c>
      <c r="M57" s="66" t="s">
        <v>83</v>
      </c>
      <c r="N57" s="66" t="s">
        <v>68</v>
      </c>
    </row>
    <row r="58" spans="1:14">
      <c r="A58" s="95" t="s">
        <v>84</v>
      </c>
      <c r="B58" s="96" t="s">
        <v>140</v>
      </c>
      <c r="C58" s="97" t="s">
        <v>98</v>
      </c>
      <c r="D58" s="98">
        <v>7.99</v>
      </c>
      <c r="E58" s="97">
        <v>1136</v>
      </c>
      <c r="F58" s="96">
        <v>2265</v>
      </c>
      <c r="G58" s="99">
        <f t="shared" si="0"/>
        <v>18097.350000000002</v>
      </c>
      <c r="H58" s="93" t="str">
        <f t="shared" si="1"/>
        <v>Textiles</v>
      </c>
      <c r="I58" s="92" t="str">
        <f t="shared" si="2"/>
        <v>Bath</v>
      </c>
      <c r="J58" s="94" t="str">
        <f>VLOOKUP(Table2[[#This Row],[Product]],Table3[],3,FALSE)</f>
        <v>Bath</v>
      </c>
      <c r="K58" s="100"/>
      <c r="L58" s="66" t="s">
        <v>153</v>
      </c>
      <c r="M58" s="66" t="s">
        <v>91</v>
      </c>
      <c r="N58" s="66" t="s">
        <v>86</v>
      </c>
    </row>
    <row r="59" spans="1:14">
      <c r="A59" s="95" t="s">
        <v>84</v>
      </c>
      <c r="B59" s="96" t="s">
        <v>140</v>
      </c>
      <c r="C59" s="97" t="s">
        <v>96</v>
      </c>
      <c r="D59" s="98">
        <v>7.99</v>
      </c>
      <c r="E59" s="97">
        <v>1153</v>
      </c>
      <c r="F59" s="96">
        <v>2257</v>
      </c>
      <c r="G59" s="99">
        <f t="shared" si="0"/>
        <v>18033.43</v>
      </c>
      <c r="H59" s="93" t="str">
        <f t="shared" si="1"/>
        <v>Textiles</v>
      </c>
      <c r="I59" s="92" t="str">
        <f t="shared" si="2"/>
        <v>Bath</v>
      </c>
      <c r="J59" s="94" t="str">
        <f>VLOOKUP(Table2[[#This Row],[Product]],Table3[],3,FALSE)</f>
        <v>Bath</v>
      </c>
      <c r="K59" s="100"/>
      <c r="L59" s="66" t="s">
        <v>154</v>
      </c>
      <c r="M59" s="66" t="s">
        <v>58</v>
      </c>
      <c r="N59" s="66" t="s">
        <v>86</v>
      </c>
    </row>
    <row r="60" spans="1:14">
      <c r="A60" s="95" t="s">
        <v>82</v>
      </c>
      <c r="B60" s="96" t="s">
        <v>127</v>
      </c>
      <c r="C60" s="97" t="s">
        <v>96</v>
      </c>
      <c r="D60" s="98">
        <v>11.99</v>
      </c>
      <c r="E60" s="97">
        <v>1418</v>
      </c>
      <c r="F60" s="96">
        <v>1479</v>
      </c>
      <c r="G60" s="99">
        <f t="shared" si="0"/>
        <v>17733.21</v>
      </c>
      <c r="H60" s="93" t="str">
        <f t="shared" si="1"/>
        <v>Textiles</v>
      </c>
      <c r="I60" s="92" t="str">
        <f t="shared" si="2"/>
        <v>Bath</v>
      </c>
      <c r="J60" s="94" t="str">
        <f>VLOOKUP(Table2[[#This Row],[Product]],Table3[],3,FALSE)</f>
        <v>Bath</v>
      </c>
      <c r="K60" s="100"/>
      <c r="L60" s="66" t="s">
        <v>155</v>
      </c>
      <c r="M60" s="66" t="s">
        <v>83</v>
      </c>
      <c r="N60" s="66" t="s">
        <v>86</v>
      </c>
    </row>
    <row r="61" spans="1:14">
      <c r="A61" s="95" t="s">
        <v>84</v>
      </c>
      <c r="B61" s="96" t="s">
        <v>140</v>
      </c>
      <c r="C61" s="97" t="s">
        <v>75</v>
      </c>
      <c r="D61" s="98">
        <v>7.99</v>
      </c>
      <c r="E61" s="97">
        <v>1336</v>
      </c>
      <c r="F61" s="96">
        <v>2168</v>
      </c>
      <c r="G61" s="99">
        <f t="shared" si="0"/>
        <v>17322.32</v>
      </c>
      <c r="H61" s="93" t="str">
        <f t="shared" si="1"/>
        <v>Textiles</v>
      </c>
      <c r="I61" s="92" t="str">
        <f t="shared" si="2"/>
        <v>Bath</v>
      </c>
      <c r="J61" s="94" t="str">
        <f>VLOOKUP(Table2[[#This Row],[Product]],Table3[],3,FALSE)</f>
        <v>Bath</v>
      </c>
      <c r="K61" s="100"/>
      <c r="L61" s="66" t="s">
        <v>156</v>
      </c>
      <c r="M61" s="66" t="s">
        <v>83</v>
      </c>
      <c r="N61" s="66" t="s">
        <v>97</v>
      </c>
    </row>
    <row r="62" spans="1:14">
      <c r="A62" s="95" t="s">
        <v>82</v>
      </c>
      <c r="B62" s="96" t="s">
        <v>127</v>
      </c>
      <c r="C62" s="97" t="s">
        <v>102</v>
      </c>
      <c r="D62" s="98">
        <v>11.99</v>
      </c>
      <c r="E62" s="97">
        <v>454</v>
      </c>
      <c r="F62" s="96">
        <v>1439</v>
      </c>
      <c r="G62" s="99">
        <f t="shared" si="0"/>
        <v>17253.61</v>
      </c>
      <c r="H62" s="93" t="str">
        <f t="shared" si="1"/>
        <v>Textiles</v>
      </c>
      <c r="I62" s="92" t="str">
        <f t="shared" si="2"/>
        <v>Bath</v>
      </c>
      <c r="J62" s="94" t="str">
        <f>VLOOKUP(Table2[[#This Row],[Product]],Table3[],3,FALSE)</f>
        <v>Bath</v>
      </c>
      <c r="K62" s="100"/>
      <c r="L62" s="66" t="s">
        <v>157</v>
      </c>
      <c r="M62" s="66" t="s">
        <v>83</v>
      </c>
      <c r="N62" s="66" t="s">
        <v>97</v>
      </c>
    </row>
    <row r="63" spans="1:14">
      <c r="A63" s="95" t="s">
        <v>76</v>
      </c>
      <c r="B63" s="96" t="s">
        <v>148</v>
      </c>
      <c r="C63" s="97" t="s">
        <v>56</v>
      </c>
      <c r="D63" s="98">
        <v>49</v>
      </c>
      <c r="E63" s="97">
        <v>374</v>
      </c>
      <c r="F63" s="96">
        <v>334</v>
      </c>
      <c r="G63" s="99">
        <f t="shared" si="0"/>
        <v>16366</v>
      </c>
      <c r="H63" s="93" t="str">
        <f t="shared" si="1"/>
        <v>Lighting</v>
      </c>
      <c r="I63" s="92" t="str">
        <f t="shared" si="2"/>
        <v>Living Room</v>
      </c>
      <c r="J63" s="94" t="str">
        <f>VLOOKUP(Table2[[#This Row],[Product]],Table3[],3,FALSE)</f>
        <v>Living Room</v>
      </c>
      <c r="K63" s="100"/>
      <c r="L63" s="66" t="s">
        <v>158</v>
      </c>
      <c r="M63" s="66" t="s">
        <v>83</v>
      </c>
      <c r="N63" s="66" t="s">
        <v>97</v>
      </c>
    </row>
    <row r="64" spans="1:14">
      <c r="A64" s="95" t="s">
        <v>84</v>
      </c>
      <c r="B64" s="96" t="s">
        <v>140</v>
      </c>
      <c r="C64" s="97" t="s">
        <v>104</v>
      </c>
      <c r="D64" s="98">
        <v>7.99</v>
      </c>
      <c r="E64" s="97">
        <v>2276</v>
      </c>
      <c r="F64" s="96">
        <v>1870</v>
      </c>
      <c r="G64" s="99">
        <f t="shared" si="0"/>
        <v>14941.300000000001</v>
      </c>
      <c r="H64" s="93" t="str">
        <f t="shared" si="1"/>
        <v>Textiles</v>
      </c>
      <c r="I64" s="92" t="str">
        <f t="shared" si="2"/>
        <v>Bath</v>
      </c>
      <c r="J64" s="94" t="str">
        <f>VLOOKUP(Table2[[#This Row],[Product]],Table3[],3,FALSE)</f>
        <v>Bath</v>
      </c>
      <c r="K64" s="100"/>
      <c r="L64" s="66" t="s">
        <v>159</v>
      </c>
      <c r="M64" s="66" t="s">
        <v>83</v>
      </c>
      <c r="N64" s="66" t="s">
        <v>97</v>
      </c>
    </row>
    <row r="65" spans="1:14">
      <c r="A65" s="95" t="s">
        <v>81</v>
      </c>
      <c r="B65" s="96" t="s">
        <v>160</v>
      </c>
      <c r="C65" s="97" t="s">
        <v>56</v>
      </c>
      <c r="D65" s="98">
        <v>29.99</v>
      </c>
      <c r="E65" s="97">
        <v>258</v>
      </c>
      <c r="F65" s="96">
        <v>472</v>
      </c>
      <c r="G65" s="99">
        <f t="shared" si="0"/>
        <v>14155.279999999999</v>
      </c>
      <c r="H65" s="93" t="str">
        <f t="shared" si="1"/>
        <v>Lighting</v>
      </c>
      <c r="I65" s="92" t="str">
        <f t="shared" si="2"/>
        <v>Living Room</v>
      </c>
      <c r="J65" s="94" t="str">
        <f>VLOOKUP(Table2[[#This Row],[Product]],Table3[],3,FALSE)</f>
        <v>Living Room</v>
      </c>
      <c r="K65" s="100"/>
      <c r="L65" s="66" t="s">
        <v>161</v>
      </c>
      <c r="M65" s="66" t="s">
        <v>91</v>
      </c>
      <c r="N65" s="66" t="s">
        <v>62</v>
      </c>
    </row>
    <row r="66" spans="1:14">
      <c r="A66" s="95" t="s">
        <v>85</v>
      </c>
      <c r="B66" s="96" t="s">
        <v>162</v>
      </c>
      <c r="C66" s="97" t="s">
        <v>163</v>
      </c>
      <c r="D66" s="98">
        <v>19.989999999999998</v>
      </c>
      <c r="E66" s="97">
        <v>77</v>
      </c>
      <c r="F66" s="96">
        <v>465</v>
      </c>
      <c r="G66" s="99">
        <f t="shared" si="0"/>
        <v>9295.3499999999985</v>
      </c>
      <c r="H66" s="93" t="str">
        <f t="shared" si="1"/>
        <v>Textiles</v>
      </c>
      <c r="I66" s="92" t="str">
        <f t="shared" si="2"/>
        <v>Dining</v>
      </c>
      <c r="J66" s="94" t="str">
        <f>VLOOKUP(Table2[[#This Row],[Product]],Table3[],3,FALSE)</f>
        <v>Dining</v>
      </c>
      <c r="K66" s="100"/>
      <c r="L66" s="66" t="s">
        <v>164</v>
      </c>
      <c r="M66" s="66" t="s">
        <v>58</v>
      </c>
      <c r="N66" s="66" t="s">
        <v>66</v>
      </c>
    </row>
    <row r="67" spans="1:14">
      <c r="A67" s="95" t="s">
        <v>84</v>
      </c>
      <c r="B67" s="96" t="s">
        <v>140</v>
      </c>
      <c r="C67" s="97" t="s">
        <v>108</v>
      </c>
      <c r="D67" s="98">
        <v>7.99</v>
      </c>
      <c r="E67" s="97">
        <v>880</v>
      </c>
      <c r="F67" s="96">
        <v>1107</v>
      </c>
      <c r="G67" s="99">
        <f t="shared" ref="G67:G130" si="3">D67*F67</f>
        <v>8844.93</v>
      </c>
      <c r="H67" s="93" t="str">
        <f t="shared" ref="H67:H130" si="4">VLOOKUP(A67,$L$3:$N$88,2,FALSE)</f>
        <v>Textiles</v>
      </c>
      <c r="I67" s="92" t="str">
        <f t="shared" ref="I67:I130" si="5">VLOOKUP(A67,$L$3:$N$88,3,FALSE)</f>
        <v>Bath</v>
      </c>
      <c r="J67" s="94" t="str">
        <f>VLOOKUP(Table2[[#This Row],[Product]],Table3[],3,FALSE)</f>
        <v>Bath</v>
      </c>
      <c r="K67" s="100"/>
      <c r="L67" s="66" t="s">
        <v>165</v>
      </c>
      <c r="M67" s="66" t="s">
        <v>58</v>
      </c>
      <c r="N67" s="66" t="s">
        <v>68</v>
      </c>
    </row>
    <row r="68" spans="1:14">
      <c r="A68" s="95" t="s">
        <v>85</v>
      </c>
      <c r="B68" s="96" t="s">
        <v>162</v>
      </c>
      <c r="C68" s="97" t="s">
        <v>71</v>
      </c>
      <c r="D68" s="98">
        <v>19.989999999999998</v>
      </c>
      <c r="E68" s="97">
        <v>405</v>
      </c>
      <c r="F68" s="96">
        <v>408</v>
      </c>
      <c r="G68" s="99">
        <f t="shared" si="3"/>
        <v>8155.9199999999992</v>
      </c>
      <c r="H68" s="93" t="str">
        <f t="shared" si="4"/>
        <v>Textiles</v>
      </c>
      <c r="I68" s="92" t="str">
        <f t="shared" si="5"/>
        <v>Dining</v>
      </c>
      <c r="J68" s="94" t="str">
        <f>VLOOKUP(Table2[[#This Row],[Product]],Table3[],3,FALSE)</f>
        <v>Dining</v>
      </c>
      <c r="K68" s="100"/>
      <c r="L68" s="66" t="s">
        <v>166</v>
      </c>
      <c r="M68" s="66" t="s">
        <v>58</v>
      </c>
      <c r="N68" s="66" t="s">
        <v>68</v>
      </c>
    </row>
    <row r="69" spans="1:14">
      <c r="A69" s="95" t="s">
        <v>81</v>
      </c>
      <c r="B69" s="96" t="s">
        <v>160</v>
      </c>
      <c r="C69" s="97" t="s">
        <v>60</v>
      </c>
      <c r="D69" s="98">
        <v>29.99</v>
      </c>
      <c r="E69" s="97">
        <v>436</v>
      </c>
      <c r="F69" s="96">
        <v>256</v>
      </c>
      <c r="G69" s="99">
        <f t="shared" si="3"/>
        <v>7677.44</v>
      </c>
      <c r="H69" s="93" t="str">
        <f t="shared" si="4"/>
        <v>Lighting</v>
      </c>
      <c r="I69" s="92" t="str">
        <f t="shared" si="5"/>
        <v>Living Room</v>
      </c>
      <c r="J69" s="94" t="str">
        <f>VLOOKUP(Table2[[#This Row],[Product]],Table3[],3,FALSE)</f>
        <v>Living Room</v>
      </c>
      <c r="K69" s="100"/>
      <c r="L69" s="66" t="s">
        <v>167</v>
      </c>
      <c r="M69" s="66" t="s">
        <v>83</v>
      </c>
      <c r="N69" s="66" t="s">
        <v>62</v>
      </c>
    </row>
    <row r="70" spans="1:14">
      <c r="A70" s="95" t="s">
        <v>81</v>
      </c>
      <c r="B70" s="96" t="s">
        <v>160</v>
      </c>
      <c r="C70" s="97" t="s">
        <v>75</v>
      </c>
      <c r="D70" s="98">
        <v>29.99</v>
      </c>
      <c r="E70" s="97">
        <v>247</v>
      </c>
      <c r="F70" s="96">
        <v>233</v>
      </c>
      <c r="G70" s="99">
        <f t="shared" si="3"/>
        <v>6987.67</v>
      </c>
      <c r="H70" s="93" t="str">
        <f t="shared" si="4"/>
        <v>Lighting</v>
      </c>
      <c r="I70" s="92" t="str">
        <f t="shared" si="5"/>
        <v>Living Room</v>
      </c>
      <c r="J70" s="94" t="str">
        <f>VLOOKUP(Table2[[#This Row],[Product]],Table3[],3,FALSE)</f>
        <v>Living Room</v>
      </c>
      <c r="K70" s="100"/>
      <c r="L70" s="66" t="s">
        <v>168</v>
      </c>
      <c r="M70" s="66" t="s">
        <v>83</v>
      </c>
      <c r="N70" s="66" t="s">
        <v>68</v>
      </c>
    </row>
    <row r="71" spans="1:14">
      <c r="A71" s="95" t="s">
        <v>85</v>
      </c>
      <c r="B71" s="96" t="s">
        <v>162</v>
      </c>
      <c r="C71" s="97" t="s">
        <v>169</v>
      </c>
      <c r="D71" s="98">
        <v>19.989999999999998</v>
      </c>
      <c r="E71" s="97">
        <v>456</v>
      </c>
      <c r="F71" s="96">
        <v>342</v>
      </c>
      <c r="G71" s="99">
        <f t="shared" si="3"/>
        <v>6836.579999999999</v>
      </c>
      <c r="H71" s="93" t="str">
        <f t="shared" si="4"/>
        <v>Textiles</v>
      </c>
      <c r="I71" s="92" t="str">
        <f t="shared" si="5"/>
        <v>Dining</v>
      </c>
      <c r="J71" s="94" t="str">
        <f>VLOOKUP(Table2[[#This Row],[Product]],Table3[],3,FALSE)</f>
        <v>Dining</v>
      </c>
      <c r="K71" s="100"/>
      <c r="L71" s="66" t="s">
        <v>170</v>
      </c>
      <c r="M71" s="66" t="s">
        <v>83</v>
      </c>
      <c r="N71" s="66" t="s">
        <v>86</v>
      </c>
    </row>
    <row r="72" spans="1:14">
      <c r="A72" s="95" t="s">
        <v>85</v>
      </c>
      <c r="B72" s="96" t="s">
        <v>162</v>
      </c>
      <c r="C72" s="97" t="s">
        <v>171</v>
      </c>
      <c r="D72" s="98">
        <v>19.989999999999998</v>
      </c>
      <c r="E72" s="97">
        <v>100</v>
      </c>
      <c r="F72" s="96">
        <v>141</v>
      </c>
      <c r="G72" s="99">
        <f t="shared" si="3"/>
        <v>2818.5899999999997</v>
      </c>
      <c r="H72" s="93" t="str">
        <f t="shared" si="4"/>
        <v>Textiles</v>
      </c>
      <c r="I72" s="92" t="str">
        <f t="shared" si="5"/>
        <v>Dining</v>
      </c>
      <c r="J72" s="94" t="str">
        <f>VLOOKUP(Table2[[#This Row],[Product]],Table3[],3,FALSE)</f>
        <v>Dining</v>
      </c>
      <c r="K72" s="100"/>
      <c r="L72" s="66" t="s">
        <v>172</v>
      </c>
      <c r="M72" s="66" t="s">
        <v>83</v>
      </c>
      <c r="N72" s="66" t="s">
        <v>68</v>
      </c>
    </row>
    <row r="73" spans="1:14">
      <c r="A73" s="95" t="s">
        <v>109</v>
      </c>
      <c r="B73" s="96" t="s">
        <v>173</v>
      </c>
      <c r="C73" s="97" t="s">
        <v>75</v>
      </c>
      <c r="D73" s="98">
        <v>12.99</v>
      </c>
      <c r="E73" s="97">
        <v>312</v>
      </c>
      <c r="F73" s="96">
        <v>3216</v>
      </c>
      <c r="G73" s="99">
        <f t="shared" si="3"/>
        <v>41775.840000000004</v>
      </c>
      <c r="H73" s="93" t="str">
        <f t="shared" si="4"/>
        <v>Home</v>
      </c>
      <c r="I73" s="92" t="str">
        <f t="shared" si="5"/>
        <v>Kitchen</v>
      </c>
      <c r="J73" s="94" t="str">
        <f>VLOOKUP(Table2[[#This Row],[Product]],Table3[],3,FALSE)</f>
        <v>Kitchen</v>
      </c>
      <c r="K73" s="100"/>
      <c r="L73" s="66" t="s">
        <v>174</v>
      </c>
      <c r="M73" s="66" t="s">
        <v>83</v>
      </c>
      <c r="N73" s="66" t="s">
        <v>62</v>
      </c>
    </row>
    <row r="74" spans="1:14">
      <c r="A74" s="95" t="s">
        <v>107</v>
      </c>
      <c r="B74" s="96" t="s">
        <v>175</v>
      </c>
      <c r="C74" s="97" t="s">
        <v>87</v>
      </c>
      <c r="D74" s="98">
        <v>23.99</v>
      </c>
      <c r="E74" s="97">
        <v>375</v>
      </c>
      <c r="F74" s="96">
        <v>1364</v>
      </c>
      <c r="G74" s="99">
        <f t="shared" si="3"/>
        <v>32722.359999999997</v>
      </c>
      <c r="H74" s="93" t="str">
        <f t="shared" si="4"/>
        <v>Home</v>
      </c>
      <c r="I74" s="92" t="str">
        <f t="shared" si="5"/>
        <v>Kitchen</v>
      </c>
      <c r="J74" s="94" t="str">
        <f>VLOOKUP(Table2[[#This Row],[Product]],Table3[],3,FALSE)</f>
        <v>Kitchen</v>
      </c>
      <c r="K74" s="100"/>
      <c r="L74" s="66" t="s">
        <v>176</v>
      </c>
      <c r="M74" s="66" t="s">
        <v>91</v>
      </c>
      <c r="N74" s="66" t="s">
        <v>78</v>
      </c>
    </row>
    <row r="75" spans="1:14">
      <c r="A75" s="95" t="s">
        <v>107</v>
      </c>
      <c r="B75" s="96" t="s">
        <v>175</v>
      </c>
      <c r="C75" s="97" t="s">
        <v>71</v>
      </c>
      <c r="D75" s="98">
        <v>23.99</v>
      </c>
      <c r="E75" s="97">
        <v>140</v>
      </c>
      <c r="F75" s="96">
        <v>1344</v>
      </c>
      <c r="G75" s="99">
        <f t="shared" si="3"/>
        <v>32242.559999999998</v>
      </c>
      <c r="H75" s="93" t="str">
        <f t="shared" si="4"/>
        <v>Home</v>
      </c>
      <c r="I75" s="92" t="str">
        <f t="shared" si="5"/>
        <v>Kitchen</v>
      </c>
      <c r="J75" s="94" t="str">
        <f>VLOOKUP(Table2[[#This Row],[Product]],Table3[],3,FALSE)</f>
        <v>Kitchen</v>
      </c>
      <c r="K75" s="100"/>
      <c r="L75" s="66" t="s">
        <v>177</v>
      </c>
      <c r="M75" s="66" t="s">
        <v>83</v>
      </c>
      <c r="N75" s="66" t="s">
        <v>62</v>
      </c>
    </row>
    <row r="76" spans="1:14">
      <c r="A76" s="95" t="s">
        <v>107</v>
      </c>
      <c r="B76" s="96" t="s">
        <v>175</v>
      </c>
      <c r="C76" s="97" t="s">
        <v>75</v>
      </c>
      <c r="D76" s="98">
        <v>23.99</v>
      </c>
      <c r="E76" s="97">
        <v>388</v>
      </c>
      <c r="F76" s="96">
        <v>1290</v>
      </c>
      <c r="G76" s="99">
        <f t="shared" si="3"/>
        <v>30947.1</v>
      </c>
      <c r="H76" s="93" t="str">
        <f t="shared" si="4"/>
        <v>Home</v>
      </c>
      <c r="I76" s="92" t="str">
        <f t="shared" si="5"/>
        <v>Kitchen</v>
      </c>
      <c r="J76" s="94" t="str">
        <f>VLOOKUP(Table2[[#This Row],[Product]],Table3[],3,FALSE)</f>
        <v>Kitchen</v>
      </c>
      <c r="K76" s="100"/>
      <c r="L76" s="66" t="s">
        <v>178</v>
      </c>
      <c r="M76" s="66" t="s">
        <v>91</v>
      </c>
      <c r="N76" s="66" t="s">
        <v>62</v>
      </c>
    </row>
    <row r="77" spans="1:14">
      <c r="A77" s="95" t="s">
        <v>88</v>
      </c>
      <c r="B77" s="96" t="s">
        <v>179</v>
      </c>
      <c r="C77" s="97" t="s">
        <v>60</v>
      </c>
      <c r="D77" s="98">
        <v>14.99</v>
      </c>
      <c r="E77" s="97">
        <v>429</v>
      </c>
      <c r="F77" s="96">
        <v>1289</v>
      </c>
      <c r="G77" s="99">
        <f t="shared" si="3"/>
        <v>19322.11</v>
      </c>
      <c r="H77" s="93" t="str">
        <f t="shared" si="4"/>
        <v>Home</v>
      </c>
      <c r="I77" s="92" t="str">
        <f t="shared" si="5"/>
        <v>Bath</v>
      </c>
      <c r="J77" s="94" t="str">
        <f>VLOOKUP(Table2[[#This Row],[Product]],Table3[],3,FALSE)</f>
        <v>Bath</v>
      </c>
      <c r="K77" s="100"/>
      <c r="L77" s="66" t="s">
        <v>180</v>
      </c>
      <c r="M77" s="66" t="s">
        <v>83</v>
      </c>
      <c r="N77" s="66" t="s">
        <v>62</v>
      </c>
    </row>
    <row r="78" spans="1:14">
      <c r="A78" s="95" t="s">
        <v>88</v>
      </c>
      <c r="B78" s="96" t="s">
        <v>179</v>
      </c>
      <c r="C78" s="97" t="s">
        <v>56</v>
      </c>
      <c r="D78" s="98">
        <v>14.99</v>
      </c>
      <c r="E78" s="97">
        <v>254</v>
      </c>
      <c r="F78" s="96">
        <v>1247</v>
      </c>
      <c r="G78" s="99">
        <f t="shared" si="3"/>
        <v>18692.53</v>
      </c>
      <c r="H78" s="93" t="str">
        <f t="shared" si="4"/>
        <v>Home</v>
      </c>
      <c r="I78" s="92" t="str">
        <f t="shared" si="5"/>
        <v>Bath</v>
      </c>
      <c r="J78" s="94" t="str">
        <f>VLOOKUP(Table2[[#This Row],[Product]],Table3[],3,FALSE)</f>
        <v>Bath</v>
      </c>
      <c r="K78" s="100"/>
      <c r="L78" s="66" t="s">
        <v>181</v>
      </c>
      <c r="M78" s="66" t="s">
        <v>91</v>
      </c>
      <c r="N78" s="66" t="s">
        <v>78</v>
      </c>
    </row>
    <row r="79" spans="1:14">
      <c r="A79" s="95" t="s">
        <v>111</v>
      </c>
      <c r="B79" s="96" t="s">
        <v>182</v>
      </c>
      <c r="C79" s="97" t="s">
        <v>56</v>
      </c>
      <c r="D79" s="98">
        <v>119</v>
      </c>
      <c r="E79" s="97">
        <v>17</v>
      </c>
      <c r="F79" s="96">
        <v>456</v>
      </c>
      <c r="G79" s="99">
        <f t="shared" si="3"/>
        <v>54264</v>
      </c>
      <c r="H79" s="93" t="str">
        <f t="shared" si="4"/>
        <v>Furniture</v>
      </c>
      <c r="I79" s="92" t="str">
        <f t="shared" si="5"/>
        <v>Living Room</v>
      </c>
      <c r="J79" s="94" t="str">
        <f>VLOOKUP(Table2[[#This Row],[Product]],Table3[],3,FALSE)</f>
        <v>Living Room</v>
      </c>
      <c r="K79" s="100"/>
      <c r="L79" s="66" t="s">
        <v>183</v>
      </c>
      <c r="M79" s="66" t="s">
        <v>91</v>
      </c>
      <c r="N79" s="66" t="s">
        <v>78</v>
      </c>
    </row>
    <row r="80" spans="1:14">
      <c r="A80" s="95" t="s">
        <v>112</v>
      </c>
      <c r="B80" s="96" t="s">
        <v>124</v>
      </c>
      <c r="C80" s="97" t="s">
        <v>125</v>
      </c>
      <c r="D80" s="98">
        <v>16.989999999999998</v>
      </c>
      <c r="E80" s="97">
        <v>217</v>
      </c>
      <c r="F80" s="96">
        <v>3056</v>
      </c>
      <c r="G80" s="99">
        <f t="shared" si="3"/>
        <v>51921.439999999995</v>
      </c>
      <c r="H80" s="93" t="str">
        <f t="shared" si="4"/>
        <v>Home</v>
      </c>
      <c r="I80" s="92" t="str">
        <f t="shared" si="5"/>
        <v>Kitchen</v>
      </c>
      <c r="J80" s="94" t="str">
        <f>VLOOKUP(Table2[[#This Row],[Product]],Table3[],3,FALSE)</f>
        <v>Kitchen</v>
      </c>
      <c r="K80" s="100"/>
      <c r="L80" s="66" t="s">
        <v>184</v>
      </c>
      <c r="M80" s="66" t="s">
        <v>83</v>
      </c>
      <c r="N80" s="66" t="s">
        <v>62</v>
      </c>
    </row>
    <row r="81" spans="1:14">
      <c r="A81" s="95" t="s">
        <v>111</v>
      </c>
      <c r="B81" s="96" t="s">
        <v>182</v>
      </c>
      <c r="C81" s="97" t="s">
        <v>75</v>
      </c>
      <c r="D81" s="98">
        <v>119</v>
      </c>
      <c r="E81" s="97">
        <v>120</v>
      </c>
      <c r="F81" s="96">
        <v>405</v>
      </c>
      <c r="G81" s="99">
        <f t="shared" si="3"/>
        <v>48195</v>
      </c>
      <c r="H81" s="93" t="str">
        <f t="shared" si="4"/>
        <v>Furniture</v>
      </c>
      <c r="I81" s="92" t="str">
        <f t="shared" si="5"/>
        <v>Living Room</v>
      </c>
      <c r="J81" s="94" t="str">
        <f>VLOOKUP(Table2[[#This Row],[Product]],Table3[],3,FALSE)</f>
        <v>Living Room</v>
      </c>
      <c r="K81" s="100"/>
      <c r="L81" s="66" t="s">
        <v>185</v>
      </c>
      <c r="M81" s="66" t="s">
        <v>83</v>
      </c>
      <c r="N81" s="66" t="s">
        <v>68</v>
      </c>
    </row>
    <row r="82" spans="1:14">
      <c r="A82" s="95" t="s">
        <v>111</v>
      </c>
      <c r="B82" s="96" t="s">
        <v>182</v>
      </c>
      <c r="C82" s="97" t="s">
        <v>60</v>
      </c>
      <c r="D82" s="98">
        <v>119</v>
      </c>
      <c r="E82" s="97">
        <v>30</v>
      </c>
      <c r="F82" s="96">
        <v>361</v>
      </c>
      <c r="G82" s="99">
        <f t="shared" si="3"/>
        <v>42959</v>
      </c>
      <c r="H82" s="93" t="str">
        <f t="shared" si="4"/>
        <v>Furniture</v>
      </c>
      <c r="I82" s="92" t="str">
        <f t="shared" si="5"/>
        <v>Living Room</v>
      </c>
      <c r="J82" s="94" t="str">
        <f>VLOOKUP(Table2[[#This Row],[Product]],Table3[],3,FALSE)</f>
        <v>Living Room</v>
      </c>
      <c r="K82" s="100"/>
      <c r="L82" s="66" t="s">
        <v>186</v>
      </c>
      <c r="M82" s="66" t="s">
        <v>91</v>
      </c>
      <c r="N82" s="66" t="s">
        <v>66</v>
      </c>
    </row>
    <row r="83" spans="1:14">
      <c r="A83" s="95" t="s">
        <v>113</v>
      </c>
      <c r="B83" s="96" t="s">
        <v>187</v>
      </c>
      <c r="C83" s="97" t="s">
        <v>188</v>
      </c>
      <c r="D83" s="98">
        <v>24.95</v>
      </c>
      <c r="E83" s="97">
        <v>380</v>
      </c>
      <c r="F83" s="96">
        <v>595</v>
      </c>
      <c r="G83" s="99">
        <f t="shared" si="3"/>
        <v>14845.25</v>
      </c>
      <c r="H83" s="93" t="str">
        <f t="shared" si="4"/>
        <v>Lighting</v>
      </c>
      <c r="I83" s="92" t="str">
        <f t="shared" si="5"/>
        <v>Kids Room</v>
      </c>
      <c r="J83" s="94" t="str">
        <f>VLOOKUP(Table2[[#This Row],[Product]],Table3[],3,FALSE)</f>
        <v>Kids Room</v>
      </c>
      <c r="K83" s="100"/>
      <c r="L83" s="66" t="s">
        <v>189</v>
      </c>
      <c r="M83" s="66" t="s">
        <v>91</v>
      </c>
      <c r="N83" s="66" t="s">
        <v>86</v>
      </c>
    </row>
    <row r="84" spans="1:14">
      <c r="A84" s="95" t="s">
        <v>115</v>
      </c>
      <c r="B84" s="96" t="s">
        <v>190</v>
      </c>
      <c r="C84" s="97" t="s">
        <v>191</v>
      </c>
      <c r="D84" s="98">
        <v>17.5</v>
      </c>
      <c r="E84" s="97">
        <v>77</v>
      </c>
      <c r="F84" s="96">
        <v>458</v>
      </c>
      <c r="G84" s="99">
        <f t="shared" si="3"/>
        <v>8015</v>
      </c>
      <c r="H84" s="93" t="str">
        <f t="shared" si="4"/>
        <v>Textiles</v>
      </c>
      <c r="I84" s="92" t="str">
        <f t="shared" si="5"/>
        <v>Dining</v>
      </c>
      <c r="J84" s="94" t="str">
        <f>VLOOKUP(Table2[[#This Row],[Product]],Table3[],3,FALSE)</f>
        <v>Dining</v>
      </c>
      <c r="K84" s="100"/>
      <c r="L84" s="66" t="s">
        <v>192</v>
      </c>
      <c r="M84" s="66" t="s">
        <v>91</v>
      </c>
      <c r="N84" s="66" t="s">
        <v>86</v>
      </c>
    </row>
    <row r="85" spans="1:14">
      <c r="A85" s="95" t="s">
        <v>115</v>
      </c>
      <c r="B85" s="96" t="s">
        <v>190</v>
      </c>
      <c r="C85" s="97" t="s">
        <v>96</v>
      </c>
      <c r="D85" s="98">
        <v>17.5</v>
      </c>
      <c r="E85" s="97">
        <v>358</v>
      </c>
      <c r="F85" s="96">
        <v>433</v>
      </c>
      <c r="G85" s="99">
        <f t="shared" si="3"/>
        <v>7577.5</v>
      </c>
      <c r="H85" s="93" t="str">
        <f t="shared" si="4"/>
        <v>Textiles</v>
      </c>
      <c r="I85" s="92" t="str">
        <f t="shared" si="5"/>
        <v>Dining</v>
      </c>
      <c r="J85" s="94" t="str">
        <f>VLOOKUP(Table2[[#This Row],[Product]],Table3[],3,FALSE)</f>
        <v>Dining</v>
      </c>
      <c r="K85" s="100"/>
      <c r="L85" s="66" t="s">
        <v>193</v>
      </c>
      <c r="M85" s="66" t="s">
        <v>91</v>
      </c>
      <c r="N85" s="66" t="s">
        <v>66</v>
      </c>
    </row>
    <row r="86" spans="1:14">
      <c r="A86" s="95" t="s">
        <v>115</v>
      </c>
      <c r="B86" s="96" t="s">
        <v>190</v>
      </c>
      <c r="C86" s="97" t="s">
        <v>102</v>
      </c>
      <c r="D86" s="98">
        <v>17.5</v>
      </c>
      <c r="E86" s="97">
        <v>140</v>
      </c>
      <c r="F86" s="96">
        <v>379</v>
      </c>
      <c r="G86" s="99">
        <f t="shared" si="3"/>
        <v>6632.5</v>
      </c>
      <c r="H86" s="93" t="str">
        <f t="shared" si="4"/>
        <v>Textiles</v>
      </c>
      <c r="I86" s="92" t="str">
        <f t="shared" si="5"/>
        <v>Dining</v>
      </c>
      <c r="J86" s="94" t="str">
        <f>VLOOKUP(Table2[[#This Row],[Product]],Table3[],3,FALSE)</f>
        <v>Dining</v>
      </c>
      <c r="K86" s="100"/>
      <c r="L86" s="66" t="s">
        <v>194</v>
      </c>
      <c r="M86" s="66" t="s">
        <v>91</v>
      </c>
      <c r="N86" s="66" t="s">
        <v>78</v>
      </c>
    </row>
    <row r="87" spans="1:14">
      <c r="A87" s="95" t="s">
        <v>115</v>
      </c>
      <c r="B87" s="96" t="s">
        <v>190</v>
      </c>
      <c r="C87" s="97" t="s">
        <v>98</v>
      </c>
      <c r="D87" s="98">
        <v>17.5</v>
      </c>
      <c r="E87" s="97">
        <v>462</v>
      </c>
      <c r="F87" s="96">
        <v>269</v>
      </c>
      <c r="G87" s="99">
        <f t="shared" si="3"/>
        <v>4707.5</v>
      </c>
      <c r="H87" s="93" t="str">
        <f t="shared" si="4"/>
        <v>Textiles</v>
      </c>
      <c r="I87" s="92" t="str">
        <f t="shared" si="5"/>
        <v>Dining</v>
      </c>
      <c r="J87" s="94" t="str">
        <f>VLOOKUP(Table2[[#This Row],[Product]],Table3[],3,FALSE)</f>
        <v>Dining</v>
      </c>
      <c r="K87" s="100"/>
      <c r="L87" s="66" t="s">
        <v>195</v>
      </c>
      <c r="M87" s="66" t="s">
        <v>91</v>
      </c>
      <c r="N87" s="66" t="s">
        <v>66</v>
      </c>
    </row>
    <row r="88" spans="1:14">
      <c r="A88" s="95" t="s">
        <v>119</v>
      </c>
      <c r="B88" s="96" t="s">
        <v>196</v>
      </c>
      <c r="C88" s="97" t="s">
        <v>71</v>
      </c>
      <c r="D88" s="98">
        <v>167</v>
      </c>
      <c r="E88" s="97">
        <v>83</v>
      </c>
      <c r="F88" s="96">
        <v>1912</v>
      </c>
      <c r="G88" s="99">
        <f t="shared" si="3"/>
        <v>319304</v>
      </c>
      <c r="H88" s="93" t="str">
        <f t="shared" si="4"/>
        <v>Home</v>
      </c>
      <c r="I88" s="92" t="str">
        <f t="shared" si="5"/>
        <v>Kitchen</v>
      </c>
      <c r="J88" s="94" t="str">
        <f>VLOOKUP(Table2[[#This Row],[Product]],Table3[],3,FALSE)</f>
        <v>Kitchen</v>
      </c>
      <c r="K88" s="100"/>
      <c r="L88" s="66" t="s">
        <v>197</v>
      </c>
      <c r="M88" s="66" t="s">
        <v>91</v>
      </c>
      <c r="N88" s="66" t="s">
        <v>86</v>
      </c>
    </row>
    <row r="89" spans="1:14">
      <c r="A89" s="95" t="s">
        <v>119</v>
      </c>
      <c r="B89" s="96" t="s">
        <v>196</v>
      </c>
      <c r="C89" s="97" t="s">
        <v>75</v>
      </c>
      <c r="D89" s="98">
        <v>167</v>
      </c>
      <c r="E89" s="97">
        <v>160</v>
      </c>
      <c r="F89" s="96">
        <v>1248</v>
      </c>
      <c r="G89" s="99">
        <f t="shared" si="3"/>
        <v>208416</v>
      </c>
      <c r="H89" s="93" t="str">
        <f t="shared" si="4"/>
        <v>Home</v>
      </c>
      <c r="I89" s="92" t="str">
        <f t="shared" si="5"/>
        <v>Kitchen</v>
      </c>
      <c r="J89" s="94" t="str">
        <f>VLOOKUP(Table2[[#This Row],[Product]],Table3[],3,FALSE)</f>
        <v>Kitchen</v>
      </c>
      <c r="K89" s="100"/>
      <c r="L89" s="66"/>
      <c r="M89" s="66"/>
      <c r="N89" s="66"/>
    </row>
    <row r="90" spans="1:14">
      <c r="A90" s="95" t="s">
        <v>116</v>
      </c>
      <c r="B90" s="96" t="s">
        <v>198</v>
      </c>
      <c r="C90" s="97" t="s">
        <v>75</v>
      </c>
      <c r="D90" s="98">
        <v>395</v>
      </c>
      <c r="E90" s="97">
        <v>279</v>
      </c>
      <c r="F90" s="96">
        <v>478</v>
      </c>
      <c r="G90" s="99">
        <f t="shared" si="3"/>
        <v>188810</v>
      </c>
      <c r="H90" s="93" t="str">
        <f t="shared" si="4"/>
        <v>Furniture</v>
      </c>
      <c r="I90" s="92" t="str">
        <f t="shared" si="5"/>
        <v>Kids Room</v>
      </c>
      <c r="J90" s="94" t="str">
        <f>VLOOKUP(Table2[[#This Row],[Product]],Table3[],3,FALSE)</f>
        <v>Kids Room</v>
      </c>
      <c r="K90" s="100"/>
      <c r="L90" s="66"/>
      <c r="M90" s="66"/>
      <c r="N90" s="66"/>
    </row>
    <row r="91" spans="1:14">
      <c r="A91" s="95" t="s">
        <v>119</v>
      </c>
      <c r="B91" s="96" t="s">
        <v>196</v>
      </c>
      <c r="C91" s="97" t="s">
        <v>87</v>
      </c>
      <c r="D91" s="98">
        <v>167</v>
      </c>
      <c r="E91" s="97">
        <v>431</v>
      </c>
      <c r="F91" s="96">
        <v>1100</v>
      </c>
      <c r="G91" s="99">
        <f t="shared" si="3"/>
        <v>183700</v>
      </c>
      <c r="H91" s="93" t="str">
        <f t="shared" si="4"/>
        <v>Home</v>
      </c>
      <c r="I91" s="92" t="str">
        <f t="shared" si="5"/>
        <v>Kitchen</v>
      </c>
      <c r="J91" s="94" t="str">
        <f>VLOOKUP(Table2[[#This Row],[Product]],Table3[],3,FALSE)</f>
        <v>Kitchen</v>
      </c>
      <c r="K91" s="100"/>
      <c r="L91" s="66"/>
      <c r="M91" s="66"/>
      <c r="N91" s="66"/>
    </row>
    <row r="92" spans="1:14">
      <c r="A92" s="95" t="s">
        <v>116</v>
      </c>
      <c r="B92" s="96" t="s">
        <v>199</v>
      </c>
      <c r="C92" s="97" t="s">
        <v>56</v>
      </c>
      <c r="D92" s="98">
        <v>395</v>
      </c>
      <c r="E92" s="97">
        <v>159</v>
      </c>
      <c r="F92" s="96">
        <v>464</v>
      </c>
      <c r="G92" s="99">
        <f t="shared" si="3"/>
        <v>183280</v>
      </c>
      <c r="H92" s="93" t="str">
        <f t="shared" si="4"/>
        <v>Furniture</v>
      </c>
      <c r="I92" s="92" t="str">
        <f t="shared" si="5"/>
        <v>Kids Room</v>
      </c>
      <c r="J92" s="94" t="str">
        <f>VLOOKUP(Table2[[#This Row],[Product]],Table3[],3,FALSE)</f>
        <v>Kids Room</v>
      </c>
      <c r="K92" s="100"/>
      <c r="L92" s="66"/>
      <c r="M92" s="66"/>
      <c r="N92" s="66"/>
    </row>
    <row r="93" spans="1:14">
      <c r="A93" s="95" t="s">
        <v>116</v>
      </c>
      <c r="B93" s="96" t="s">
        <v>198</v>
      </c>
      <c r="C93" s="97" t="s">
        <v>60</v>
      </c>
      <c r="D93" s="98">
        <v>395</v>
      </c>
      <c r="E93" s="97">
        <v>37</v>
      </c>
      <c r="F93" s="96">
        <v>305</v>
      </c>
      <c r="G93" s="99">
        <f t="shared" si="3"/>
        <v>120475</v>
      </c>
      <c r="H93" s="93" t="str">
        <f t="shared" si="4"/>
        <v>Furniture</v>
      </c>
      <c r="I93" s="92" t="str">
        <f t="shared" si="5"/>
        <v>Kids Room</v>
      </c>
      <c r="J93" s="94" t="str">
        <f>VLOOKUP(Table2[[#This Row],[Product]],Table3[],3,FALSE)</f>
        <v>Kids Room</v>
      </c>
      <c r="K93" s="100"/>
      <c r="L93" s="66"/>
      <c r="M93" s="66"/>
      <c r="N93" s="66"/>
    </row>
    <row r="94" spans="1:14">
      <c r="A94" s="95" t="s">
        <v>118</v>
      </c>
      <c r="B94" s="96" t="s">
        <v>200</v>
      </c>
      <c r="C94" s="97" t="s">
        <v>56</v>
      </c>
      <c r="D94" s="98">
        <v>189</v>
      </c>
      <c r="E94" s="97">
        <v>119</v>
      </c>
      <c r="F94" s="96">
        <v>459</v>
      </c>
      <c r="G94" s="99">
        <f t="shared" si="3"/>
        <v>86751</v>
      </c>
      <c r="H94" s="93" t="str">
        <f t="shared" si="4"/>
        <v>Furniture</v>
      </c>
      <c r="I94" s="92" t="str">
        <f t="shared" si="5"/>
        <v>Living Room</v>
      </c>
      <c r="J94" s="94" t="str">
        <f>VLOOKUP(Table2[[#This Row],[Product]],Table3[],3,FALSE)</f>
        <v>Living Room</v>
      </c>
      <c r="K94" s="100"/>
      <c r="L94" s="66"/>
      <c r="M94" s="66"/>
      <c r="N94" s="66"/>
    </row>
    <row r="95" spans="1:14">
      <c r="A95" s="95" t="s">
        <v>118</v>
      </c>
      <c r="B95" s="96" t="s">
        <v>200</v>
      </c>
      <c r="C95" s="97" t="s">
        <v>60</v>
      </c>
      <c r="D95" s="98">
        <v>189</v>
      </c>
      <c r="E95" s="97">
        <v>331</v>
      </c>
      <c r="F95" s="96">
        <v>378</v>
      </c>
      <c r="G95" s="99">
        <f t="shared" si="3"/>
        <v>71442</v>
      </c>
      <c r="H95" s="93" t="str">
        <f t="shared" si="4"/>
        <v>Furniture</v>
      </c>
      <c r="I95" s="92" t="str">
        <f t="shared" si="5"/>
        <v>Living Room</v>
      </c>
      <c r="J95" s="94" t="str">
        <f>VLOOKUP(Table2[[#This Row],[Product]],Table3[],3,FALSE)</f>
        <v>Living Room</v>
      </c>
      <c r="K95" s="100"/>
      <c r="L95" s="66"/>
      <c r="M95" s="66"/>
      <c r="N95" s="66"/>
    </row>
    <row r="96" spans="1:14">
      <c r="A96" s="95" t="s">
        <v>117</v>
      </c>
      <c r="B96" s="96" t="s">
        <v>201</v>
      </c>
      <c r="C96" s="97" t="s">
        <v>98</v>
      </c>
      <c r="D96" s="98">
        <v>179</v>
      </c>
      <c r="E96" s="97">
        <v>78</v>
      </c>
      <c r="F96" s="96">
        <v>396</v>
      </c>
      <c r="G96" s="99">
        <f t="shared" si="3"/>
        <v>70884</v>
      </c>
      <c r="H96" s="93" t="str">
        <f t="shared" si="4"/>
        <v>Furniture</v>
      </c>
      <c r="I96" s="92" t="str">
        <f t="shared" si="5"/>
        <v>Living Room</v>
      </c>
      <c r="J96" s="94" t="str">
        <f>VLOOKUP(Table2[[#This Row],[Product]],Table3[],3,FALSE)</f>
        <v>Living Room</v>
      </c>
      <c r="K96" s="100"/>
      <c r="L96" s="66"/>
      <c r="M96" s="66"/>
      <c r="N96" s="66"/>
    </row>
    <row r="97" spans="1:14">
      <c r="A97" s="95" t="s">
        <v>117</v>
      </c>
      <c r="B97" s="96" t="s">
        <v>201</v>
      </c>
      <c r="C97" s="97" t="s">
        <v>202</v>
      </c>
      <c r="D97" s="98">
        <v>179</v>
      </c>
      <c r="E97" s="97">
        <v>207</v>
      </c>
      <c r="F97" s="96">
        <v>335</v>
      </c>
      <c r="G97" s="99">
        <f t="shared" si="3"/>
        <v>59965</v>
      </c>
      <c r="H97" s="93" t="str">
        <f t="shared" si="4"/>
        <v>Furniture</v>
      </c>
      <c r="I97" s="92" t="str">
        <f t="shared" si="5"/>
        <v>Living Room</v>
      </c>
      <c r="J97" s="94" t="str">
        <f>VLOOKUP(Table2[[#This Row],[Product]],Table3[],3,FALSE)</f>
        <v>Living Room</v>
      </c>
      <c r="K97" s="100"/>
      <c r="L97" s="66"/>
      <c r="M97" s="66"/>
      <c r="N97" s="66"/>
    </row>
    <row r="98" spans="1:14">
      <c r="A98" s="95" t="s">
        <v>117</v>
      </c>
      <c r="B98" s="96" t="s">
        <v>201</v>
      </c>
      <c r="C98" s="97" t="s">
        <v>96</v>
      </c>
      <c r="D98" s="98">
        <v>179</v>
      </c>
      <c r="E98" s="97">
        <v>98</v>
      </c>
      <c r="F98" s="96">
        <v>332</v>
      </c>
      <c r="G98" s="99">
        <f t="shared" si="3"/>
        <v>59428</v>
      </c>
      <c r="H98" s="93" t="str">
        <f t="shared" si="4"/>
        <v>Furniture</v>
      </c>
      <c r="I98" s="92" t="str">
        <f t="shared" si="5"/>
        <v>Living Room</v>
      </c>
      <c r="J98" s="94" t="str">
        <f>VLOOKUP(Table2[[#This Row],[Product]],Table3[],3,FALSE)</f>
        <v>Living Room</v>
      </c>
      <c r="K98" s="100"/>
      <c r="L98" s="66"/>
      <c r="M98" s="66"/>
      <c r="N98" s="66"/>
    </row>
    <row r="99" spans="1:14">
      <c r="A99" s="95" t="s">
        <v>117</v>
      </c>
      <c r="B99" s="96" t="s">
        <v>201</v>
      </c>
      <c r="C99" s="97" t="s">
        <v>75</v>
      </c>
      <c r="D99" s="98">
        <v>179</v>
      </c>
      <c r="E99" s="97">
        <v>248</v>
      </c>
      <c r="F99" s="96">
        <v>322</v>
      </c>
      <c r="G99" s="99">
        <f t="shared" si="3"/>
        <v>57638</v>
      </c>
      <c r="H99" s="93" t="str">
        <f t="shared" si="4"/>
        <v>Furniture</v>
      </c>
      <c r="I99" s="92" t="str">
        <f t="shared" si="5"/>
        <v>Living Room</v>
      </c>
      <c r="J99" s="94" t="str">
        <f>VLOOKUP(Table2[[#This Row],[Product]],Table3[],3,FALSE)</f>
        <v>Living Room</v>
      </c>
      <c r="K99" s="100"/>
      <c r="L99" s="66"/>
      <c r="M99" s="66"/>
      <c r="N99" s="66"/>
    </row>
    <row r="100" spans="1:14">
      <c r="A100" s="95" t="s">
        <v>117</v>
      </c>
      <c r="B100" s="96" t="s">
        <v>201</v>
      </c>
      <c r="C100" s="97" t="s">
        <v>102</v>
      </c>
      <c r="D100" s="98">
        <v>179</v>
      </c>
      <c r="E100" s="97">
        <v>152</v>
      </c>
      <c r="F100" s="96">
        <v>174</v>
      </c>
      <c r="G100" s="99">
        <f t="shared" si="3"/>
        <v>31146</v>
      </c>
      <c r="H100" s="93" t="str">
        <f t="shared" si="4"/>
        <v>Furniture</v>
      </c>
      <c r="I100" s="92" t="str">
        <f t="shared" si="5"/>
        <v>Living Room</v>
      </c>
      <c r="J100" s="94" t="str">
        <f>VLOOKUP(Table2[[#This Row],[Product]],Table3[],3,FALSE)</f>
        <v>Living Room</v>
      </c>
      <c r="K100" s="100"/>
      <c r="L100" s="66"/>
      <c r="M100" s="66"/>
      <c r="N100" s="66"/>
    </row>
    <row r="101" spans="1:14">
      <c r="A101" s="95" t="s">
        <v>118</v>
      </c>
      <c r="B101" s="96" t="s">
        <v>200</v>
      </c>
      <c r="C101" s="97" t="s">
        <v>75</v>
      </c>
      <c r="D101" s="98">
        <v>189</v>
      </c>
      <c r="E101" s="97">
        <v>93</v>
      </c>
      <c r="F101" s="96">
        <v>123</v>
      </c>
      <c r="G101" s="99">
        <f t="shared" si="3"/>
        <v>23247</v>
      </c>
      <c r="H101" s="93" t="str">
        <f t="shared" si="4"/>
        <v>Furniture</v>
      </c>
      <c r="I101" s="92" t="str">
        <f t="shared" si="5"/>
        <v>Living Room</v>
      </c>
      <c r="J101" s="94" t="str">
        <f>VLOOKUP(Table2[[#This Row],[Product]],Table3[],3,FALSE)</f>
        <v>Living Room</v>
      </c>
      <c r="K101" s="100"/>
      <c r="L101" s="66"/>
      <c r="M101" s="66"/>
      <c r="N101" s="66"/>
    </row>
    <row r="102" spans="1:14">
      <c r="A102" s="95" t="s">
        <v>117</v>
      </c>
      <c r="B102" s="96" t="s">
        <v>201</v>
      </c>
      <c r="C102" s="97" t="s">
        <v>191</v>
      </c>
      <c r="D102" s="98">
        <v>179</v>
      </c>
      <c r="E102" s="97">
        <v>166</v>
      </c>
      <c r="F102" s="96">
        <v>66</v>
      </c>
      <c r="G102" s="99">
        <f t="shared" si="3"/>
        <v>11814</v>
      </c>
      <c r="H102" s="93" t="str">
        <f t="shared" si="4"/>
        <v>Furniture</v>
      </c>
      <c r="I102" s="92" t="str">
        <f t="shared" si="5"/>
        <v>Living Room</v>
      </c>
      <c r="J102" s="94" t="str">
        <f>VLOOKUP(Table2[[#This Row],[Product]],Table3[],3,FALSE)</f>
        <v>Living Room</v>
      </c>
      <c r="K102" s="100"/>
      <c r="L102" s="66"/>
      <c r="M102" s="66"/>
      <c r="N102" s="66"/>
    </row>
    <row r="103" spans="1:14">
      <c r="A103" s="95" t="s">
        <v>117</v>
      </c>
      <c r="B103" s="96" t="s">
        <v>201</v>
      </c>
      <c r="C103" s="97" t="s">
        <v>87</v>
      </c>
      <c r="D103" s="98">
        <v>179</v>
      </c>
      <c r="E103" s="97">
        <v>409</v>
      </c>
      <c r="F103" s="96">
        <v>62</v>
      </c>
      <c r="G103" s="99">
        <f t="shared" si="3"/>
        <v>11098</v>
      </c>
      <c r="H103" s="93" t="str">
        <f t="shared" si="4"/>
        <v>Furniture</v>
      </c>
      <c r="I103" s="92" t="str">
        <f t="shared" si="5"/>
        <v>Living Room</v>
      </c>
      <c r="J103" s="94" t="str">
        <f>VLOOKUP(Table2[[#This Row],[Product]],Table3[],3,FALSE)</f>
        <v>Living Room</v>
      </c>
      <c r="K103" s="100"/>
      <c r="L103" s="66"/>
      <c r="M103" s="66"/>
      <c r="N103" s="66"/>
    </row>
    <row r="104" spans="1:14">
      <c r="A104" s="95" t="s">
        <v>123</v>
      </c>
      <c r="B104" s="96" t="s">
        <v>203</v>
      </c>
      <c r="C104" s="97" t="s">
        <v>75</v>
      </c>
      <c r="D104" s="98">
        <v>34.99</v>
      </c>
      <c r="E104" s="97">
        <v>2356</v>
      </c>
      <c r="F104" s="96">
        <v>8441</v>
      </c>
      <c r="G104" s="99">
        <f t="shared" si="3"/>
        <v>295350.59000000003</v>
      </c>
      <c r="H104" s="93" t="str">
        <f t="shared" si="4"/>
        <v>Textiles</v>
      </c>
      <c r="I104" s="92" t="str">
        <f t="shared" si="5"/>
        <v>Bath</v>
      </c>
      <c r="J104" s="94" t="str">
        <f>VLOOKUP(Table2[[#This Row],[Product]],Table3[],3,FALSE)</f>
        <v>Bath</v>
      </c>
      <c r="K104" s="100"/>
      <c r="L104" s="66"/>
      <c r="M104" s="66"/>
      <c r="N104" s="66"/>
    </row>
    <row r="105" spans="1:14">
      <c r="A105" s="95" t="s">
        <v>123</v>
      </c>
      <c r="B105" s="96" t="s">
        <v>203</v>
      </c>
      <c r="C105" s="97" t="s">
        <v>96</v>
      </c>
      <c r="D105" s="98">
        <v>34.99</v>
      </c>
      <c r="E105" s="97">
        <v>1307</v>
      </c>
      <c r="F105" s="96">
        <v>3214</v>
      </c>
      <c r="G105" s="99">
        <f t="shared" si="3"/>
        <v>112457.86</v>
      </c>
      <c r="H105" s="93" t="str">
        <f t="shared" si="4"/>
        <v>Textiles</v>
      </c>
      <c r="I105" s="92" t="str">
        <f t="shared" si="5"/>
        <v>Bath</v>
      </c>
      <c r="J105" s="94" t="str">
        <f>VLOOKUP(Table2[[#This Row],[Product]],Table3[],3,FALSE)</f>
        <v>Bath</v>
      </c>
      <c r="K105" s="100"/>
      <c r="L105" s="66"/>
      <c r="M105" s="66"/>
      <c r="N105" s="66"/>
    </row>
    <row r="106" spans="1:14">
      <c r="A106" s="95" t="s">
        <v>123</v>
      </c>
      <c r="B106" s="96" t="s">
        <v>203</v>
      </c>
      <c r="C106" s="97" t="s">
        <v>104</v>
      </c>
      <c r="D106" s="98">
        <v>34.99</v>
      </c>
      <c r="E106" s="97">
        <v>901</v>
      </c>
      <c r="F106" s="96">
        <v>2303</v>
      </c>
      <c r="G106" s="99">
        <f t="shared" si="3"/>
        <v>80581.97</v>
      </c>
      <c r="H106" s="93" t="str">
        <f t="shared" si="4"/>
        <v>Textiles</v>
      </c>
      <c r="I106" s="92" t="str">
        <f t="shared" si="5"/>
        <v>Bath</v>
      </c>
      <c r="J106" s="94" t="str">
        <f>VLOOKUP(Table2[[#This Row],[Product]],Table3[],3,FALSE)</f>
        <v>Bath</v>
      </c>
      <c r="K106" s="100"/>
      <c r="L106" s="66"/>
      <c r="M106" s="66"/>
      <c r="N106" s="66"/>
    </row>
    <row r="107" spans="1:14">
      <c r="A107" s="95" t="s">
        <v>123</v>
      </c>
      <c r="B107" s="96" t="s">
        <v>203</v>
      </c>
      <c r="C107" s="97" t="s">
        <v>108</v>
      </c>
      <c r="D107" s="98">
        <v>34.99</v>
      </c>
      <c r="E107" s="97">
        <v>1143</v>
      </c>
      <c r="F107" s="96">
        <v>2236</v>
      </c>
      <c r="G107" s="99">
        <f t="shared" si="3"/>
        <v>78237.64</v>
      </c>
      <c r="H107" s="93" t="str">
        <f t="shared" si="4"/>
        <v>Textiles</v>
      </c>
      <c r="I107" s="92" t="str">
        <f t="shared" si="5"/>
        <v>Bath</v>
      </c>
      <c r="J107" s="94" t="str">
        <f>VLOOKUP(Table2[[#This Row],[Product]],Table3[],3,FALSE)</f>
        <v>Bath</v>
      </c>
      <c r="K107" s="100"/>
      <c r="L107" s="66"/>
      <c r="M107" s="66"/>
      <c r="N107" s="66"/>
    </row>
    <row r="108" spans="1:14">
      <c r="A108" s="95" t="s">
        <v>123</v>
      </c>
      <c r="B108" s="96" t="s">
        <v>203</v>
      </c>
      <c r="C108" s="97" t="s">
        <v>102</v>
      </c>
      <c r="D108" s="98">
        <v>34.99</v>
      </c>
      <c r="E108" s="97">
        <v>1490</v>
      </c>
      <c r="F108" s="96">
        <v>2184</v>
      </c>
      <c r="G108" s="99">
        <f t="shared" si="3"/>
        <v>76418.16</v>
      </c>
      <c r="H108" s="93" t="str">
        <f t="shared" si="4"/>
        <v>Textiles</v>
      </c>
      <c r="I108" s="92" t="str">
        <f t="shared" si="5"/>
        <v>Bath</v>
      </c>
      <c r="J108" s="94" t="str">
        <f>VLOOKUP(Table2[[#This Row],[Product]],Table3[],3,FALSE)</f>
        <v>Bath</v>
      </c>
      <c r="K108" s="100"/>
      <c r="L108" s="66"/>
      <c r="M108" s="66"/>
      <c r="N108" s="66"/>
    </row>
    <row r="109" spans="1:14">
      <c r="A109" s="95" t="s">
        <v>123</v>
      </c>
      <c r="B109" s="96" t="s">
        <v>203</v>
      </c>
      <c r="C109" s="97" t="s">
        <v>98</v>
      </c>
      <c r="D109" s="98">
        <v>34.99</v>
      </c>
      <c r="E109" s="97">
        <v>1200</v>
      </c>
      <c r="F109" s="96">
        <v>2173</v>
      </c>
      <c r="G109" s="99">
        <f t="shared" si="3"/>
        <v>76033.27</v>
      </c>
      <c r="H109" s="93" t="str">
        <f t="shared" si="4"/>
        <v>Textiles</v>
      </c>
      <c r="I109" s="92" t="str">
        <f t="shared" si="5"/>
        <v>Bath</v>
      </c>
      <c r="J109" s="94" t="str">
        <f>VLOOKUP(Table2[[#This Row],[Product]],Table3[],3,FALSE)</f>
        <v>Bath</v>
      </c>
      <c r="K109" s="100"/>
      <c r="L109" s="66"/>
      <c r="M109" s="66"/>
      <c r="N109" s="66"/>
    </row>
    <row r="110" spans="1:14">
      <c r="A110" s="95" t="s">
        <v>123</v>
      </c>
      <c r="B110" s="96" t="s">
        <v>203</v>
      </c>
      <c r="C110" s="97" t="s">
        <v>106</v>
      </c>
      <c r="D110" s="98">
        <v>34.99</v>
      </c>
      <c r="E110" s="97">
        <v>1888</v>
      </c>
      <c r="F110" s="96">
        <v>1323</v>
      </c>
      <c r="G110" s="99">
        <f t="shared" si="3"/>
        <v>46291.770000000004</v>
      </c>
      <c r="H110" s="93" t="str">
        <f t="shared" si="4"/>
        <v>Textiles</v>
      </c>
      <c r="I110" s="92" t="str">
        <f t="shared" si="5"/>
        <v>Bath</v>
      </c>
      <c r="J110" s="94" t="str">
        <f>VLOOKUP(Table2[[#This Row],[Product]],Table3[],3,FALSE)</f>
        <v>Bath</v>
      </c>
      <c r="K110" s="100"/>
      <c r="L110" s="66"/>
      <c r="M110" s="66"/>
      <c r="N110" s="66"/>
    </row>
    <row r="111" spans="1:14">
      <c r="A111" s="95" t="s">
        <v>120</v>
      </c>
      <c r="B111" s="96" t="s">
        <v>204</v>
      </c>
      <c r="C111" s="97" t="s">
        <v>125</v>
      </c>
      <c r="D111" s="98">
        <v>16.989999999999998</v>
      </c>
      <c r="E111" s="97">
        <v>136</v>
      </c>
      <c r="F111" s="96">
        <v>1822</v>
      </c>
      <c r="G111" s="99">
        <f t="shared" si="3"/>
        <v>30955.78</v>
      </c>
      <c r="H111" s="93" t="str">
        <f t="shared" si="4"/>
        <v>Home</v>
      </c>
      <c r="I111" s="92" t="str">
        <f t="shared" si="5"/>
        <v>Kitchen</v>
      </c>
      <c r="J111" s="94" t="str">
        <f>VLOOKUP(Table2[[#This Row],[Product]],Table3[],3,FALSE)</f>
        <v>Kitchen</v>
      </c>
      <c r="K111" s="100"/>
      <c r="L111" s="66"/>
      <c r="M111" s="66"/>
      <c r="N111" s="66"/>
    </row>
    <row r="112" spans="1:14">
      <c r="A112" s="95" t="s">
        <v>121</v>
      </c>
      <c r="B112" s="96" t="s">
        <v>187</v>
      </c>
      <c r="C112" s="97" t="s">
        <v>188</v>
      </c>
      <c r="D112" s="98">
        <v>24.95</v>
      </c>
      <c r="E112" s="97">
        <v>220</v>
      </c>
      <c r="F112" s="96">
        <v>640</v>
      </c>
      <c r="G112" s="99">
        <f t="shared" si="3"/>
        <v>15968</v>
      </c>
      <c r="H112" s="93" t="str">
        <f t="shared" si="4"/>
        <v>Lighting</v>
      </c>
      <c r="I112" s="92" t="str">
        <f t="shared" si="5"/>
        <v>Kids Room</v>
      </c>
      <c r="J112" s="94" t="str">
        <f>VLOOKUP(Table2[[#This Row],[Product]],Table3[],3,FALSE)</f>
        <v>Kids Room</v>
      </c>
      <c r="K112" s="100"/>
      <c r="L112" s="66"/>
      <c r="M112" s="66"/>
      <c r="N112" s="66"/>
    </row>
    <row r="113" spans="1:14">
      <c r="A113" s="95" t="s">
        <v>128</v>
      </c>
      <c r="B113" s="96" t="s">
        <v>205</v>
      </c>
      <c r="C113" s="97" t="s">
        <v>75</v>
      </c>
      <c r="D113" s="98">
        <v>99.95</v>
      </c>
      <c r="E113" s="97">
        <v>834</v>
      </c>
      <c r="F113" s="96">
        <v>4318</v>
      </c>
      <c r="G113" s="99">
        <f t="shared" si="3"/>
        <v>431584.10000000003</v>
      </c>
      <c r="H113" s="93" t="str">
        <f t="shared" si="4"/>
        <v>Textiles</v>
      </c>
      <c r="I113" s="92" t="str">
        <f t="shared" si="5"/>
        <v>Bedroom</v>
      </c>
      <c r="J113" s="94" t="str">
        <f>VLOOKUP(Table2[[#This Row],[Product]],Table3[],3,FALSE)</f>
        <v>Bedroom</v>
      </c>
      <c r="K113" s="100"/>
      <c r="L113" s="66"/>
      <c r="M113" s="66"/>
      <c r="N113" s="66"/>
    </row>
    <row r="114" spans="1:14">
      <c r="A114" s="95" t="s">
        <v>128</v>
      </c>
      <c r="B114" s="96" t="s">
        <v>205</v>
      </c>
      <c r="C114" s="97" t="s">
        <v>104</v>
      </c>
      <c r="D114" s="98">
        <v>99.95</v>
      </c>
      <c r="E114" s="97">
        <v>279</v>
      </c>
      <c r="F114" s="96">
        <v>1220</v>
      </c>
      <c r="G114" s="99">
        <f t="shared" si="3"/>
        <v>121939</v>
      </c>
      <c r="H114" s="93" t="str">
        <f t="shared" si="4"/>
        <v>Textiles</v>
      </c>
      <c r="I114" s="92" t="str">
        <f t="shared" si="5"/>
        <v>Bedroom</v>
      </c>
      <c r="J114" s="94" t="str">
        <f>VLOOKUP(Table2[[#This Row],[Product]],Table3[],3,FALSE)</f>
        <v>Bedroom</v>
      </c>
      <c r="K114" s="100"/>
      <c r="L114" s="66"/>
      <c r="M114" s="66"/>
      <c r="N114" s="66"/>
    </row>
    <row r="115" spans="1:14">
      <c r="A115" s="95" t="s">
        <v>128</v>
      </c>
      <c r="B115" s="96" t="s">
        <v>205</v>
      </c>
      <c r="C115" s="97" t="s">
        <v>106</v>
      </c>
      <c r="D115" s="98">
        <v>99.95</v>
      </c>
      <c r="E115" s="97">
        <v>381</v>
      </c>
      <c r="F115" s="96">
        <v>1214</v>
      </c>
      <c r="G115" s="99">
        <f t="shared" si="3"/>
        <v>121339.3</v>
      </c>
      <c r="H115" s="93" t="str">
        <f t="shared" si="4"/>
        <v>Textiles</v>
      </c>
      <c r="I115" s="92" t="str">
        <f t="shared" si="5"/>
        <v>Bedroom</v>
      </c>
      <c r="J115" s="94" t="str">
        <f>VLOOKUP(Table2[[#This Row],[Product]],Table3[],3,FALSE)</f>
        <v>Bedroom</v>
      </c>
      <c r="K115" s="100"/>
      <c r="L115" s="66"/>
      <c r="M115" s="66"/>
      <c r="N115" s="66"/>
    </row>
    <row r="116" spans="1:14">
      <c r="A116" s="95" t="s">
        <v>128</v>
      </c>
      <c r="B116" s="96" t="s">
        <v>206</v>
      </c>
      <c r="C116" s="97" t="s">
        <v>104</v>
      </c>
      <c r="D116" s="98">
        <v>129.94999999999999</v>
      </c>
      <c r="E116" s="97">
        <v>123</v>
      </c>
      <c r="F116" s="96">
        <v>870</v>
      </c>
      <c r="G116" s="99">
        <f t="shared" si="3"/>
        <v>113056.49999999999</v>
      </c>
      <c r="H116" s="93" t="str">
        <f t="shared" si="4"/>
        <v>Textiles</v>
      </c>
      <c r="I116" s="92" t="str">
        <f t="shared" si="5"/>
        <v>Bedroom</v>
      </c>
      <c r="J116" s="94" t="str">
        <f>VLOOKUP(Table2[[#This Row],[Product]],Table3[],3,FALSE)</f>
        <v>Bedroom</v>
      </c>
      <c r="K116" s="100"/>
      <c r="L116" s="66"/>
      <c r="M116" s="66"/>
      <c r="N116" s="66"/>
    </row>
    <row r="117" spans="1:14">
      <c r="A117" s="95" t="s">
        <v>128</v>
      </c>
      <c r="B117" s="96" t="s">
        <v>207</v>
      </c>
      <c r="C117" s="97" t="s">
        <v>75</v>
      </c>
      <c r="D117" s="98">
        <v>114.95</v>
      </c>
      <c r="E117" s="97">
        <v>300</v>
      </c>
      <c r="F117" s="96">
        <v>942</v>
      </c>
      <c r="G117" s="99">
        <f t="shared" si="3"/>
        <v>108282.90000000001</v>
      </c>
      <c r="H117" s="93" t="str">
        <f t="shared" si="4"/>
        <v>Textiles</v>
      </c>
      <c r="I117" s="92" t="str">
        <f t="shared" si="5"/>
        <v>Bedroom</v>
      </c>
      <c r="J117" s="94" t="str">
        <f>VLOOKUP(Table2[[#This Row],[Product]],Table3[],3,FALSE)</f>
        <v>Bedroom</v>
      </c>
      <c r="K117" s="100"/>
      <c r="L117" s="66"/>
      <c r="M117" s="66"/>
      <c r="N117" s="66"/>
    </row>
    <row r="118" spans="1:14">
      <c r="A118" s="95" t="s">
        <v>130</v>
      </c>
      <c r="B118" s="96" t="s">
        <v>207</v>
      </c>
      <c r="C118" s="97" t="s">
        <v>75</v>
      </c>
      <c r="D118" s="98">
        <v>43.95</v>
      </c>
      <c r="E118" s="97">
        <v>138</v>
      </c>
      <c r="F118" s="96">
        <v>2439</v>
      </c>
      <c r="G118" s="99">
        <f t="shared" si="3"/>
        <v>107194.05</v>
      </c>
      <c r="H118" s="93" t="str">
        <f t="shared" si="4"/>
        <v>Textiles</v>
      </c>
      <c r="I118" s="92" t="str">
        <f t="shared" si="5"/>
        <v>Bedroom</v>
      </c>
      <c r="J118" s="94" t="str">
        <f>VLOOKUP(Table2[[#This Row],[Product]],Table3[],3,FALSE)</f>
        <v>Bedroom</v>
      </c>
      <c r="K118" s="100"/>
      <c r="L118" s="66"/>
      <c r="M118" s="66"/>
      <c r="N118" s="66"/>
    </row>
    <row r="119" spans="1:14">
      <c r="A119" s="95" t="s">
        <v>130</v>
      </c>
      <c r="B119" s="96" t="s">
        <v>207</v>
      </c>
      <c r="C119" s="97" t="s">
        <v>106</v>
      </c>
      <c r="D119" s="98">
        <v>43.95</v>
      </c>
      <c r="E119" s="97">
        <v>226</v>
      </c>
      <c r="F119" s="96">
        <v>1887</v>
      </c>
      <c r="G119" s="99">
        <f t="shared" si="3"/>
        <v>82933.650000000009</v>
      </c>
      <c r="H119" s="93" t="str">
        <f t="shared" si="4"/>
        <v>Textiles</v>
      </c>
      <c r="I119" s="92" t="str">
        <f t="shared" si="5"/>
        <v>Bedroom</v>
      </c>
      <c r="J119" s="94" t="str">
        <f>VLOOKUP(Table2[[#This Row],[Product]],Table3[],3,FALSE)</f>
        <v>Bedroom</v>
      </c>
      <c r="K119" s="100"/>
      <c r="L119" s="66"/>
      <c r="M119" s="66"/>
      <c r="N119" s="66"/>
    </row>
    <row r="120" spans="1:14">
      <c r="A120" s="95" t="s">
        <v>130</v>
      </c>
      <c r="B120" s="96" t="s">
        <v>206</v>
      </c>
      <c r="C120" s="97" t="s">
        <v>106</v>
      </c>
      <c r="D120" s="98">
        <v>49.95</v>
      </c>
      <c r="E120" s="97">
        <v>356</v>
      </c>
      <c r="F120" s="96">
        <v>1568</v>
      </c>
      <c r="G120" s="99">
        <f t="shared" si="3"/>
        <v>78321.600000000006</v>
      </c>
      <c r="H120" s="93" t="str">
        <f t="shared" si="4"/>
        <v>Textiles</v>
      </c>
      <c r="I120" s="92" t="str">
        <f t="shared" si="5"/>
        <v>Bedroom</v>
      </c>
      <c r="J120" s="94" t="str">
        <f>VLOOKUP(Table2[[#This Row],[Product]],Table3[],3,FALSE)</f>
        <v>Bedroom</v>
      </c>
      <c r="K120" s="100"/>
      <c r="L120" s="66"/>
      <c r="M120" s="66"/>
      <c r="N120" s="66"/>
    </row>
    <row r="121" spans="1:14">
      <c r="A121" s="95" t="s">
        <v>130</v>
      </c>
      <c r="B121" s="96" t="s">
        <v>206</v>
      </c>
      <c r="C121" s="97" t="s">
        <v>75</v>
      </c>
      <c r="D121" s="98">
        <v>49.95</v>
      </c>
      <c r="E121" s="97">
        <v>374</v>
      </c>
      <c r="F121" s="96">
        <v>1311</v>
      </c>
      <c r="G121" s="99">
        <f t="shared" si="3"/>
        <v>65484.450000000004</v>
      </c>
      <c r="H121" s="93" t="str">
        <f t="shared" si="4"/>
        <v>Textiles</v>
      </c>
      <c r="I121" s="92" t="str">
        <f t="shared" si="5"/>
        <v>Bedroom</v>
      </c>
      <c r="J121" s="94" t="str">
        <f>VLOOKUP(Table2[[#This Row],[Product]],Table3[],3,FALSE)</f>
        <v>Bedroom</v>
      </c>
      <c r="K121" s="100"/>
      <c r="L121" s="66"/>
      <c r="M121" s="66"/>
      <c r="N121" s="66"/>
    </row>
    <row r="122" spans="1:14">
      <c r="A122" s="95" t="s">
        <v>126</v>
      </c>
      <c r="B122" s="96" t="s">
        <v>208</v>
      </c>
      <c r="C122" s="97" t="s">
        <v>87</v>
      </c>
      <c r="D122" s="98">
        <v>28.99</v>
      </c>
      <c r="E122" s="97">
        <v>383</v>
      </c>
      <c r="F122" s="96">
        <v>2140</v>
      </c>
      <c r="G122" s="99">
        <f t="shared" si="3"/>
        <v>62038.6</v>
      </c>
      <c r="H122" s="93" t="str">
        <f t="shared" si="4"/>
        <v>Home</v>
      </c>
      <c r="I122" s="92" t="str">
        <f t="shared" si="5"/>
        <v>Kitchen</v>
      </c>
      <c r="J122" s="94" t="str">
        <f>VLOOKUP(Table2[[#This Row],[Product]],Table3[],3,FALSE)</f>
        <v>Kitchen</v>
      </c>
      <c r="K122" s="100"/>
      <c r="L122" s="66"/>
      <c r="M122" s="66"/>
      <c r="N122" s="66"/>
    </row>
    <row r="123" spans="1:14">
      <c r="A123" s="95" t="s">
        <v>130</v>
      </c>
      <c r="B123" s="96" t="s">
        <v>205</v>
      </c>
      <c r="C123" s="97" t="s">
        <v>75</v>
      </c>
      <c r="D123" s="98">
        <v>37.950000000000003</v>
      </c>
      <c r="E123" s="97">
        <v>452</v>
      </c>
      <c r="F123" s="96">
        <v>1402</v>
      </c>
      <c r="G123" s="99">
        <f t="shared" si="3"/>
        <v>53205.9</v>
      </c>
      <c r="H123" s="93" t="str">
        <f t="shared" si="4"/>
        <v>Textiles</v>
      </c>
      <c r="I123" s="92" t="str">
        <f t="shared" si="5"/>
        <v>Bedroom</v>
      </c>
      <c r="J123" s="94" t="str">
        <f>VLOOKUP(Table2[[#This Row],[Product]],Table3[],3,FALSE)</f>
        <v>Bedroom</v>
      </c>
      <c r="K123" s="100"/>
      <c r="L123" s="66"/>
      <c r="M123" s="66"/>
      <c r="N123" s="66"/>
    </row>
    <row r="124" spans="1:14">
      <c r="A124" s="95" t="s">
        <v>128</v>
      </c>
      <c r="B124" s="96" t="s">
        <v>206</v>
      </c>
      <c r="C124" s="97" t="s">
        <v>75</v>
      </c>
      <c r="D124" s="98">
        <v>129.94999999999999</v>
      </c>
      <c r="E124" s="97">
        <v>460</v>
      </c>
      <c r="F124" s="96">
        <v>389</v>
      </c>
      <c r="G124" s="99">
        <f t="shared" si="3"/>
        <v>50550.549999999996</v>
      </c>
      <c r="H124" s="93" t="str">
        <f t="shared" si="4"/>
        <v>Textiles</v>
      </c>
      <c r="I124" s="92" t="str">
        <f t="shared" si="5"/>
        <v>Bedroom</v>
      </c>
      <c r="J124" s="94" t="str">
        <f>VLOOKUP(Table2[[#This Row],[Product]],Table3[],3,FALSE)</f>
        <v>Bedroom</v>
      </c>
      <c r="K124" s="100"/>
      <c r="L124" s="66"/>
      <c r="M124" s="66"/>
      <c r="N124" s="66"/>
    </row>
    <row r="125" spans="1:14">
      <c r="A125" s="95" t="s">
        <v>130</v>
      </c>
      <c r="B125" s="96" t="s">
        <v>207</v>
      </c>
      <c r="C125" s="97" t="s">
        <v>104</v>
      </c>
      <c r="D125" s="98">
        <v>43.95</v>
      </c>
      <c r="E125" s="97">
        <v>196</v>
      </c>
      <c r="F125" s="96">
        <v>1147</v>
      </c>
      <c r="G125" s="99">
        <f t="shared" si="3"/>
        <v>50410.65</v>
      </c>
      <c r="H125" s="93" t="str">
        <f t="shared" si="4"/>
        <v>Textiles</v>
      </c>
      <c r="I125" s="92" t="str">
        <f t="shared" si="5"/>
        <v>Bedroom</v>
      </c>
      <c r="J125" s="94" t="str">
        <f>VLOOKUP(Table2[[#This Row],[Product]],Table3[],3,FALSE)</f>
        <v>Bedroom</v>
      </c>
      <c r="K125" s="100"/>
      <c r="L125" s="66"/>
      <c r="M125" s="66"/>
      <c r="N125" s="66"/>
    </row>
    <row r="126" spans="1:14">
      <c r="A126" s="95" t="s">
        <v>130</v>
      </c>
      <c r="B126" s="96" t="s">
        <v>206</v>
      </c>
      <c r="C126" s="97" t="s">
        <v>104</v>
      </c>
      <c r="D126" s="98">
        <v>49.95</v>
      </c>
      <c r="E126" s="97">
        <v>448</v>
      </c>
      <c r="F126" s="96">
        <v>979</v>
      </c>
      <c r="G126" s="99">
        <f t="shared" si="3"/>
        <v>48901.05</v>
      </c>
      <c r="H126" s="93" t="str">
        <f t="shared" si="4"/>
        <v>Textiles</v>
      </c>
      <c r="I126" s="92" t="str">
        <f t="shared" si="5"/>
        <v>Bedroom</v>
      </c>
      <c r="J126" s="94" t="str">
        <f>VLOOKUP(Table2[[#This Row],[Product]],Table3[],3,FALSE)</f>
        <v>Bedroom</v>
      </c>
      <c r="K126" s="100"/>
      <c r="L126" s="66"/>
      <c r="M126" s="66"/>
      <c r="N126" s="66"/>
    </row>
    <row r="127" spans="1:14">
      <c r="A127" s="95" t="s">
        <v>128</v>
      </c>
      <c r="B127" s="96" t="s">
        <v>206</v>
      </c>
      <c r="C127" s="97" t="s">
        <v>106</v>
      </c>
      <c r="D127" s="98">
        <v>129.94999999999999</v>
      </c>
      <c r="E127" s="97">
        <v>42</v>
      </c>
      <c r="F127" s="96">
        <v>376</v>
      </c>
      <c r="G127" s="99">
        <f t="shared" si="3"/>
        <v>48861.2</v>
      </c>
      <c r="H127" s="93" t="str">
        <f t="shared" si="4"/>
        <v>Textiles</v>
      </c>
      <c r="I127" s="92" t="str">
        <f t="shared" si="5"/>
        <v>Bedroom</v>
      </c>
      <c r="J127" s="94" t="str">
        <f>VLOOKUP(Table2[[#This Row],[Product]],Table3[],3,FALSE)</f>
        <v>Bedroom</v>
      </c>
      <c r="K127" s="100"/>
      <c r="L127" s="66"/>
      <c r="M127" s="66"/>
      <c r="N127" s="66"/>
    </row>
    <row r="128" spans="1:14">
      <c r="A128" s="95" t="s">
        <v>130</v>
      </c>
      <c r="B128" s="96" t="s">
        <v>205</v>
      </c>
      <c r="C128" s="97" t="s">
        <v>106</v>
      </c>
      <c r="D128" s="98">
        <v>37.950000000000003</v>
      </c>
      <c r="E128" s="97">
        <v>96</v>
      </c>
      <c r="F128" s="96">
        <v>1232</v>
      </c>
      <c r="G128" s="99">
        <f t="shared" si="3"/>
        <v>46754.400000000001</v>
      </c>
      <c r="H128" s="93" t="str">
        <f t="shared" si="4"/>
        <v>Textiles</v>
      </c>
      <c r="I128" s="92" t="str">
        <f t="shared" si="5"/>
        <v>Bedroom</v>
      </c>
      <c r="J128" s="94" t="str">
        <f>VLOOKUP(Table2[[#This Row],[Product]],Table3[],3,FALSE)</f>
        <v>Bedroom</v>
      </c>
      <c r="K128" s="100"/>
      <c r="L128" s="66"/>
      <c r="M128" s="66"/>
      <c r="N128" s="66"/>
    </row>
    <row r="129" spans="1:14">
      <c r="A129" s="95" t="s">
        <v>126</v>
      </c>
      <c r="B129" s="96" t="s">
        <v>208</v>
      </c>
      <c r="C129" s="97" t="s">
        <v>75</v>
      </c>
      <c r="D129" s="98">
        <v>28.99</v>
      </c>
      <c r="E129" s="97">
        <v>467</v>
      </c>
      <c r="F129" s="96">
        <v>1340</v>
      </c>
      <c r="G129" s="99">
        <f t="shared" si="3"/>
        <v>38846.6</v>
      </c>
      <c r="H129" s="93" t="str">
        <f t="shared" si="4"/>
        <v>Home</v>
      </c>
      <c r="I129" s="92" t="str">
        <f t="shared" si="5"/>
        <v>Kitchen</v>
      </c>
      <c r="J129" s="94" t="str">
        <f>VLOOKUP(Table2[[#This Row],[Product]],Table3[],3,FALSE)</f>
        <v>Kitchen</v>
      </c>
      <c r="K129" s="100"/>
      <c r="L129" s="66"/>
      <c r="M129" s="66"/>
      <c r="N129" s="66"/>
    </row>
    <row r="130" spans="1:14">
      <c r="A130" s="95" t="s">
        <v>130</v>
      </c>
      <c r="B130" s="96" t="s">
        <v>205</v>
      </c>
      <c r="C130" s="97" t="s">
        <v>104</v>
      </c>
      <c r="D130" s="98">
        <v>37.950000000000003</v>
      </c>
      <c r="E130" s="97">
        <v>143</v>
      </c>
      <c r="F130" s="96">
        <v>981</v>
      </c>
      <c r="G130" s="99">
        <f t="shared" si="3"/>
        <v>37228.950000000004</v>
      </c>
      <c r="H130" s="93" t="str">
        <f t="shared" si="4"/>
        <v>Textiles</v>
      </c>
      <c r="I130" s="92" t="str">
        <f t="shared" si="5"/>
        <v>Bedroom</v>
      </c>
      <c r="J130" s="94" t="str">
        <f>VLOOKUP(Table2[[#This Row],[Product]],Table3[],3,FALSE)</f>
        <v>Bedroom</v>
      </c>
      <c r="K130" s="100"/>
      <c r="L130" s="66"/>
      <c r="M130" s="66"/>
      <c r="N130" s="66"/>
    </row>
    <row r="131" spans="1:14">
      <c r="A131" s="95" t="s">
        <v>126</v>
      </c>
      <c r="B131" s="96" t="s">
        <v>208</v>
      </c>
      <c r="C131" s="97" t="s">
        <v>71</v>
      </c>
      <c r="D131" s="98">
        <v>28.99</v>
      </c>
      <c r="E131" s="97">
        <v>375</v>
      </c>
      <c r="F131" s="96">
        <v>1274</v>
      </c>
      <c r="G131" s="99">
        <f t="shared" ref="G131:G194" si="6">D131*F131</f>
        <v>36933.259999999995</v>
      </c>
      <c r="H131" s="93" t="str">
        <f t="shared" ref="H131:H194" si="7">VLOOKUP(A131,$L$3:$N$88,2,FALSE)</f>
        <v>Home</v>
      </c>
      <c r="I131" s="92" t="str">
        <f t="shared" ref="I131:I194" si="8">VLOOKUP(A131,$L$3:$N$88,3,FALSE)</f>
        <v>Kitchen</v>
      </c>
      <c r="J131" s="94" t="str">
        <f>VLOOKUP(Table2[[#This Row],[Product]],Table3[],3,FALSE)</f>
        <v>Kitchen</v>
      </c>
      <c r="K131" s="100"/>
      <c r="L131" s="66"/>
      <c r="M131" s="66"/>
      <c r="N131" s="66"/>
    </row>
    <row r="132" spans="1:14">
      <c r="A132" s="95" t="s">
        <v>128</v>
      </c>
      <c r="B132" s="96" t="s">
        <v>207</v>
      </c>
      <c r="C132" s="97" t="s">
        <v>104</v>
      </c>
      <c r="D132" s="98">
        <v>114.95</v>
      </c>
      <c r="E132" s="97">
        <v>58</v>
      </c>
      <c r="F132" s="96">
        <v>237</v>
      </c>
      <c r="G132" s="99">
        <f t="shared" si="6"/>
        <v>27243.15</v>
      </c>
      <c r="H132" s="93" t="str">
        <f t="shared" si="7"/>
        <v>Textiles</v>
      </c>
      <c r="I132" s="92" t="str">
        <f t="shared" si="8"/>
        <v>Bedroom</v>
      </c>
      <c r="J132" s="94" t="str">
        <f>VLOOKUP(Table2[[#This Row],[Product]],Table3[],3,FALSE)</f>
        <v>Bedroom</v>
      </c>
      <c r="K132" s="100"/>
      <c r="L132" s="66"/>
      <c r="M132" s="66"/>
      <c r="N132" s="66"/>
    </row>
    <row r="133" spans="1:14">
      <c r="A133" s="95" t="s">
        <v>128</v>
      </c>
      <c r="B133" s="96" t="s">
        <v>207</v>
      </c>
      <c r="C133" s="97" t="s">
        <v>106</v>
      </c>
      <c r="D133" s="98">
        <v>114.95</v>
      </c>
      <c r="E133" s="97">
        <v>171</v>
      </c>
      <c r="F133" s="96">
        <v>225</v>
      </c>
      <c r="G133" s="99">
        <f t="shared" si="6"/>
        <v>25863.75</v>
      </c>
      <c r="H133" s="93" t="str">
        <f t="shared" si="7"/>
        <v>Textiles</v>
      </c>
      <c r="I133" s="92" t="str">
        <f t="shared" si="8"/>
        <v>Bedroom</v>
      </c>
      <c r="J133" s="94" t="str">
        <f>VLOOKUP(Table2[[#This Row],[Product]],Table3[],3,FALSE)</f>
        <v>Bedroom</v>
      </c>
      <c r="K133" s="100"/>
      <c r="L133" s="66"/>
      <c r="M133" s="66"/>
      <c r="N133" s="66"/>
    </row>
    <row r="134" spans="1:14">
      <c r="A134" s="95" t="s">
        <v>132</v>
      </c>
      <c r="B134" s="96" t="s">
        <v>209</v>
      </c>
      <c r="C134" s="97" t="s">
        <v>75</v>
      </c>
      <c r="D134" s="98">
        <v>214</v>
      </c>
      <c r="E134" s="97">
        <v>203</v>
      </c>
      <c r="F134" s="96">
        <v>1289</v>
      </c>
      <c r="G134" s="99">
        <f t="shared" si="6"/>
        <v>275846</v>
      </c>
      <c r="H134" s="93" t="str">
        <f t="shared" si="7"/>
        <v>Furniture</v>
      </c>
      <c r="I134" s="92" t="str">
        <f t="shared" si="8"/>
        <v>Kids Room</v>
      </c>
      <c r="J134" s="94" t="str">
        <f>VLOOKUP(Table2[[#This Row],[Product]],Table3[],3,FALSE)</f>
        <v>Kids Room</v>
      </c>
      <c r="K134" s="100"/>
      <c r="L134" s="66"/>
      <c r="M134" s="66"/>
      <c r="N134" s="66"/>
    </row>
    <row r="135" spans="1:14">
      <c r="A135" s="95" t="s">
        <v>134</v>
      </c>
      <c r="B135" s="96" t="s">
        <v>210</v>
      </c>
      <c r="C135" s="97" t="s">
        <v>191</v>
      </c>
      <c r="D135" s="98">
        <v>384</v>
      </c>
      <c r="E135" s="97">
        <v>270</v>
      </c>
      <c r="F135" s="96">
        <v>328</v>
      </c>
      <c r="G135" s="99">
        <f t="shared" si="6"/>
        <v>125952</v>
      </c>
      <c r="H135" s="93" t="str">
        <f t="shared" si="7"/>
        <v>Furniture</v>
      </c>
      <c r="I135" s="92" t="str">
        <f t="shared" si="8"/>
        <v>Living Room</v>
      </c>
      <c r="J135" s="94" t="str">
        <f>VLOOKUP(Table2[[#This Row],[Product]],Table3[],3,FALSE)</f>
        <v>Living Room</v>
      </c>
      <c r="K135" s="100"/>
      <c r="L135" s="66"/>
      <c r="M135" s="66"/>
      <c r="N135" s="66"/>
    </row>
    <row r="136" spans="1:14">
      <c r="A136" s="95" t="s">
        <v>134</v>
      </c>
      <c r="B136" s="96" t="s">
        <v>210</v>
      </c>
      <c r="C136" s="97" t="s">
        <v>98</v>
      </c>
      <c r="D136" s="98">
        <v>384</v>
      </c>
      <c r="E136" s="97">
        <v>491</v>
      </c>
      <c r="F136" s="96">
        <v>230</v>
      </c>
      <c r="G136" s="99">
        <f t="shared" si="6"/>
        <v>88320</v>
      </c>
      <c r="H136" s="93" t="str">
        <f t="shared" si="7"/>
        <v>Furniture</v>
      </c>
      <c r="I136" s="92" t="str">
        <f t="shared" si="8"/>
        <v>Living Room</v>
      </c>
      <c r="J136" s="94" t="str">
        <f>VLOOKUP(Table2[[#This Row],[Product]],Table3[],3,FALSE)</f>
        <v>Living Room</v>
      </c>
      <c r="K136" s="100"/>
      <c r="L136" s="66"/>
      <c r="M136" s="66"/>
      <c r="N136" s="66"/>
    </row>
    <row r="137" spans="1:14">
      <c r="A137" s="95" t="s">
        <v>132</v>
      </c>
      <c r="B137" s="96" t="s">
        <v>209</v>
      </c>
      <c r="C137" s="97" t="s">
        <v>60</v>
      </c>
      <c r="D137" s="98">
        <v>214</v>
      </c>
      <c r="E137" s="97">
        <v>449</v>
      </c>
      <c r="F137" s="96">
        <v>412</v>
      </c>
      <c r="G137" s="99">
        <f t="shared" si="6"/>
        <v>88168</v>
      </c>
      <c r="H137" s="93" t="str">
        <f t="shared" si="7"/>
        <v>Furniture</v>
      </c>
      <c r="I137" s="92" t="str">
        <f t="shared" si="8"/>
        <v>Kids Room</v>
      </c>
      <c r="J137" s="94" t="str">
        <f>VLOOKUP(Table2[[#This Row],[Product]],Table3[],3,FALSE)</f>
        <v>Kids Room</v>
      </c>
      <c r="K137" s="100"/>
      <c r="L137" s="66"/>
      <c r="M137" s="66"/>
      <c r="N137" s="66"/>
    </row>
    <row r="138" spans="1:14">
      <c r="A138" s="95" t="s">
        <v>134</v>
      </c>
      <c r="B138" s="96" t="s">
        <v>210</v>
      </c>
      <c r="C138" s="97" t="s">
        <v>96</v>
      </c>
      <c r="D138" s="98">
        <v>384</v>
      </c>
      <c r="E138" s="97">
        <v>252</v>
      </c>
      <c r="F138" s="96">
        <v>224</v>
      </c>
      <c r="G138" s="99">
        <f t="shared" si="6"/>
        <v>86016</v>
      </c>
      <c r="H138" s="93" t="str">
        <f t="shared" si="7"/>
        <v>Furniture</v>
      </c>
      <c r="I138" s="92" t="str">
        <f t="shared" si="8"/>
        <v>Living Room</v>
      </c>
      <c r="J138" s="94" t="str">
        <f>VLOOKUP(Table2[[#This Row],[Product]],Table3[],3,FALSE)</f>
        <v>Living Room</v>
      </c>
      <c r="K138" s="100"/>
      <c r="L138" s="66"/>
      <c r="M138" s="66"/>
      <c r="N138" s="66"/>
    </row>
    <row r="139" spans="1:14">
      <c r="A139" s="95" t="s">
        <v>134</v>
      </c>
      <c r="B139" s="96" t="s">
        <v>210</v>
      </c>
      <c r="C139" s="97" t="s">
        <v>202</v>
      </c>
      <c r="D139" s="98">
        <v>384</v>
      </c>
      <c r="E139" s="97">
        <v>206</v>
      </c>
      <c r="F139" s="96">
        <v>204</v>
      </c>
      <c r="G139" s="99">
        <f t="shared" si="6"/>
        <v>78336</v>
      </c>
      <c r="H139" s="93" t="str">
        <f t="shared" si="7"/>
        <v>Furniture</v>
      </c>
      <c r="I139" s="92" t="str">
        <f t="shared" si="8"/>
        <v>Living Room</v>
      </c>
      <c r="J139" s="94" t="str">
        <f>VLOOKUP(Table2[[#This Row],[Product]],Table3[],3,FALSE)</f>
        <v>Living Room</v>
      </c>
      <c r="K139" s="100"/>
      <c r="L139" s="66"/>
      <c r="M139" s="66"/>
      <c r="N139" s="66"/>
    </row>
    <row r="140" spans="1:14">
      <c r="A140" s="95" t="s">
        <v>135</v>
      </c>
      <c r="B140" s="96" t="s">
        <v>124</v>
      </c>
      <c r="C140" s="97" t="s">
        <v>125</v>
      </c>
      <c r="D140" s="98">
        <v>12.99</v>
      </c>
      <c r="E140" s="97">
        <v>383</v>
      </c>
      <c r="F140" s="96">
        <v>5123</v>
      </c>
      <c r="G140" s="99">
        <f t="shared" si="6"/>
        <v>66547.77</v>
      </c>
      <c r="H140" s="93" t="str">
        <f t="shared" si="7"/>
        <v>Home</v>
      </c>
      <c r="I140" s="92" t="str">
        <f t="shared" si="8"/>
        <v>Kitchen</v>
      </c>
      <c r="J140" s="94" t="str">
        <f>VLOOKUP(Table2[[#This Row],[Product]],Table3[],3,FALSE)</f>
        <v>Kitchen</v>
      </c>
      <c r="K140" s="100"/>
      <c r="L140" s="66"/>
      <c r="M140" s="66"/>
      <c r="N140" s="66"/>
    </row>
    <row r="141" spans="1:14">
      <c r="A141" s="95" t="s">
        <v>134</v>
      </c>
      <c r="B141" s="96" t="s">
        <v>210</v>
      </c>
      <c r="C141" s="97" t="s">
        <v>75</v>
      </c>
      <c r="D141" s="98">
        <v>384</v>
      </c>
      <c r="E141" s="97">
        <v>398</v>
      </c>
      <c r="F141" s="96">
        <v>157</v>
      </c>
      <c r="G141" s="99">
        <f t="shared" si="6"/>
        <v>60288</v>
      </c>
      <c r="H141" s="93" t="str">
        <f t="shared" si="7"/>
        <v>Furniture</v>
      </c>
      <c r="I141" s="92" t="str">
        <f t="shared" si="8"/>
        <v>Living Room</v>
      </c>
      <c r="J141" s="94" t="str">
        <f>VLOOKUP(Table2[[#This Row],[Product]],Table3[],3,FALSE)</f>
        <v>Living Room</v>
      </c>
      <c r="K141" s="100"/>
      <c r="L141" s="66"/>
      <c r="M141" s="66"/>
      <c r="N141" s="66"/>
    </row>
    <row r="142" spans="1:14">
      <c r="A142" s="95" t="s">
        <v>132</v>
      </c>
      <c r="B142" s="96" t="s">
        <v>209</v>
      </c>
      <c r="C142" s="97" t="s">
        <v>56</v>
      </c>
      <c r="D142" s="98">
        <v>214</v>
      </c>
      <c r="E142" s="97">
        <v>24</v>
      </c>
      <c r="F142" s="96">
        <v>251</v>
      </c>
      <c r="G142" s="99">
        <f t="shared" si="6"/>
        <v>53714</v>
      </c>
      <c r="H142" s="93" t="str">
        <f t="shared" si="7"/>
        <v>Furniture</v>
      </c>
      <c r="I142" s="92" t="str">
        <f t="shared" si="8"/>
        <v>Kids Room</v>
      </c>
      <c r="J142" s="94" t="str">
        <f>VLOOKUP(Table2[[#This Row],[Product]],Table3[],3,FALSE)</f>
        <v>Kids Room</v>
      </c>
      <c r="K142" s="100"/>
      <c r="L142" s="66"/>
      <c r="M142" s="66"/>
      <c r="N142" s="66"/>
    </row>
    <row r="143" spans="1:14">
      <c r="A143" s="95" t="s">
        <v>136</v>
      </c>
      <c r="B143" s="96" t="s">
        <v>211</v>
      </c>
      <c r="C143" s="97" t="s">
        <v>102</v>
      </c>
      <c r="D143" s="98">
        <v>19.5</v>
      </c>
      <c r="E143" s="97">
        <v>158</v>
      </c>
      <c r="F143" s="96">
        <v>2174</v>
      </c>
      <c r="G143" s="99">
        <f t="shared" si="6"/>
        <v>42393</v>
      </c>
      <c r="H143" s="93" t="str">
        <f t="shared" si="7"/>
        <v>Textiles</v>
      </c>
      <c r="I143" s="92" t="str">
        <f t="shared" si="8"/>
        <v>Dining</v>
      </c>
      <c r="J143" s="94" t="str">
        <f>VLOOKUP(Table2[[#This Row],[Product]],Table3[],3,FALSE)</f>
        <v>Dining</v>
      </c>
      <c r="K143" s="100"/>
      <c r="L143" s="66"/>
      <c r="M143" s="66"/>
      <c r="N143" s="66"/>
    </row>
    <row r="144" spans="1:14">
      <c r="A144" s="95" t="s">
        <v>134</v>
      </c>
      <c r="B144" s="96" t="s">
        <v>210</v>
      </c>
      <c r="C144" s="97" t="s">
        <v>102</v>
      </c>
      <c r="D144" s="98">
        <v>384</v>
      </c>
      <c r="E144" s="97">
        <v>414</v>
      </c>
      <c r="F144" s="96">
        <v>78</v>
      </c>
      <c r="G144" s="99">
        <f t="shared" si="6"/>
        <v>29952</v>
      </c>
      <c r="H144" s="93" t="str">
        <f t="shared" si="7"/>
        <v>Furniture</v>
      </c>
      <c r="I144" s="92" t="str">
        <f t="shared" si="8"/>
        <v>Living Room</v>
      </c>
      <c r="J144" s="94" t="str">
        <f>VLOOKUP(Table2[[#This Row],[Product]],Table3[],3,FALSE)</f>
        <v>Living Room</v>
      </c>
      <c r="K144" s="100"/>
      <c r="L144" s="66"/>
      <c r="M144" s="66"/>
      <c r="N144" s="66"/>
    </row>
    <row r="145" spans="1:14">
      <c r="A145" s="95" t="s">
        <v>136</v>
      </c>
      <c r="B145" s="96" t="s">
        <v>211</v>
      </c>
      <c r="C145" s="97" t="s">
        <v>96</v>
      </c>
      <c r="D145" s="98">
        <v>19.5</v>
      </c>
      <c r="E145" s="97">
        <v>3</v>
      </c>
      <c r="F145" s="96">
        <v>1423</v>
      </c>
      <c r="G145" s="99">
        <f t="shared" si="6"/>
        <v>27748.5</v>
      </c>
      <c r="H145" s="93" t="str">
        <f t="shared" si="7"/>
        <v>Textiles</v>
      </c>
      <c r="I145" s="92" t="str">
        <f t="shared" si="8"/>
        <v>Dining</v>
      </c>
      <c r="J145" s="94" t="str">
        <f>VLOOKUP(Table2[[#This Row],[Product]],Table3[],3,FALSE)</f>
        <v>Dining</v>
      </c>
      <c r="K145" s="100"/>
      <c r="L145" s="66"/>
      <c r="M145" s="66"/>
      <c r="N145" s="66"/>
    </row>
    <row r="146" spans="1:14">
      <c r="A146" s="95" t="s">
        <v>136</v>
      </c>
      <c r="B146" s="96" t="s">
        <v>211</v>
      </c>
      <c r="C146" s="97" t="s">
        <v>191</v>
      </c>
      <c r="D146" s="98">
        <v>19.5</v>
      </c>
      <c r="E146" s="97">
        <v>396</v>
      </c>
      <c r="F146" s="96">
        <v>1423</v>
      </c>
      <c r="G146" s="99">
        <f t="shared" si="6"/>
        <v>27748.5</v>
      </c>
      <c r="H146" s="93" t="str">
        <f t="shared" si="7"/>
        <v>Textiles</v>
      </c>
      <c r="I146" s="92" t="str">
        <f t="shared" si="8"/>
        <v>Dining</v>
      </c>
      <c r="J146" s="94" t="str">
        <f>VLOOKUP(Table2[[#This Row],[Product]],Table3[],3,FALSE)</f>
        <v>Dining</v>
      </c>
      <c r="K146" s="100"/>
      <c r="L146" s="66"/>
      <c r="M146" s="66"/>
      <c r="N146" s="66"/>
    </row>
    <row r="147" spans="1:14">
      <c r="A147" s="95" t="s">
        <v>136</v>
      </c>
      <c r="B147" s="96" t="s">
        <v>211</v>
      </c>
      <c r="C147" s="97" t="s">
        <v>98</v>
      </c>
      <c r="D147" s="98">
        <v>19.5</v>
      </c>
      <c r="E147" s="97">
        <v>180</v>
      </c>
      <c r="F147" s="96">
        <v>1226</v>
      </c>
      <c r="G147" s="99">
        <f t="shared" si="6"/>
        <v>23907</v>
      </c>
      <c r="H147" s="93" t="str">
        <f t="shared" si="7"/>
        <v>Textiles</v>
      </c>
      <c r="I147" s="92" t="str">
        <f t="shared" si="8"/>
        <v>Dining</v>
      </c>
      <c r="J147" s="94" t="str">
        <f>VLOOKUP(Table2[[#This Row],[Product]],Table3[],3,FALSE)</f>
        <v>Dining</v>
      </c>
      <c r="K147" s="100"/>
      <c r="L147" s="66"/>
      <c r="M147" s="66"/>
      <c r="N147" s="66"/>
    </row>
    <row r="148" spans="1:14">
      <c r="A148" s="95" t="s">
        <v>133</v>
      </c>
      <c r="B148" s="96" t="s">
        <v>212</v>
      </c>
      <c r="C148" s="97" t="s">
        <v>56</v>
      </c>
      <c r="D148" s="98">
        <v>49</v>
      </c>
      <c r="E148" s="97">
        <v>252</v>
      </c>
      <c r="F148" s="96">
        <v>449</v>
      </c>
      <c r="G148" s="99">
        <f t="shared" si="6"/>
        <v>22001</v>
      </c>
      <c r="H148" s="93" t="str">
        <f t="shared" si="7"/>
        <v>Furniture</v>
      </c>
      <c r="I148" s="92" t="str">
        <f t="shared" si="8"/>
        <v>Kids Room</v>
      </c>
      <c r="J148" s="94" t="str">
        <f>VLOOKUP(Table2[[#This Row],[Product]],Table3[],3,FALSE)</f>
        <v>Kids Room</v>
      </c>
      <c r="K148" s="100"/>
      <c r="L148" s="66"/>
      <c r="M148" s="66"/>
      <c r="N148" s="66"/>
    </row>
    <row r="149" spans="1:14">
      <c r="A149" s="95" t="s">
        <v>134</v>
      </c>
      <c r="B149" s="96" t="s">
        <v>210</v>
      </c>
      <c r="C149" s="97" t="s">
        <v>87</v>
      </c>
      <c r="D149" s="98">
        <v>384</v>
      </c>
      <c r="E149" s="97">
        <v>466</v>
      </c>
      <c r="F149" s="96">
        <v>47</v>
      </c>
      <c r="G149" s="99">
        <f t="shared" si="6"/>
        <v>18048</v>
      </c>
      <c r="H149" s="93" t="str">
        <f t="shared" si="7"/>
        <v>Furniture</v>
      </c>
      <c r="I149" s="92" t="str">
        <f t="shared" si="8"/>
        <v>Living Room</v>
      </c>
      <c r="J149" s="94" t="str">
        <f>VLOOKUP(Table2[[#This Row],[Product]],Table3[],3,FALSE)</f>
        <v>Living Room</v>
      </c>
      <c r="K149" s="100"/>
      <c r="L149" s="66"/>
      <c r="M149" s="66"/>
      <c r="N149" s="66"/>
    </row>
    <row r="150" spans="1:14">
      <c r="A150" s="95" t="s">
        <v>133</v>
      </c>
      <c r="B150" s="96" t="s">
        <v>212</v>
      </c>
      <c r="C150" s="97" t="s">
        <v>60</v>
      </c>
      <c r="D150" s="98">
        <v>49</v>
      </c>
      <c r="E150" s="97">
        <v>475</v>
      </c>
      <c r="F150" s="96">
        <v>284</v>
      </c>
      <c r="G150" s="99">
        <f t="shared" si="6"/>
        <v>13916</v>
      </c>
      <c r="H150" s="93" t="str">
        <f t="shared" si="7"/>
        <v>Furniture</v>
      </c>
      <c r="I150" s="92" t="str">
        <f t="shared" si="8"/>
        <v>Kids Room</v>
      </c>
      <c r="J150" s="94" t="str">
        <f>VLOOKUP(Table2[[#This Row],[Product]],Table3[],3,FALSE)</f>
        <v>Kids Room</v>
      </c>
      <c r="K150" s="100"/>
      <c r="L150" s="66"/>
      <c r="M150" s="66"/>
      <c r="N150" s="66"/>
    </row>
    <row r="151" spans="1:14">
      <c r="A151" s="95" t="s">
        <v>133</v>
      </c>
      <c r="B151" s="96" t="s">
        <v>212</v>
      </c>
      <c r="C151" s="97" t="s">
        <v>75</v>
      </c>
      <c r="D151" s="98">
        <v>49</v>
      </c>
      <c r="E151" s="97">
        <v>494</v>
      </c>
      <c r="F151" s="96">
        <v>232</v>
      </c>
      <c r="G151" s="99">
        <f t="shared" si="6"/>
        <v>11368</v>
      </c>
      <c r="H151" s="93" t="str">
        <f t="shared" si="7"/>
        <v>Furniture</v>
      </c>
      <c r="I151" s="92" t="str">
        <f t="shared" si="8"/>
        <v>Kids Room</v>
      </c>
      <c r="J151" s="94" t="str">
        <f>VLOOKUP(Table2[[#This Row],[Product]],Table3[],3,FALSE)</f>
        <v>Kids Room</v>
      </c>
      <c r="K151" s="100"/>
      <c r="L151" s="66"/>
      <c r="M151" s="66"/>
      <c r="N151" s="66"/>
    </row>
    <row r="152" spans="1:14">
      <c r="A152" s="95" t="s">
        <v>142</v>
      </c>
      <c r="B152" s="96" t="s">
        <v>207</v>
      </c>
      <c r="C152" s="97" t="s">
        <v>96</v>
      </c>
      <c r="D152" s="98">
        <v>104.95</v>
      </c>
      <c r="E152" s="97">
        <v>238</v>
      </c>
      <c r="F152" s="96">
        <v>1983</v>
      </c>
      <c r="G152" s="99">
        <f t="shared" si="6"/>
        <v>208115.85</v>
      </c>
      <c r="H152" s="93" t="str">
        <f t="shared" si="7"/>
        <v>Textiles</v>
      </c>
      <c r="I152" s="92" t="str">
        <f t="shared" si="8"/>
        <v>Bedroom</v>
      </c>
      <c r="J152" s="94" t="str">
        <f>VLOOKUP(Table2[[#This Row],[Product]],Table3[],3,FALSE)</f>
        <v>Bedroom</v>
      </c>
      <c r="K152" s="100"/>
      <c r="L152" s="66"/>
      <c r="M152" s="66"/>
      <c r="N152" s="66"/>
    </row>
    <row r="153" spans="1:14">
      <c r="A153" s="95" t="s">
        <v>142</v>
      </c>
      <c r="B153" s="96" t="s">
        <v>206</v>
      </c>
      <c r="C153" s="97" t="s">
        <v>98</v>
      </c>
      <c r="D153" s="98">
        <v>119.95</v>
      </c>
      <c r="E153" s="97">
        <v>497</v>
      </c>
      <c r="F153" s="96">
        <v>1427</v>
      </c>
      <c r="G153" s="99">
        <f t="shared" si="6"/>
        <v>171168.65</v>
      </c>
      <c r="H153" s="93" t="str">
        <f t="shared" si="7"/>
        <v>Textiles</v>
      </c>
      <c r="I153" s="92" t="str">
        <f t="shared" si="8"/>
        <v>Bedroom</v>
      </c>
      <c r="J153" s="94" t="str">
        <f>VLOOKUP(Table2[[#This Row],[Product]],Table3[],3,FALSE)</f>
        <v>Bedroom</v>
      </c>
      <c r="K153" s="100"/>
      <c r="L153" s="66"/>
      <c r="M153" s="66"/>
      <c r="N153" s="66"/>
    </row>
    <row r="154" spans="1:14">
      <c r="A154" s="95" t="s">
        <v>142</v>
      </c>
      <c r="B154" s="96" t="s">
        <v>206</v>
      </c>
      <c r="C154" s="97" t="s">
        <v>102</v>
      </c>
      <c r="D154" s="98">
        <v>119.95</v>
      </c>
      <c r="E154" s="97">
        <v>385</v>
      </c>
      <c r="F154" s="96">
        <v>1285</v>
      </c>
      <c r="G154" s="99">
        <f t="shared" si="6"/>
        <v>154135.75</v>
      </c>
      <c r="H154" s="93" t="str">
        <f t="shared" si="7"/>
        <v>Textiles</v>
      </c>
      <c r="I154" s="92" t="str">
        <f t="shared" si="8"/>
        <v>Bedroom</v>
      </c>
      <c r="J154" s="94" t="str">
        <f>VLOOKUP(Table2[[#This Row],[Product]],Table3[],3,FALSE)</f>
        <v>Bedroom</v>
      </c>
      <c r="K154" s="100"/>
      <c r="L154" s="66"/>
      <c r="M154" s="66"/>
      <c r="N154" s="66"/>
    </row>
    <row r="155" spans="1:14">
      <c r="A155" s="95" t="s">
        <v>142</v>
      </c>
      <c r="B155" s="96" t="s">
        <v>206</v>
      </c>
      <c r="C155" s="97" t="s">
        <v>96</v>
      </c>
      <c r="D155" s="98">
        <v>119.95</v>
      </c>
      <c r="E155" s="97">
        <v>346</v>
      </c>
      <c r="F155" s="96">
        <v>1276</v>
      </c>
      <c r="G155" s="99">
        <f t="shared" si="6"/>
        <v>153056.20000000001</v>
      </c>
      <c r="H155" s="93" t="str">
        <f t="shared" si="7"/>
        <v>Textiles</v>
      </c>
      <c r="I155" s="92" t="str">
        <f t="shared" si="8"/>
        <v>Bedroom</v>
      </c>
      <c r="J155" s="94" t="str">
        <f>VLOOKUP(Table2[[#This Row],[Product]],Table3[],3,FALSE)</f>
        <v>Bedroom</v>
      </c>
      <c r="K155" s="100"/>
      <c r="L155" s="66"/>
      <c r="M155" s="66"/>
      <c r="N155" s="66"/>
    </row>
    <row r="156" spans="1:14">
      <c r="A156" s="95" t="s">
        <v>142</v>
      </c>
      <c r="B156" s="96" t="s">
        <v>207</v>
      </c>
      <c r="C156" s="97" t="s">
        <v>102</v>
      </c>
      <c r="D156" s="98">
        <v>104.95</v>
      </c>
      <c r="E156" s="97">
        <v>193</v>
      </c>
      <c r="F156" s="96">
        <v>1329</v>
      </c>
      <c r="G156" s="99">
        <f t="shared" si="6"/>
        <v>139478.55000000002</v>
      </c>
      <c r="H156" s="93" t="str">
        <f t="shared" si="7"/>
        <v>Textiles</v>
      </c>
      <c r="I156" s="92" t="str">
        <f t="shared" si="8"/>
        <v>Bedroom</v>
      </c>
      <c r="J156" s="94" t="str">
        <f>VLOOKUP(Table2[[#This Row],[Product]],Table3[],3,FALSE)</f>
        <v>Bedroom</v>
      </c>
      <c r="K156" s="100"/>
      <c r="L156" s="66"/>
      <c r="M156" s="66"/>
      <c r="N156" s="66"/>
    </row>
    <row r="157" spans="1:14">
      <c r="A157" s="95" t="s">
        <v>142</v>
      </c>
      <c r="B157" s="96" t="s">
        <v>207</v>
      </c>
      <c r="C157" s="97" t="s">
        <v>98</v>
      </c>
      <c r="D157" s="98">
        <v>104.95</v>
      </c>
      <c r="E157" s="97">
        <v>73</v>
      </c>
      <c r="F157" s="96">
        <v>1138</v>
      </c>
      <c r="G157" s="99">
        <f t="shared" si="6"/>
        <v>119433.1</v>
      </c>
      <c r="H157" s="93" t="str">
        <f t="shared" si="7"/>
        <v>Textiles</v>
      </c>
      <c r="I157" s="92" t="str">
        <f t="shared" si="8"/>
        <v>Bedroom</v>
      </c>
      <c r="J157" s="94" t="str">
        <f>VLOOKUP(Table2[[#This Row],[Product]],Table3[],3,FALSE)</f>
        <v>Bedroom</v>
      </c>
      <c r="K157" s="100"/>
      <c r="L157" s="66"/>
      <c r="M157" s="66"/>
      <c r="N157" s="66"/>
    </row>
    <row r="158" spans="1:14">
      <c r="A158" s="95" t="s">
        <v>142</v>
      </c>
      <c r="B158" s="96" t="s">
        <v>205</v>
      </c>
      <c r="C158" s="97" t="s">
        <v>98</v>
      </c>
      <c r="D158" s="98">
        <v>89.95</v>
      </c>
      <c r="E158" s="97">
        <v>113</v>
      </c>
      <c r="F158" s="96">
        <v>1265</v>
      </c>
      <c r="G158" s="99">
        <f t="shared" si="6"/>
        <v>113786.75</v>
      </c>
      <c r="H158" s="93" t="str">
        <f t="shared" si="7"/>
        <v>Textiles</v>
      </c>
      <c r="I158" s="92" t="str">
        <f t="shared" si="8"/>
        <v>Bedroom</v>
      </c>
      <c r="J158" s="94" t="str">
        <f>VLOOKUP(Table2[[#This Row],[Product]],Table3[],3,FALSE)</f>
        <v>Bedroom</v>
      </c>
      <c r="K158" s="100"/>
      <c r="L158" s="66"/>
      <c r="M158" s="66"/>
      <c r="N158" s="66"/>
    </row>
    <row r="159" spans="1:14">
      <c r="A159" s="95" t="s">
        <v>142</v>
      </c>
      <c r="B159" s="96" t="s">
        <v>205</v>
      </c>
      <c r="C159" s="97" t="s">
        <v>102</v>
      </c>
      <c r="D159" s="98">
        <v>89.95</v>
      </c>
      <c r="E159" s="97">
        <v>364</v>
      </c>
      <c r="F159" s="96">
        <v>1223</v>
      </c>
      <c r="G159" s="99">
        <f t="shared" si="6"/>
        <v>110008.85</v>
      </c>
      <c r="H159" s="93" t="str">
        <f t="shared" si="7"/>
        <v>Textiles</v>
      </c>
      <c r="I159" s="92" t="str">
        <f t="shared" si="8"/>
        <v>Bedroom</v>
      </c>
      <c r="J159" s="94" t="str">
        <f>VLOOKUP(Table2[[#This Row],[Product]],Table3[],3,FALSE)</f>
        <v>Bedroom</v>
      </c>
      <c r="K159" s="100"/>
      <c r="L159" s="66"/>
      <c r="M159" s="66"/>
      <c r="N159" s="66"/>
    </row>
    <row r="160" spans="1:14">
      <c r="A160" s="95" t="s">
        <v>141</v>
      </c>
      <c r="B160" s="96" t="s">
        <v>124</v>
      </c>
      <c r="C160" s="97" t="s">
        <v>125</v>
      </c>
      <c r="D160" s="98">
        <v>14.99</v>
      </c>
      <c r="E160" s="97">
        <v>236</v>
      </c>
      <c r="F160" s="96">
        <v>7271</v>
      </c>
      <c r="G160" s="99">
        <f t="shared" si="6"/>
        <v>108992.29000000001</v>
      </c>
      <c r="H160" s="93" t="str">
        <f t="shared" si="7"/>
        <v>Home</v>
      </c>
      <c r="I160" s="92" t="str">
        <f t="shared" si="8"/>
        <v>Kitchen</v>
      </c>
      <c r="J160" s="94" t="str">
        <f>VLOOKUP(Table2[[#This Row],[Product]],Table3[],3,FALSE)</f>
        <v>Kitchen</v>
      </c>
      <c r="K160" s="100"/>
      <c r="L160" s="66"/>
      <c r="M160" s="66"/>
      <c r="N160" s="66"/>
    </row>
    <row r="161" spans="1:14">
      <c r="A161" s="95" t="s">
        <v>142</v>
      </c>
      <c r="B161" s="96" t="s">
        <v>205</v>
      </c>
      <c r="C161" s="97" t="s">
        <v>96</v>
      </c>
      <c r="D161" s="98">
        <v>89.95</v>
      </c>
      <c r="E161" s="97">
        <v>334</v>
      </c>
      <c r="F161" s="96">
        <v>1205</v>
      </c>
      <c r="G161" s="99">
        <f t="shared" si="6"/>
        <v>108389.75</v>
      </c>
      <c r="H161" s="93" t="str">
        <f t="shared" si="7"/>
        <v>Textiles</v>
      </c>
      <c r="I161" s="92" t="str">
        <f t="shared" si="8"/>
        <v>Bedroom</v>
      </c>
      <c r="J161" s="94" t="str">
        <f>VLOOKUP(Table2[[#This Row],[Product]],Table3[],3,FALSE)</f>
        <v>Bedroom</v>
      </c>
      <c r="K161" s="100"/>
      <c r="L161" s="66"/>
      <c r="M161" s="66"/>
      <c r="N161" s="66"/>
    </row>
    <row r="162" spans="1:14">
      <c r="A162" s="95" t="s">
        <v>138</v>
      </c>
      <c r="B162" s="96" t="s">
        <v>213</v>
      </c>
      <c r="C162" s="97" t="s">
        <v>60</v>
      </c>
      <c r="D162" s="98">
        <v>499</v>
      </c>
      <c r="E162" s="97">
        <v>133</v>
      </c>
      <c r="F162" s="96">
        <v>196</v>
      </c>
      <c r="G162" s="99">
        <f t="shared" si="6"/>
        <v>97804</v>
      </c>
      <c r="H162" s="93" t="str">
        <f t="shared" si="7"/>
        <v>Furniture</v>
      </c>
      <c r="I162" s="92" t="str">
        <f t="shared" si="8"/>
        <v>Bedroom</v>
      </c>
      <c r="J162" s="94" t="str">
        <f>VLOOKUP(Table2[[#This Row],[Product]],Table3[],3,FALSE)</f>
        <v>Bedroom</v>
      </c>
      <c r="K162" s="100"/>
      <c r="L162" s="66"/>
      <c r="M162" s="66"/>
      <c r="N162" s="66"/>
    </row>
    <row r="163" spans="1:14">
      <c r="A163" s="95" t="s">
        <v>143</v>
      </c>
      <c r="B163" s="96" t="s">
        <v>207</v>
      </c>
      <c r="C163" s="97" t="s">
        <v>102</v>
      </c>
      <c r="D163" s="98">
        <v>39.950000000000003</v>
      </c>
      <c r="E163" s="97">
        <v>398</v>
      </c>
      <c r="F163" s="96">
        <v>2384</v>
      </c>
      <c r="G163" s="99">
        <f t="shared" si="6"/>
        <v>95240.8</v>
      </c>
      <c r="H163" s="93" t="str">
        <f t="shared" si="7"/>
        <v>Textiles</v>
      </c>
      <c r="I163" s="92" t="str">
        <f t="shared" si="8"/>
        <v>Bedroom</v>
      </c>
      <c r="J163" s="94" t="str">
        <f>VLOOKUP(Table2[[#This Row],[Product]],Table3[],3,FALSE)</f>
        <v>Bedroom</v>
      </c>
      <c r="K163" s="100"/>
      <c r="L163" s="66"/>
      <c r="M163" s="66"/>
      <c r="N163" s="66"/>
    </row>
    <row r="164" spans="1:14">
      <c r="A164" s="95" t="s">
        <v>139</v>
      </c>
      <c r="B164" s="96" t="s">
        <v>214</v>
      </c>
      <c r="C164" s="97" t="s">
        <v>75</v>
      </c>
      <c r="D164" s="98">
        <v>320</v>
      </c>
      <c r="E164" s="97">
        <v>440</v>
      </c>
      <c r="F164" s="96">
        <v>288</v>
      </c>
      <c r="G164" s="99">
        <f t="shared" si="6"/>
        <v>92160</v>
      </c>
      <c r="H164" s="93" t="str">
        <f t="shared" si="7"/>
        <v>Furniture</v>
      </c>
      <c r="I164" s="92" t="str">
        <f t="shared" si="8"/>
        <v>Living Room</v>
      </c>
      <c r="J164" s="94" t="str">
        <f>VLOOKUP(Table2[[#This Row],[Product]],Table3[],3,FALSE)</f>
        <v>Living Room</v>
      </c>
      <c r="K164" s="100"/>
      <c r="L164" s="66"/>
      <c r="M164" s="66"/>
      <c r="N164" s="66"/>
    </row>
    <row r="165" spans="1:14">
      <c r="A165" s="95" t="s">
        <v>143</v>
      </c>
      <c r="B165" s="96" t="s">
        <v>206</v>
      </c>
      <c r="C165" s="97" t="s">
        <v>98</v>
      </c>
      <c r="D165" s="98">
        <v>44.95</v>
      </c>
      <c r="E165" s="97">
        <v>451</v>
      </c>
      <c r="F165" s="96">
        <v>1594</v>
      </c>
      <c r="G165" s="99">
        <f t="shared" si="6"/>
        <v>71650.3</v>
      </c>
      <c r="H165" s="93" t="str">
        <f t="shared" si="7"/>
        <v>Textiles</v>
      </c>
      <c r="I165" s="92" t="str">
        <f t="shared" si="8"/>
        <v>Bedroom</v>
      </c>
      <c r="J165" s="94" t="str">
        <f>VLOOKUP(Table2[[#This Row],[Product]],Table3[],3,FALSE)</f>
        <v>Bedroom</v>
      </c>
      <c r="K165" s="100"/>
      <c r="L165" s="66"/>
      <c r="M165" s="66"/>
      <c r="N165" s="66"/>
    </row>
    <row r="166" spans="1:14">
      <c r="A166" s="95" t="s">
        <v>143</v>
      </c>
      <c r="B166" s="96" t="s">
        <v>206</v>
      </c>
      <c r="C166" s="97" t="s">
        <v>96</v>
      </c>
      <c r="D166" s="98">
        <v>44.95</v>
      </c>
      <c r="E166" s="97">
        <v>390</v>
      </c>
      <c r="F166" s="96">
        <v>1401</v>
      </c>
      <c r="G166" s="99">
        <f t="shared" si="6"/>
        <v>62974.950000000004</v>
      </c>
      <c r="H166" s="93" t="str">
        <f t="shared" si="7"/>
        <v>Textiles</v>
      </c>
      <c r="I166" s="92" t="str">
        <f t="shared" si="8"/>
        <v>Bedroom</v>
      </c>
      <c r="J166" s="94" t="str">
        <f>VLOOKUP(Table2[[#This Row],[Product]],Table3[],3,FALSE)</f>
        <v>Bedroom</v>
      </c>
      <c r="K166" s="100"/>
      <c r="L166" s="66"/>
      <c r="M166" s="66"/>
      <c r="N166" s="66"/>
    </row>
    <row r="167" spans="1:14">
      <c r="A167" s="95" t="s">
        <v>143</v>
      </c>
      <c r="B167" s="96" t="s">
        <v>205</v>
      </c>
      <c r="C167" s="97" t="s">
        <v>98</v>
      </c>
      <c r="D167" s="98">
        <v>32.950000000000003</v>
      </c>
      <c r="E167" s="97">
        <v>126</v>
      </c>
      <c r="F167" s="96">
        <v>1811</v>
      </c>
      <c r="G167" s="99">
        <f t="shared" si="6"/>
        <v>59672.450000000004</v>
      </c>
      <c r="H167" s="93" t="str">
        <f t="shared" si="7"/>
        <v>Textiles</v>
      </c>
      <c r="I167" s="92" t="str">
        <f t="shared" si="8"/>
        <v>Bedroom</v>
      </c>
      <c r="J167" s="94" t="str">
        <f>VLOOKUP(Table2[[#This Row],[Product]],Table3[],3,FALSE)</f>
        <v>Bedroom</v>
      </c>
      <c r="K167" s="100"/>
      <c r="L167" s="66"/>
      <c r="M167" s="66"/>
      <c r="N167" s="66"/>
    </row>
    <row r="168" spans="1:14">
      <c r="A168" s="95" t="s">
        <v>143</v>
      </c>
      <c r="B168" s="96" t="s">
        <v>207</v>
      </c>
      <c r="C168" s="97" t="s">
        <v>96</v>
      </c>
      <c r="D168" s="98">
        <v>39.950000000000003</v>
      </c>
      <c r="E168" s="97">
        <v>266</v>
      </c>
      <c r="F168" s="96">
        <v>1351</v>
      </c>
      <c r="G168" s="99">
        <f t="shared" si="6"/>
        <v>53972.450000000004</v>
      </c>
      <c r="H168" s="93" t="str">
        <f t="shared" si="7"/>
        <v>Textiles</v>
      </c>
      <c r="I168" s="92" t="str">
        <f t="shared" si="8"/>
        <v>Bedroom</v>
      </c>
      <c r="J168" s="94" t="str">
        <f>VLOOKUP(Table2[[#This Row],[Product]],Table3[],3,FALSE)</f>
        <v>Bedroom</v>
      </c>
      <c r="K168" s="100"/>
      <c r="L168" s="66"/>
      <c r="M168" s="66"/>
      <c r="N168" s="66"/>
    </row>
    <row r="169" spans="1:14">
      <c r="A169" s="95" t="s">
        <v>143</v>
      </c>
      <c r="B169" s="96" t="s">
        <v>206</v>
      </c>
      <c r="C169" s="97" t="s">
        <v>102</v>
      </c>
      <c r="D169" s="98">
        <v>44.95</v>
      </c>
      <c r="E169" s="97">
        <v>105</v>
      </c>
      <c r="F169" s="96">
        <v>1168</v>
      </c>
      <c r="G169" s="99">
        <f t="shared" si="6"/>
        <v>52501.600000000006</v>
      </c>
      <c r="H169" s="93" t="str">
        <f t="shared" si="7"/>
        <v>Textiles</v>
      </c>
      <c r="I169" s="92" t="str">
        <f t="shared" si="8"/>
        <v>Bedroom</v>
      </c>
      <c r="J169" s="94" t="str">
        <f>VLOOKUP(Table2[[#This Row],[Product]],Table3[],3,FALSE)</f>
        <v>Bedroom</v>
      </c>
      <c r="K169" s="100"/>
      <c r="L169" s="66"/>
      <c r="M169" s="66"/>
      <c r="N169" s="66"/>
    </row>
    <row r="170" spans="1:14">
      <c r="A170" s="95" t="s">
        <v>143</v>
      </c>
      <c r="B170" s="96" t="s">
        <v>205</v>
      </c>
      <c r="C170" s="97" t="s">
        <v>102</v>
      </c>
      <c r="D170" s="98">
        <v>32.950000000000003</v>
      </c>
      <c r="E170" s="97">
        <v>268</v>
      </c>
      <c r="F170" s="96">
        <v>1362</v>
      </c>
      <c r="G170" s="99">
        <f t="shared" si="6"/>
        <v>44877.9</v>
      </c>
      <c r="H170" s="93" t="str">
        <f t="shared" si="7"/>
        <v>Textiles</v>
      </c>
      <c r="I170" s="92" t="str">
        <f t="shared" si="8"/>
        <v>Bedroom</v>
      </c>
      <c r="J170" s="94" t="str">
        <f>VLOOKUP(Table2[[#This Row],[Product]],Table3[],3,FALSE)</f>
        <v>Bedroom</v>
      </c>
      <c r="K170" s="100"/>
      <c r="L170" s="66"/>
      <c r="M170" s="66"/>
      <c r="N170" s="66"/>
    </row>
    <row r="171" spans="1:14">
      <c r="A171" s="95" t="s">
        <v>143</v>
      </c>
      <c r="B171" s="96" t="s">
        <v>205</v>
      </c>
      <c r="C171" s="97" t="s">
        <v>96</v>
      </c>
      <c r="D171" s="98">
        <v>32.950000000000003</v>
      </c>
      <c r="E171" s="97">
        <v>376</v>
      </c>
      <c r="F171" s="96">
        <v>1212</v>
      </c>
      <c r="G171" s="99">
        <f t="shared" si="6"/>
        <v>39935.4</v>
      </c>
      <c r="H171" s="93" t="str">
        <f t="shared" si="7"/>
        <v>Textiles</v>
      </c>
      <c r="I171" s="92" t="str">
        <f t="shared" si="8"/>
        <v>Bedroom</v>
      </c>
      <c r="J171" s="94" t="str">
        <f>VLOOKUP(Table2[[#This Row],[Product]],Table3[],3,FALSE)</f>
        <v>Bedroom</v>
      </c>
      <c r="K171" s="100"/>
      <c r="L171" s="66"/>
      <c r="M171" s="66"/>
      <c r="N171" s="66"/>
    </row>
    <row r="172" spans="1:14">
      <c r="A172" s="95" t="s">
        <v>143</v>
      </c>
      <c r="B172" s="96" t="s">
        <v>207</v>
      </c>
      <c r="C172" s="97" t="s">
        <v>98</v>
      </c>
      <c r="D172" s="98">
        <v>39.950000000000003</v>
      </c>
      <c r="E172" s="97">
        <v>412</v>
      </c>
      <c r="F172" s="96">
        <v>896</v>
      </c>
      <c r="G172" s="99">
        <f t="shared" si="6"/>
        <v>35795.200000000004</v>
      </c>
      <c r="H172" s="93" t="str">
        <f t="shared" si="7"/>
        <v>Textiles</v>
      </c>
      <c r="I172" s="92" t="str">
        <f t="shared" si="8"/>
        <v>Bedroom</v>
      </c>
      <c r="J172" s="94" t="str">
        <f>VLOOKUP(Table2[[#This Row],[Product]],Table3[],3,FALSE)</f>
        <v>Bedroom</v>
      </c>
      <c r="K172" s="100"/>
      <c r="L172" s="66"/>
      <c r="M172" s="66"/>
      <c r="N172" s="66"/>
    </row>
    <row r="173" spans="1:14">
      <c r="A173" s="95" t="s">
        <v>144</v>
      </c>
      <c r="B173" s="96" t="s">
        <v>215</v>
      </c>
      <c r="C173" s="97" t="s">
        <v>191</v>
      </c>
      <c r="D173" s="98">
        <v>19.5</v>
      </c>
      <c r="E173" s="97">
        <v>71</v>
      </c>
      <c r="F173" s="96">
        <v>1453</v>
      </c>
      <c r="G173" s="99">
        <f t="shared" si="6"/>
        <v>28333.5</v>
      </c>
      <c r="H173" s="93" t="str">
        <f t="shared" si="7"/>
        <v>Textiles</v>
      </c>
      <c r="I173" s="92" t="str">
        <f t="shared" si="8"/>
        <v>Dining</v>
      </c>
      <c r="J173" s="94" t="str">
        <f>VLOOKUP(Table2[[#This Row],[Product]],Table3[],3,FALSE)</f>
        <v>Dining</v>
      </c>
      <c r="K173" s="100"/>
      <c r="L173" s="66"/>
      <c r="M173" s="66"/>
      <c r="N173" s="66"/>
    </row>
    <row r="174" spans="1:14">
      <c r="A174" s="95" t="s">
        <v>144</v>
      </c>
      <c r="B174" s="96" t="s">
        <v>215</v>
      </c>
      <c r="C174" s="97" t="s">
        <v>96</v>
      </c>
      <c r="D174" s="98">
        <v>19.5</v>
      </c>
      <c r="E174" s="97">
        <v>345</v>
      </c>
      <c r="F174" s="96">
        <v>1398</v>
      </c>
      <c r="G174" s="99">
        <f t="shared" si="6"/>
        <v>27261</v>
      </c>
      <c r="H174" s="93" t="str">
        <f t="shared" si="7"/>
        <v>Textiles</v>
      </c>
      <c r="I174" s="92" t="str">
        <f t="shared" si="8"/>
        <v>Dining</v>
      </c>
      <c r="J174" s="94" t="str">
        <f>VLOOKUP(Table2[[#This Row],[Product]],Table3[],3,FALSE)</f>
        <v>Dining</v>
      </c>
      <c r="K174" s="100"/>
      <c r="L174" s="66"/>
      <c r="M174" s="66"/>
      <c r="N174" s="66"/>
    </row>
    <row r="175" spans="1:14">
      <c r="A175" s="95" t="s">
        <v>138</v>
      </c>
      <c r="B175" s="96" t="s">
        <v>216</v>
      </c>
      <c r="C175" s="97" t="s">
        <v>56</v>
      </c>
      <c r="D175" s="98">
        <v>499</v>
      </c>
      <c r="E175" s="97">
        <v>364</v>
      </c>
      <c r="F175" s="96">
        <v>52</v>
      </c>
      <c r="G175" s="99">
        <f t="shared" si="6"/>
        <v>25948</v>
      </c>
      <c r="H175" s="93" t="str">
        <f t="shared" si="7"/>
        <v>Furniture</v>
      </c>
      <c r="I175" s="92" t="str">
        <f t="shared" si="8"/>
        <v>Bedroom</v>
      </c>
      <c r="J175" s="94" t="str">
        <f>VLOOKUP(Table2[[#This Row],[Product]],Table3[],3,FALSE)</f>
        <v>Bedroom</v>
      </c>
      <c r="K175" s="100"/>
      <c r="L175" s="66"/>
      <c r="M175" s="66"/>
      <c r="N175" s="66"/>
    </row>
    <row r="176" spans="1:14">
      <c r="A176" s="95" t="s">
        <v>144</v>
      </c>
      <c r="B176" s="96" t="s">
        <v>215</v>
      </c>
      <c r="C176" s="97" t="s">
        <v>102</v>
      </c>
      <c r="D176" s="98">
        <v>19.5</v>
      </c>
      <c r="E176" s="97">
        <v>257</v>
      </c>
      <c r="F176" s="96">
        <v>1248</v>
      </c>
      <c r="G176" s="99">
        <f t="shared" si="6"/>
        <v>24336</v>
      </c>
      <c r="H176" s="93" t="str">
        <f t="shared" si="7"/>
        <v>Textiles</v>
      </c>
      <c r="I176" s="92" t="str">
        <f t="shared" si="8"/>
        <v>Dining</v>
      </c>
      <c r="J176" s="94" t="str">
        <f>VLOOKUP(Table2[[#This Row],[Product]],Table3[],3,FALSE)</f>
        <v>Dining</v>
      </c>
      <c r="K176" s="100"/>
      <c r="L176" s="66"/>
      <c r="M176" s="66"/>
      <c r="N176" s="66"/>
    </row>
    <row r="177" spans="1:14">
      <c r="A177" s="95" t="s">
        <v>139</v>
      </c>
      <c r="B177" s="96" t="s">
        <v>214</v>
      </c>
      <c r="C177" s="97" t="s">
        <v>60</v>
      </c>
      <c r="D177" s="98">
        <v>320</v>
      </c>
      <c r="E177" s="97">
        <v>391</v>
      </c>
      <c r="F177" s="96">
        <v>74</v>
      </c>
      <c r="G177" s="99">
        <f t="shared" si="6"/>
        <v>23680</v>
      </c>
      <c r="H177" s="93" t="str">
        <f t="shared" si="7"/>
        <v>Furniture</v>
      </c>
      <c r="I177" s="92" t="str">
        <f t="shared" si="8"/>
        <v>Living Room</v>
      </c>
      <c r="J177" s="94" t="str">
        <f>VLOOKUP(Table2[[#This Row],[Product]],Table3[],3,FALSE)</f>
        <v>Living Room</v>
      </c>
      <c r="K177" s="100"/>
      <c r="L177" s="66"/>
      <c r="M177" s="66"/>
      <c r="N177" s="66"/>
    </row>
    <row r="178" spans="1:14">
      <c r="A178" s="95" t="s">
        <v>144</v>
      </c>
      <c r="B178" s="96" t="s">
        <v>215</v>
      </c>
      <c r="C178" s="97" t="s">
        <v>98</v>
      </c>
      <c r="D178" s="98">
        <v>19.5</v>
      </c>
      <c r="E178" s="97">
        <v>110</v>
      </c>
      <c r="F178" s="96">
        <v>996</v>
      </c>
      <c r="G178" s="99">
        <f t="shared" si="6"/>
        <v>19422</v>
      </c>
      <c r="H178" s="93" t="str">
        <f t="shared" si="7"/>
        <v>Textiles</v>
      </c>
      <c r="I178" s="92" t="str">
        <f t="shared" si="8"/>
        <v>Dining</v>
      </c>
      <c r="J178" s="94" t="str">
        <f>VLOOKUP(Table2[[#This Row],[Product]],Table3[],3,FALSE)</f>
        <v>Dining</v>
      </c>
      <c r="K178" s="100"/>
      <c r="L178" s="66"/>
      <c r="M178" s="66"/>
      <c r="N178" s="66"/>
    </row>
    <row r="179" spans="1:14">
      <c r="A179" s="95" t="s">
        <v>139</v>
      </c>
      <c r="B179" s="96" t="s">
        <v>214</v>
      </c>
      <c r="C179" s="97" t="s">
        <v>56</v>
      </c>
      <c r="D179" s="98">
        <v>320</v>
      </c>
      <c r="E179" s="97">
        <v>426</v>
      </c>
      <c r="F179" s="96">
        <v>4</v>
      </c>
      <c r="G179" s="99">
        <f t="shared" si="6"/>
        <v>1280</v>
      </c>
      <c r="H179" s="93" t="str">
        <f t="shared" si="7"/>
        <v>Furniture</v>
      </c>
      <c r="I179" s="92" t="str">
        <f t="shared" si="8"/>
        <v>Living Room</v>
      </c>
      <c r="J179" s="94" t="str">
        <f>VLOOKUP(Table2[[#This Row],[Product]],Table3[],3,FALSE)</f>
        <v>Living Room</v>
      </c>
      <c r="K179" s="100"/>
      <c r="L179" s="66"/>
      <c r="M179" s="66"/>
      <c r="N179" s="66"/>
    </row>
    <row r="180" spans="1:14">
      <c r="A180" s="95" t="s">
        <v>145</v>
      </c>
      <c r="B180" s="96" t="s">
        <v>217</v>
      </c>
      <c r="C180" s="97" t="s">
        <v>56</v>
      </c>
      <c r="D180" s="98">
        <v>699</v>
      </c>
      <c r="E180" s="97">
        <v>400</v>
      </c>
      <c r="F180" s="96">
        <v>118</v>
      </c>
      <c r="G180" s="99">
        <f t="shared" si="6"/>
        <v>82482</v>
      </c>
      <c r="H180" s="93" t="str">
        <f t="shared" si="7"/>
        <v>Furniture</v>
      </c>
      <c r="I180" s="92" t="str">
        <f t="shared" si="8"/>
        <v>Bedroom</v>
      </c>
      <c r="J180" s="94" t="str">
        <f>VLOOKUP(Table2[[#This Row],[Product]],Table3[],3,FALSE)</f>
        <v>Bedroom</v>
      </c>
      <c r="K180" s="100"/>
      <c r="L180" s="66"/>
      <c r="M180" s="66"/>
      <c r="N180" s="66"/>
    </row>
    <row r="181" spans="1:14">
      <c r="A181" s="95" t="s">
        <v>145</v>
      </c>
      <c r="B181" s="96" t="s">
        <v>217</v>
      </c>
      <c r="C181" s="97" t="s">
        <v>60</v>
      </c>
      <c r="D181" s="98">
        <v>699</v>
      </c>
      <c r="E181" s="97">
        <v>182</v>
      </c>
      <c r="F181" s="96">
        <v>33</v>
      </c>
      <c r="G181" s="99">
        <f t="shared" si="6"/>
        <v>23067</v>
      </c>
      <c r="H181" s="93" t="str">
        <f t="shared" si="7"/>
        <v>Furniture</v>
      </c>
      <c r="I181" s="92" t="str">
        <f t="shared" si="8"/>
        <v>Bedroom</v>
      </c>
      <c r="J181" s="94" t="str">
        <f>VLOOKUP(Table2[[#This Row],[Product]],Table3[],3,FALSE)</f>
        <v>Bedroom</v>
      </c>
      <c r="K181" s="100"/>
      <c r="L181" s="66"/>
      <c r="M181" s="66"/>
      <c r="N181" s="66"/>
    </row>
    <row r="182" spans="1:14">
      <c r="A182" s="95" t="s">
        <v>147</v>
      </c>
      <c r="B182" s="96" t="s">
        <v>218</v>
      </c>
      <c r="C182" s="97" t="s">
        <v>188</v>
      </c>
      <c r="D182" s="98">
        <v>12</v>
      </c>
      <c r="E182" s="97">
        <v>8</v>
      </c>
      <c r="F182" s="96">
        <v>734</v>
      </c>
      <c r="G182" s="99">
        <f t="shared" si="6"/>
        <v>8808</v>
      </c>
      <c r="H182" s="93" t="str">
        <f t="shared" si="7"/>
        <v>Textiles</v>
      </c>
      <c r="I182" s="92" t="str">
        <f t="shared" si="8"/>
        <v>Kids Room</v>
      </c>
      <c r="J182" s="94" t="str">
        <f>VLOOKUP(Table2[[#This Row],[Product]],Table3[],3,FALSE)</f>
        <v>Kids Room</v>
      </c>
      <c r="K182" s="100"/>
      <c r="L182" s="66"/>
      <c r="M182" s="66"/>
      <c r="N182" s="66"/>
    </row>
    <row r="183" spans="1:14">
      <c r="A183" s="95" t="s">
        <v>149</v>
      </c>
      <c r="B183" s="96" t="s">
        <v>219</v>
      </c>
      <c r="C183" s="97" t="s">
        <v>60</v>
      </c>
      <c r="D183" s="98">
        <v>176</v>
      </c>
      <c r="E183" s="97">
        <v>438</v>
      </c>
      <c r="F183" s="96">
        <v>1398</v>
      </c>
      <c r="G183" s="99">
        <f t="shared" si="6"/>
        <v>246048</v>
      </c>
      <c r="H183" s="93" t="str">
        <f t="shared" si="7"/>
        <v>Furniture</v>
      </c>
      <c r="I183" s="92" t="str">
        <f t="shared" si="8"/>
        <v>Kids Room</v>
      </c>
      <c r="J183" s="94" t="str">
        <f>VLOOKUP(Table2[[#This Row],[Product]],Table3[],3,FALSE)</f>
        <v>Kids Room</v>
      </c>
      <c r="K183" s="100"/>
      <c r="L183" s="66"/>
      <c r="M183" s="66"/>
      <c r="N183" s="66"/>
    </row>
    <row r="184" spans="1:14">
      <c r="A184" s="95" t="s">
        <v>150</v>
      </c>
      <c r="B184" s="96" t="s">
        <v>220</v>
      </c>
      <c r="C184" s="97" t="s">
        <v>87</v>
      </c>
      <c r="D184" s="98">
        <v>529</v>
      </c>
      <c r="E184" s="97">
        <v>347</v>
      </c>
      <c r="F184" s="96">
        <v>455</v>
      </c>
      <c r="G184" s="99">
        <f t="shared" si="6"/>
        <v>240695</v>
      </c>
      <c r="H184" s="93" t="str">
        <f t="shared" si="7"/>
        <v>Furniture</v>
      </c>
      <c r="I184" s="92" t="str">
        <f t="shared" si="8"/>
        <v>Living Room</v>
      </c>
      <c r="J184" s="94" t="str">
        <f>VLOOKUP(Table2[[#This Row],[Product]],Table3[],3,FALSE)</f>
        <v>Living Room</v>
      </c>
      <c r="K184" s="100"/>
      <c r="L184" s="66"/>
      <c r="M184" s="66"/>
      <c r="N184" s="66"/>
    </row>
    <row r="185" spans="1:14">
      <c r="A185" s="95" t="s">
        <v>150</v>
      </c>
      <c r="B185" s="96" t="s">
        <v>220</v>
      </c>
      <c r="C185" s="97" t="s">
        <v>202</v>
      </c>
      <c r="D185" s="98">
        <v>529</v>
      </c>
      <c r="E185" s="97">
        <v>106</v>
      </c>
      <c r="F185" s="96">
        <v>446</v>
      </c>
      <c r="G185" s="99">
        <f t="shared" si="6"/>
        <v>235934</v>
      </c>
      <c r="H185" s="93" t="str">
        <f t="shared" si="7"/>
        <v>Furniture</v>
      </c>
      <c r="I185" s="92" t="str">
        <f t="shared" si="8"/>
        <v>Living Room</v>
      </c>
      <c r="J185" s="94" t="str">
        <f>VLOOKUP(Table2[[#This Row],[Product]],Table3[],3,FALSE)</f>
        <v>Living Room</v>
      </c>
      <c r="K185" s="100"/>
      <c r="L185" s="66"/>
      <c r="M185" s="66"/>
      <c r="N185" s="66"/>
    </row>
    <row r="186" spans="1:14">
      <c r="A186" s="95" t="s">
        <v>149</v>
      </c>
      <c r="B186" s="96" t="s">
        <v>219</v>
      </c>
      <c r="C186" s="97" t="s">
        <v>75</v>
      </c>
      <c r="D186" s="98">
        <v>176</v>
      </c>
      <c r="E186" s="97">
        <v>82</v>
      </c>
      <c r="F186" s="96">
        <v>1275</v>
      </c>
      <c r="G186" s="99">
        <f t="shared" si="6"/>
        <v>224400</v>
      </c>
      <c r="H186" s="93" t="str">
        <f t="shared" si="7"/>
        <v>Furniture</v>
      </c>
      <c r="I186" s="92" t="str">
        <f t="shared" si="8"/>
        <v>Kids Room</v>
      </c>
      <c r="J186" s="94" t="str">
        <f>VLOOKUP(Table2[[#This Row],[Product]],Table3[],3,FALSE)</f>
        <v>Kids Room</v>
      </c>
      <c r="K186" s="100"/>
      <c r="L186" s="66"/>
      <c r="M186" s="66"/>
      <c r="N186" s="66"/>
    </row>
    <row r="187" spans="1:14">
      <c r="A187" s="95" t="s">
        <v>150</v>
      </c>
      <c r="B187" s="96" t="s">
        <v>220</v>
      </c>
      <c r="C187" s="97" t="s">
        <v>96</v>
      </c>
      <c r="D187" s="98">
        <v>529</v>
      </c>
      <c r="E187" s="97">
        <v>392</v>
      </c>
      <c r="F187" s="96">
        <v>405</v>
      </c>
      <c r="G187" s="99">
        <f t="shared" si="6"/>
        <v>214245</v>
      </c>
      <c r="H187" s="93" t="str">
        <f t="shared" si="7"/>
        <v>Furniture</v>
      </c>
      <c r="I187" s="92" t="str">
        <f t="shared" si="8"/>
        <v>Living Room</v>
      </c>
      <c r="J187" s="94" t="str">
        <f>VLOOKUP(Table2[[#This Row],[Product]],Table3[],3,FALSE)</f>
        <v>Living Room</v>
      </c>
      <c r="K187" s="100"/>
      <c r="L187" s="66"/>
      <c r="M187" s="66"/>
      <c r="N187" s="66"/>
    </row>
    <row r="188" spans="1:14">
      <c r="A188" s="95" t="s">
        <v>150</v>
      </c>
      <c r="B188" s="96" t="s">
        <v>220</v>
      </c>
      <c r="C188" s="97" t="s">
        <v>191</v>
      </c>
      <c r="D188" s="98">
        <v>529</v>
      </c>
      <c r="E188" s="97">
        <v>334</v>
      </c>
      <c r="F188" s="96">
        <v>200</v>
      </c>
      <c r="G188" s="99">
        <f t="shared" si="6"/>
        <v>105800</v>
      </c>
      <c r="H188" s="93" t="str">
        <f t="shared" si="7"/>
        <v>Furniture</v>
      </c>
      <c r="I188" s="92" t="str">
        <f t="shared" si="8"/>
        <v>Living Room</v>
      </c>
      <c r="J188" s="94" t="str">
        <f>VLOOKUP(Table2[[#This Row],[Product]],Table3[],3,FALSE)</f>
        <v>Living Room</v>
      </c>
      <c r="K188" s="100"/>
      <c r="L188" s="66"/>
      <c r="M188" s="66"/>
      <c r="N188" s="66"/>
    </row>
    <row r="189" spans="1:14">
      <c r="A189" s="95" t="s">
        <v>151</v>
      </c>
      <c r="B189" s="96" t="s">
        <v>221</v>
      </c>
      <c r="C189" s="97" t="s">
        <v>75</v>
      </c>
      <c r="D189" s="98">
        <v>42.99</v>
      </c>
      <c r="E189" s="97">
        <v>202</v>
      </c>
      <c r="F189" s="96">
        <v>1942</v>
      </c>
      <c r="G189" s="99">
        <f t="shared" si="6"/>
        <v>83486.58</v>
      </c>
      <c r="H189" s="93" t="str">
        <f t="shared" si="7"/>
        <v>Textiles</v>
      </c>
      <c r="I189" s="92" t="str">
        <f t="shared" si="8"/>
        <v>Bedroom</v>
      </c>
      <c r="J189" s="94" t="str">
        <f>VLOOKUP(Table2[[#This Row],[Product]],Table3[],3,FALSE)</f>
        <v>Bedroom</v>
      </c>
      <c r="K189" s="100"/>
      <c r="L189" s="66"/>
      <c r="M189" s="66"/>
      <c r="N189" s="66"/>
    </row>
    <row r="190" spans="1:14">
      <c r="A190" s="95" t="s">
        <v>150</v>
      </c>
      <c r="B190" s="96" t="s">
        <v>220</v>
      </c>
      <c r="C190" s="97" t="s">
        <v>75</v>
      </c>
      <c r="D190" s="98">
        <v>529</v>
      </c>
      <c r="E190" s="97">
        <v>359</v>
      </c>
      <c r="F190" s="96">
        <v>139</v>
      </c>
      <c r="G190" s="99">
        <f t="shared" si="6"/>
        <v>73531</v>
      </c>
      <c r="H190" s="93" t="str">
        <f t="shared" si="7"/>
        <v>Furniture</v>
      </c>
      <c r="I190" s="92" t="str">
        <f t="shared" si="8"/>
        <v>Living Room</v>
      </c>
      <c r="J190" s="94" t="str">
        <f>VLOOKUP(Table2[[#This Row],[Product]],Table3[],3,FALSE)</f>
        <v>Living Room</v>
      </c>
      <c r="K190" s="100"/>
      <c r="L190" s="66"/>
      <c r="M190" s="66"/>
      <c r="N190" s="66"/>
    </row>
    <row r="191" spans="1:14">
      <c r="A191" s="95" t="s">
        <v>150</v>
      </c>
      <c r="B191" s="96" t="s">
        <v>220</v>
      </c>
      <c r="C191" s="97" t="s">
        <v>98</v>
      </c>
      <c r="D191" s="98">
        <v>529</v>
      </c>
      <c r="E191" s="97">
        <v>414</v>
      </c>
      <c r="F191" s="96">
        <v>106</v>
      </c>
      <c r="G191" s="99">
        <f t="shared" si="6"/>
        <v>56074</v>
      </c>
      <c r="H191" s="93" t="str">
        <f t="shared" si="7"/>
        <v>Furniture</v>
      </c>
      <c r="I191" s="92" t="str">
        <f t="shared" si="8"/>
        <v>Living Room</v>
      </c>
      <c r="J191" s="94" t="str">
        <f>VLOOKUP(Table2[[#This Row],[Product]],Table3[],3,FALSE)</f>
        <v>Living Room</v>
      </c>
      <c r="K191" s="100"/>
      <c r="L191" s="66"/>
      <c r="M191" s="66"/>
      <c r="N191" s="66"/>
    </row>
    <row r="192" spans="1:14">
      <c r="A192" s="95" t="s">
        <v>149</v>
      </c>
      <c r="B192" s="96" t="s">
        <v>219</v>
      </c>
      <c r="C192" s="97" t="s">
        <v>56</v>
      </c>
      <c r="D192" s="98">
        <v>176</v>
      </c>
      <c r="E192" s="97">
        <v>220</v>
      </c>
      <c r="F192" s="96">
        <v>260</v>
      </c>
      <c r="G192" s="99">
        <f t="shared" si="6"/>
        <v>45760</v>
      </c>
      <c r="H192" s="93" t="str">
        <f t="shared" si="7"/>
        <v>Furniture</v>
      </c>
      <c r="I192" s="92" t="str">
        <f t="shared" si="8"/>
        <v>Kids Room</v>
      </c>
      <c r="J192" s="94" t="str">
        <f>VLOOKUP(Table2[[#This Row],[Product]],Table3[],3,FALSE)</f>
        <v>Kids Room</v>
      </c>
      <c r="K192" s="100"/>
      <c r="L192" s="66"/>
      <c r="M192" s="66"/>
      <c r="N192" s="66"/>
    </row>
    <row r="193" spans="1:14">
      <c r="A193" s="95" t="s">
        <v>152</v>
      </c>
      <c r="B193" s="96" t="s">
        <v>222</v>
      </c>
      <c r="C193" s="97" t="s">
        <v>75</v>
      </c>
      <c r="D193" s="98">
        <v>10.99</v>
      </c>
      <c r="E193" s="97">
        <v>319</v>
      </c>
      <c r="F193" s="96">
        <v>3928</v>
      </c>
      <c r="G193" s="99">
        <f t="shared" si="6"/>
        <v>43168.72</v>
      </c>
      <c r="H193" s="93" t="str">
        <f t="shared" si="7"/>
        <v>Textiles</v>
      </c>
      <c r="I193" s="92" t="str">
        <f t="shared" si="8"/>
        <v>Kitchen</v>
      </c>
      <c r="J193" s="94" t="str">
        <f>VLOOKUP(Table2[[#This Row],[Product]],Table3[],3,FALSE)</f>
        <v>Kitchen</v>
      </c>
      <c r="K193" s="100"/>
      <c r="L193" s="66"/>
      <c r="M193" s="66"/>
      <c r="N193" s="66"/>
    </row>
    <row r="194" spans="1:14">
      <c r="A194" s="95" t="s">
        <v>152</v>
      </c>
      <c r="B194" s="96" t="s">
        <v>222</v>
      </c>
      <c r="C194" s="97" t="s">
        <v>102</v>
      </c>
      <c r="D194" s="98">
        <v>10.99</v>
      </c>
      <c r="E194" s="97">
        <v>480</v>
      </c>
      <c r="F194" s="96">
        <v>2477</v>
      </c>
      <c r="G194" s="99">
        <f t="shared" si="6"/>
        <v>27222.23</v>
      </c>
      <c r="H194" s="93" t="str">
        <f t="shared" si="7"/>
        <v>Textiles</v>
      </c>
      <c r="I194" s="92" t="str">
        <f t="shared" si="8"/>
        <v>Kitchen</v>
      </c>
      <c r="J194" s="94" t="str">
        <f>VLOOKUP(Table2[[#This Row],[Product]],Table3[],3,FALSE)</f>
        <v>Kitchen</v>
      </c>
      <c r="K194" s="100"/>
      <c r="L194" s="66"/>
      <c r="M194" s="66"/>
      <c r="N194" s="66"/>
    </row>
    <row r="195" spans="1:14">
      <c r="A195" s="95" t="s">
        <v>152</v>
      </c>
      <c r="B195" s="96" t="s">
        <v>222</v>
      </c>
      <c r="C195" s="97" t="s">
        <v>98</v>
      </c>
      <c r="D195" s="98">
        <v>10.99</v>
      </c>
      <c r="E195" s="97">
        <v>271</v>
      </c>
      <c r="F195" s="96">
        <v>2138</v>
      </c>
      <c r="G195" s="99">
        <f t="shared" ref="G195:G258" si="9">D195*F195</f>
        <v>23496.62</v>
      </c>
      <c r="H195" s="93" t="str">
        <f t="shared" ref="H195:H258" si="10">VLOOKUP(A195,$L$3:$N$88,2,FALSE)</f>
        <v>Textiles</v>
      </c>
      <c r="I195" s="92" t="str">
        <f t="shared" ref="I195:I258" si="11">VLOOKUP(A195,$L$3:$N$88,3,FALSE)</f>
        <v>Kitchen</v>
      </c>
      <c r="J195" s="94" t="str">
        <f>VLOOKUP(Table2[[#This Row],[Product]],Table3[],3,FALSE)</f>
        <v>Kitchen</v>
      </c>
      <c r="K195" s="100"/>
      <c r="L195" s="66"/>
      <c r="M195" s="66"/>
      <c r="N195" s="66"/>
    </row>
    <row r="196" spans="1:14">
      <c r="A196" s="95" t="s">
        <v>152</v>
      </c>
      <c r="B196" s="96" t="s">
        <v>222</v>
      </c>
      <c r="C196" s="97" t="s">
        <v>191</v>
      </c>
      <c r="D196" s="98">
        <v>10.99</v>
      </c>
      <c r="E196" s="97">
        <v>239</v>
      </c>
      <c r="F196" s="96">
        <v>2104</v>
      </c>
      <c r="G196" s="99">
        <f t="shared" si="9"/>
        <v>23122.959999999999</v>
      </c>
      <c r="H196" s="93" t="str">
        <f t="shared" si="10"/>
        <v>Textiles</v>
      </c>
      <c r="I196" s="92" t="str">
        <f t="shared" si="11"/>
        <v>Kitchen</v>
      </c>
      <c r="J196" s="94" t="str">
        <f>VLOOKUP(Table2[[#This Row],[Product]],Table3[],3,FALSE)</f>
        <v>Kitchen</v>
      </c>
      <c r="K196" s="100"/>
      <c r="L196" s="66"/>
      <c r="M196" s="66"/>
      <c r="N196" s="66"/>
    </row>
    <row r="197" spans="1:14">
      <c r="A197" s="95" t="s">
        <v>150</v>
      </c>
      <c r="B197" s="96" t="s">
        <v>220</v>
      </c>
      <c r="C197" s="97" t="s">
        <v>102</v>
      </c>
      <c r="D197" s="98">
        <v>529</v>
      </c>
      <c r="E197" s="97">
        <v>486</v>
      </c>
      <c r="F197" s="96">
        <v>16</v>
      </c>
      <c r="G197" s="99">
        <f t="shared" si="9"/>
        <v>8464</v>
      </c>
      <c r="H197" s="93" t="str">
        <f t="shared" si="10"/>
        <v>Furniture</v>
      </c>
      <c r="I197" s="92" t="str">
        <f t="shared" si="11"/>
        <v>Living Room</v>
      </c>
      <c r="J197" s="94" t="str">
        <f>VLOOKUP(Table2[[#This Row],[Product]],Table3[],3,FALSE)</f>
        <v>Living Room</v>
      </c>
      <c r="K197" s="100"/>
      <c r="L197" s="66"/>
      <c r="M197" s="66"/>
      <c r="N197" s="66"/>
    </row>
    <row r="198" spans="1:14">
      <c r="A198" s="95" t="s">
        <v>153</v>
      </c>
      <c r="B198" s="96" t="s">
        <v>223</v>
      </c>
      <c r="C198" s="97" t="s">
        <v>56</v>
      </c>
      <c r="D198" s="98">
        <v>549</v>
      </c>
      <c r="E198" s="97">
        <v>16</v>
      </c>
      <c r="F198" s="96">
        <v>1153</v>
      </c>
      <c r="G198" s="99">
        <f t="shared" si="9"/>
        <v>632997</v>
      </c>
      <c r="H198" s="93" t="str">
        <f t="shared" si="10"/>
        <v>Furniture</v>
      </c>
      <c r="I198" s="92" t="str">
        <f t="shared" si="11"/>
        <v>Dining</v>
      </c>
      <c r="J198" s="94" t="str">
        <f>VLOOKUP(Table2[[#This Row],[Product]],Table3[],3,FALSE)</f>
        <v>Dining</v>
      </c>
      <c r="K198" s="100"/>
      <c r="L198" s="66"/>
      <c r="M198" s="66"/>
      <c r="N198" s="66"/>
    </row>
    <row r="199" spans="1:14">
      <c r="A199" s="95" t="s">
        <v>153</v>
      </c>
      <c r="B199" s="96" t="s">
        <v>223</v>
      </c>
      <c r="C199" s="97" t="s">
        <v>60</v>
      </c>
      <c r="D199" s="98">
        <v>549</v>
      </c>
      <c r="E199" s="97">
        <v>296</v>
      </c>
      <c r="F199" s="96">
        <v>319</v>
      </c>
      <c r="G199" s="99">
        <f t="shared" si="9"/>
        <v>175131</v>
      </c>
      <c r="H199" s="93" t="str">
        <f t="shared" si="10"/>
        <v>Furniture</v>
      </c>
      <c r="I199" s="92" t="str">
        <f t="shared" si="11"/>
        <v>Dining</v>
      </c>
      <c r="J199" s="94" t="str">
        <f>VLOOKUP(Table2[[#This Row],[Product]],Table3[],3,FALSE)</f>
        <v>Dining</v>
      </c>
      <c r="K199" s="100"/>
      <c r="L199" s="66"/>
      <c r="M199" s="66"/>
      <c r="N199" s="66"/>
    </row>
    <row r="200" spans="1:14">
      <c r="A200" s="95" t="s">
        <v>156</v>
      </c>
      <c r="B200" s="96" t="s">
        <v>205</v>
      </c>
      <c r="C200" s="97" t="s">
        <v>224</v>
      </c>
      <c r="D200" s="98">
        <v>39.950000000000003</v>
      </c>
      <c r="E200" s="97">
        <v>313</v>
      </c>
      <c r="F200" s="96">
        <v>2283</v>
      </c>
      <c r="G200" s="99">
        <f t="shared" si="9"/>
        <v>91205.85</v>
      </c>
      <c r="H200" s="93" t="str">
        <f t="shared" si="10"/>
        <v>Textiles</v>
      </c>
      <c r="I200" s="92" t="str">
        <f t="shared" si="11"/>
        <v>Kids Room</v>
      </c>
      <c r="J200" s="94" t="str">
        <f>VLOOKUP(Table2[[#This Row],[Product]],Table3[],3,FALSE)</f>
        <v>Kids Room</v>
      </c>
      <c r="K200" s="100"/>
      <c r="L200" s="66"/>
      <c r="M200" s="66"/>
      <c r="N200" s="66"/>
    </row>
    <row r="201" spans="1:14">
      <c r="A201" s="95" t="s">
        <v>156</v>
      </c>
      <c r="B201" s="96" t="s">
        <v>205</v>
      </c>
      <c r="C201" s="97" t="s">
        <v>225</v>
      </c>
      <c r="D201" s="98">
        <v>39.950000000000003</v>
      </c>
      <c r="E201" s="97">
        <v>259</v>
      </c>
      <c r="F201" s="96">
        <v>2233</v>
      </c>
      <c r="G201" s="99">
        <f t="shared" si="9"/>
        <v>89208.35</v>
      </c>
      <c r="H201" s="93" t="str">
        <f t="shared" si="10"/>
        <v>Textiles</v>
      </c>
      <c r="I201" s="92" t="str">
        <f t="shared" si="11"/>
        <v>Kids Room</v>
      </c>
      <c r="J201" s="94" t="str">
        <f>VLOOKUP(Table2[[#This Row],[Product]],Table3[],3,FALSE)</f>
        <v>Kids Room</v>
      </c>
      <c r="K201" s="100"/>
      <c r="L201" s="66"/>
      <c r="M201" s="66"/>
      <c r="N201" s="66"/>
    </row>
    <row r="202" spans="1:14">
      <c r="A202" s="95" t="s">
        <v>157</v>
      </c>
      <c r="B202" s="96" t="s">
        <v>205</v>
      </c>
      <c r="C202" s="97" t="s">
        <v>224</v>
      </c>
      <c r="D202" s="98">
        <v>24.99</v>
      </c>
      <c r="E202" s="97">
        <v>112</v>
      </c>
      <c r="F202" s="96">
        <v>3228</v>
      </c>
      <c r="G202" s="99">
        <f t="shared" si="9"/>
        <v>80667.72</v>
      </c>
      <c r="H202" s="93" t="str">
        <f t="shared" si="10"/>
        <v>Textiles</v>
      </c>
      <c r="I202" s="92" t="str">
        <f t="shared" si="11"/>
        <v>Kids Room</v>
      </c>
      <c r="J202" s="94" t="str">
        <f>VLOOKUP(Table2[[#This Row],[Product]],Table3[],3,FALSE)</f>
        <v>Kids Room</v>
      </c>
      <c r="K202" s="100"/>
      <c r="L202" s="66"/>
      <c r="M202" s="66"/>
      <c r="N202" s="66"/>
    </row>
    <row r="203" spans="1:14">
      <c r="A203" s="95" t="s">
        <v>157</v>
      </c>
      <c r="B203" s="96" t="s">
        <v>205</v>
      </c>
      <c r="C203" s="97" t="s">
        <v>226</v>
      </c>
      <c r="D203" s="98">
        <v>24.99</v>
      </c>
      <c r="E203" s="97">
        <v>173</v>
      </c>
      <c r="F203" s="96">
        <v>2436</v>
      </c>
      <c r="G203" s="99">
        <f t="shared" si="9"/>
        <v>60875.64</v>
      </c>
      <c r="H203" s="93" t="str">
        <f t="shared" si="10"/>
        <v>Textiles</v>
      </c>
      <c r="I203" s="92" t="str">
        <f t="shared" si="11"/>
        <v>Kids Room</v>
      </c>
      <c r="J203" s="94" t="str">
        <f>VLOOKUP(Table2[[#This Row],[Product]],Table3[],3,FALSE)</f>
        <v>Kids Room</v>
      </c>
      <c r="K203" s="100"/>
      <c r="L203" s="66"/>
      <c r="M203" s="66"/>
      <c r="N203" s="66"/>
    </row>
    <row r="204" spans="1:14">
      <c r="A204" s="95" t="s">
        <v>157</v>
      </c>
      <c r="B204" s="96" t="s">
        <v>205</v>
      </c>
      <c r="C204" s="97" t="s">
        <v>227</v>
      </c>
      <c r="D204" s="98">
        <v>24.99</v>
      </c>
      <c r="E204" s="97">
        <v>295</v>
      </c>
      <c r="F204" s="96">
        <v>2331</v>
      </c>
      <c r="G204" s="99">
        <f t="shared" si="9"/>
        <v>58251.689999999995</v>
      </c>
      <c r="H204" s="93" t="str">
        <f t="shared" si="10"/>
        <v>Textiles</v>
      </c>
      <c r="I204" s="92" t="str">
        <f t="shared" si="11"/>
        <v>Kids Room</v>
      </c>
      <c r="J204" s="94" t="str">
        <f>VLOOKUP(Table2[[#This Row],[Product]],Table3[],3,FALSE)</f>
        <v>Kids Room</v>
      </c>
      <c r="K204" s="100"/>
      <c r="L204" s="66"/>
      <c r="M204" s="66"/>
      <c r="N204" s="66"/>
    </row>
    <row r="205" spans="1:14">
      <c r="A205" s="95" t="s">
        <v>156</v>
      </c>
      <c r="B205" s="96" t="s">
        <v>205</v>
      </c>
      <c r="C205" s="97" t="s">
        <v>228</v>
      </c>
      <c r="D205" s="98">
        <v>39.950000000000003</v>
      </c>
      <c r="E205" s="97">
        <v>351</v>
      </c>
      <c r="F205" s="96">
        <v>1452</v>
      </c>
      <c r="G205" s="99">
        <f t="shared" si="9"/>
        <v>58007.4</v>
      </c>
      <c r="H205" s="93" t="str">
        <f t="shared" si="10"/>
        <v>Textiles</v>
      </c>
      <c r="I205" s="92" t="str">
        <f t="shared" si="11"/>
        <v>Kids Room</v>
      </c>
      <c r="J205" s="94" t="str">
        <f>VLOOKUP(Table2[[#This Row],[Product]],Table3[],3,FALSE)</f>
        <v>Kids Room</v>
      </c>
      <c r="K205" s="100"/>
      <c r="L205" s="66"/>
      <c r="M205" s="66"/>
      <c r="N205" s="66"/>
    </row>
    <row r="206" spans="1:14">
      <c r="A206" s="95" t="s">
        <v>157</v>
      </c>
      <c r="B206" s="96" t="s">
        <v>205</v>
      </c>
      <c r="C206" s="97" t="s">
        <v>225</v>
      </c>
      <c r="D206" s="98">
        <v>24.99</v>
      </c>
      <c r="E206" s="97">
        <v>60</v>
      </c>
      <c r="F206" s="96">
        <v>2189</v>
      </c>
      <c r="G206" s="99">
        <f t="shared" si="9"/>
        <v>54703.109999999993</v>
      </c>
      <c r="H206" s="93" t="str">
        <f t="shared" si="10"/>
        <v>Textiles</v>
      </c>
      <c r="I206" s="92" t="str">
        <f t="shared" si="11"/>
        <v>Kids Room</v>
      </c>
      <c r="J206" s="94" t="str">
        <f>VLOOKUP(Table2[[#This Row],[Product]],Table3[],3,FALSE)</f>
        <v>Kids Room</v>
      </c>
      <c r="K206" s="100"/>
      <c r="L206" s="66"/>
      <c r="M206" s="66"/>
      <c r="N206" s="66"/>
    </row>
    <row r="207" spans="1:14">
      <c r="A207" s="95" t="s">
        <v>156</v>
      </c>
      <c r="B207" s="96" t="s">
        <v>205</v>
      </c>
      <c r="C207" s="97" t="s">
        <v>226</v>
      </c>
      <c r="D207" s="98">
        <v>39.950000000000003</v>
      </c>
      <c r="E207" s="97">
        <v>464</v>
      </c>
      <c r="F207" s="96">
        <v>1223</v>
      </c>
      <c r="G207" s="99">
        <f t="shared" si="9"/>
        <v>48858.850000000006</v>
      </c>
      <c r="H207" s="93" t="str">
        <f t="shared" si="10"/>
        <v>Textiles</v>
      </c>
      <c r="I207" s="92" t="str">
        <f t="shared" si="11"/>
        <v>Kids Room</v>
      </c>
      <c r="J207" s="94" t="str">
        <f>VLOOKUP(Table2[[#This Row],[Product]],Table3[],3,FALSE)</f>
        <v>Kids Room</v>
      </c>
      <c r="K207" s="100"/>
      <c r="L207" s="66"/>
      <c r="M207" s="66"/>
      <c r="N207" s="66"/>
    </row>
    <row r="208" spans="1:14">
      <c r="A208" s="95" t="s">
        <v>156</v>
      </c>
      <c r="B208" s="96" t="s">
        <v>205</v>
      </c>
      <c r="C208" s="97" t="s">
        <v>188</v>
      </c>
      <c r="D208" s="98">
        <v>39.950000000000003</v>
      </c>
      <c r="E208" s="97">
        <v>296</v>
      </c>
      <c r="F208" s="96">
        <v>1205</v>
      </c>
      <c r="G208" s="99">
        <f t="shared" si="9"/>
        <v>48139.75</v>
      </c>
      <c r="H208" s="93" t="str">
        <f t="shared" si="10"/>
        <v>Textiles</v>
      </c>
      <c r="I208" s="92" t="str">
        <f t="shared" si="11"/>
        <v>Kids Room</v>
      </c>
      <c r="J208" s="94" t="str">
        <f>VLOOKUP(Table2[[#This Row],[Product]],Table3[],3,FALSE)</f>
        <v>Kids Room</v>
      </c>
      <c r="K208" s="100"/>
      <c r="L208" s="66"/>
      <c r="M208" s="66"/>
      <c r="N208" s="66"/>
    </row>
    <row r="209" spans="1:14">
      <c r="A209" s="95" t="s">
        <v>156</v>
      </c>
      <c r="B209" s="96" t="s">
        <v>205</v>
      </c>
      <c r="C209" s="97" t="s">
        <v>227</v>
      </c>
      <c r="D209" s="98">
        <v>39.950000000000003</v>
      </c>
      <c r="E209" s="97">
        <v>278</v>
      </c>
      <c r="F209" s="96">
        <v>1150</v>
      </c>
      <c r="G209" s="99">
        <f t="shared" si="9"/>
        <v>45942.5</v>
      </c>
      <c r="H209" s="93" t="str">
        <f t="shared" si="10"/>
        <v>Textiles</v>
      </c>
      <c r="I209" s="92" t="str">
        <f t="shared" si="11"/>
        <v>Kids Room</v>
      </c>
      <c r="J209" s="94" t="str">
        <f>VLOOKUP(Table2[[#This Row],[Product]],Table3[],3,FALSE)</f>
        <v>Kids Room</v>
      </c>
      <c r="K209" s="100"/>
      <c r="L209" s="66"/>
      <c r="M209" s="66"/>
      <c r="N209" s="66"/>
    </row>
    <row r="210" spans="1:14">
      <c r="A210" s="95" t="s">
        <v>155</v>
      </c>
      <c r="B210" s="96" t="s">
        <v>229</v>
      </c>
      <c r="C210" s="97" t="s">
        <v>96</v>
      </c>
      <c r="D210" s="98">
        <v>22.5</v>
      </c>
      <c r="E210" s="97">
        <v>275</v>
      </c>
      <c r="F210" s="96">
        <v>1463</v>
      </c>
      <c r="G210" s="99">
        <f t="shared" si="9"/>
        <v>32917.5</v>
      </c>
      <c r="H210" s="93" t="str">
        <f t="shared" si="10"/>
        <v>Textiles</v>
      </c>
      <c r="I210" s="92" t="str">
        <f t="shared" si="11"/>
        <v>Dining</v>
      </c>
      <c r="J210" s="94" t="str">
        <f>VLOOKUP(Table2[[#This Row],[Product]],Table3[],3,FALSE)</f>
        <v>Dining</v>
      </c>
      <c r="K210" s="100"/>
      <c r="L210" s="66"/>
      <c r="M210" s="66"/>
      <c r="N210" s="66"/>
    </row>
    <row r="211" spans="1:14">
      <c r="A211" s="95" t="s">
        <v>155</v>
      </c>
      <c r="B211" s="96" t="s">
        <v>229</v>
      </c>
      <c r="C211" s="97" t="s">
        <v>98</v>
      </c>
      <c r="D211" s="98">
        <v>22.5</v>
      </c>
      <c r="E211" s="97">
        <v>114</v>
      </c>
      <c r="F211" s="96">
        <v>1357</v>
      </c>
      <c r="G211" s="99">
        <f t="shared" si="9"/>
        <v>30532.5</v>
      </c>
      <c r="H211" s="93" t="str">
        <f t="shared" si="10"/>
        <v>Textiles</v>
      </c>
      <c r="I211" s="92" t="str">
        <f t="shared" si="11"/>
        <v>Dining</v>
      </c>
      <c r="J211" s="94" t="str">
        <f>VLOOKUP(Table2[[#This Row],[Product]],Table3[],3,FALSE)</f>
        <v>Dining</v>
      </c>
      <c r="K211" s="100"/>
      <c r="L211" s="66"/>
      <c r="M211" s="66"/>
      <c r="N211" s="66"/>
    </row>
    <row r="212" spans="1:14">
      <c r="A212" s="95" t="s">
        <v>157</v>
      </c>
      <c r="B212" s="96" t="s">
        <v>205</v>
      </c>
      <c r="C212" s="97" t="s">
        <v>228</v>
      </c>
      <c r="D212" s="98">
        <v>24.99</v>
      </c>
      <c r="E212" s="97">
        <v>125</v>
      </c>
      <c r="F212" s="96">
        <v>1185</v>
      </c>
      <c r="G212" s="99">
        <f t="shared" si="9"/>
        <v>29613.149999999998</v>
      </c>
      <c r="H212" s="93" t="str">
        <f t="shared" si="10"/>
        <v>Textiles</v>
      </c>
      <c r="I212" s="92" t="str">
        <f t="shared" si="11"/>
        <v>Kids Room</v>
      </c>
      <c r="J212" s="94" t="str">
        <f>VLOOKUP(Table2[[#This Row],[Product]],Table3[],3,FALSE)</f>
        <v>Kids Room</v>
      </c>
      <c r="K212" s="100"/>
      <c r="L212" s="66"/>
      <c r="M212" s="66"/>
      <c r="N212" s="66"/>
    </row>
    <row r="213" spans="1:14">
      <c r="A213" s="95" t="s">
        <v>155</v>
      </c>
      <c r="B213" s="96" t="s">
        <v>229</v>
      </c>
      <c r="C213" s="97" t="s">
        <v>191</v>
      </c>
      <c r="D213" s="98">
        <v>22.5</v>
      </c>
      <c r="E213" s="97">
        <v>489</v>
      </c>
      <c r="F213" s="96">
        <v>1285</v>
      </c>
      <c r="G213" s="99">
        <f t="shared" si="9"/>
        <v>28912.5</v>
      </c>
      <c r="H213" s="93" t="str">
        <f t="shared" si="10"/>
        <v>Textiles</v>
      </c>
      <c r="I213" s="92" t="str">
        <f t="shared" si="11"/>
        <v>Dining</v>
      </c>
      <c r="J213" s="94" t="str">
        <f>VLOOKUP(Table2[[#This Row],[Product]],Table3[],3,FALSE)</f>
        <v>Dining</v>
      </c>
      <c r="K213" s="100"/>
      <c r="L213" s="66"/>
      <c r="M213" s="66"/>
      <c r="N213" s="66"/>
    </row>
    <row r="214" spans="1:14">
      <c r="A214" s="95" t="s">
        <v>155</v>
      </c>
      <c r="B214" s="96" t="s">
        <v>229</v>
      </c>
      <c r="C214" s="97" t="s">
        <v>102</v>
      </c>
      <c r="D214" s="98">
        <v>22.5</v>
      </c>
      <c r="E214" s="97">
        <v>120</v>
      </c>
      <c r="F214" s="96">
        <v>1182</v>
      </c>
      <c r="G214" s="99">
        <f t="shared" si="9"/>
        <v>26595</v>
      </c>
      <c r="H214" s="93" t="str">
        <f t="shared" si="10"/>
        <v>Textiles</v>
      </c>
      <c r="I214" s="92" t="str">
        <f t="shared" si="11"/>
        <v>Dining</v>
      </c>
      <c r="J214" s="94" t="str">
        <f>VLOOKUP(Table2[[#This Row],[Product]],Table3[],3,FALSE)</f>
        <v>Dining</v>
      </c>
      <c r="K214" s="100"/>
      <c r="L214" s="66"/>
      <c r="M214" s="66"/>
      <c r="N214" s="66"/>
    </row>
    <row r="215" spans="1:14">
      <c r="A215" s="95" t="s">
        <v>159</v>
      </c>
      <c r="B215" s="96" t="s">
        <v>218</v>
      </c>
      <c r="C215" s="97" t="s">
        <v>225</v>
      </c>
      <c r="D215" s="98">
        <v>12</v>
      </c>
      <c r="E215" s="97">
        <v>489</v>
      </c>
      <c r="F215" s="96">
        <v>1365</v>
      </c>
      <c r="G215" s="99">
        <f t="shared" si="9"/>
        <v>16380</v>
      </c>
      <c r="H215" s="93" t="str">
        <f t="shared" si="10"/>
        <v>Textiles</v>
      </c>
      <c r="I215" s="92" t="str">
        <f t="shared" si="11"/>
        <v>Kids Room</v>
      </c>
      <c r="J215" s="94" t="str">
        <f>VLOOKUP(Table2[[#This Row],[Product]],Table3[],3,FALSE)</f>
        <v>Kids Room</v>
      </c>
      <c r="K215" s="100"/>
      <c r="L215" s="66"/>
      <c r="M215" s="66"/>
      <c r="N215" s="66"/>
    </row>
    <row r="216" spans="1:14">
      <c r="A216" s="95" t="s">
        <v>159</v>
      </c>
      <c r="B216" s="96" t="s">
        <v>218</v>
      </c>
      <c r="C216" s="97" t="s">
        <v>227</v>
      </c>
      <c r="D216" s="98">
        <v>12</v>
      </c>
      <c r="E216" s="97">
        <v>49</v>
      </c>
      <c r="F216" s="96">
        <v>1264</v>
      </c>
      <c r="G216" s="99">
        <f t="shared" si="9"/>
        <v>15168</v>
      </c>
      <c r="H216" s="93" t="str">
        <f t="shared" si="10"/>
        <v>Textiles</v>
      </c>
      <c r="I216" s="92" t="str">
        <f t="shared" si="11"/>
        <v>Kids Room</v>
      </c>
      <c r="J216" s="94" t="str">
        <f>VLOOKUP(Table2[[#This Row],[Product]],Table3[],3,FALSE)</f>
        <v>Kids Room</v>
      </c>
      <c r="K216" s="100"/>
      <c r="L216" s="66"/>
      <c r="M216" s="66"/>
      <c r="N216" s="66"/>
    </row>
    <row r="217" spans="1:14">
      <c r="A217" s="95" t="s">
        <v>159</v>
      </c>
      <c r="B217" s="96" t="s">
        <v>218</v>
      </c>
      <c r="C217" s="97" t="s">
        <v>226</v>
      </c>
      <c r="D217" s="98">
        <v>12</v>
      </c>
      <c r="E217" s="97">
        <v>321</v>
      </c>
      <c r="F217" s="96">
        <v>1174</v>
      </c>
      <c r="G217" s="99">
        <f t="shared" si="9"/>
        <v>14088</v>
      </c>
      <c r="H217" s="93" t="str">
        <f t="shared" si="10"/>
        <v>Textiles</v>
      </c>
      <c r="I217" s="92" t="str">
        <f t="shared" si="11"/>
        <v>Kids Room</v>
      </c>
      <c r="J217" s="94" t="str">
        <f>VLOOKUP(Table2[[#This Row],[Product]],Table3[],3,FALSE)</f>
        <v>Kids Room</v>
      </c>
      <c r="K217" s="100"/>
      <c r="L217" s="66"/>
      <c r="M217" s="66"/>
      <c r="N217" s="66"/>
    </row>
    <row r="218" spans="1:14">
      <c r="A218" s="95" t="s">
        <v>159</v>
      </c>
      <c r="B218" s="96" t="s">
        <v>218</v>
      </c>
      <c r="C218" s="97" t="s">
        <v>224</v>
      </c>
      <c r="D218" s="98">
        <v>12</v>
      </c>
      <c r="E218" s="97">
        <v>377</v>
      </c>
      <c r="F218" s="96">
        <v>996</v>
      </c>
      <c r="G218" s="99">
        <f t="shared" si="9"/>
        <v>11952</v>
      </c>
      <c r="H218" s="93" t="str">
        <f t="shared" si="10"/>
        <v>Textiles</v>
      </c>
      <c r="I218" s="92" t="str">
        <f t="shared" si="11"/>
        <v>Kids Room</v>
      </c>
      <c r="J218" s="94" t="str">
        <f>VLOOKUP(Table2[[#This Row],[Product]],Table3[],3,FALSE)</f>
        <v>Kids Room</v>
      </c>
      <c r="K218" s="100"/>
      <c r="L218" s="66"/>
      <c r="M218" s="66"/>
      <c r="N218" s="66"/>
    </row>
    <row r="219" spans="1:14">
      <c r="A219" s="95" t="s">
        <v>159</v>
      </c>
      <c r="B219" s="96" t="s">
        <v>218</v>
      </c>
      <c r="C219" s="97" t="s">
        <v>228</v>
      </c>
      <c r="D219" s="98">
        <v>12</v>
      </c>
      <c r="E219" s="97">
        <v>388</v>
      </c>
      <c r="F219" s="96">
        <v>872</v>
      </c>
      <c r="G219" s="99">
        <f t="shared" si="9"/>
        <v>10464</v>
      </c>
      <c r="H219" s="93" t="str">
        <f t="shared" si="10"/>
        <v>Textiles</v>
      </c>
      <c r="I219" s="92" t="str">
        <f t="shared" si="11"/>
        <v>Kids Room</v>
      </c>
      <c r="J219" s="94" t="str">
        <f>VLOOKUP(Table2[[#This Row],[Product]],Table3[],3,FALSE)</f>
        <v>Kids Room</v>
      </c>
      <c r="K219" s="100"/>
      <c r="L219" s="66"/>
      <c r="M219" s="66"/>
      <c r="N219" s="66"/>
    </row>
    <row r="220" spans="1:14">
      <c r="A220" s="95" t="s">
        <v>154</v>
      </c>
      <c r="B220" s="96" t="s">
        <v>124</v>
      </c>
      <c r="C220" s="97" t="s">
        <v>169</v>
      </c>
      <c r="D220" s="98">
        <v>20.95</v>
      </c>
      <c r="E220" s="97">
        <v>263</v>
      </c>
      <c r="F220" s="96">
        <v>487</v>
      </c>
      <c r="G220" s="99">
        <f t="shared" si="9"/>
        <v>10202.65</v>
      </c>
      <c r="H220" s="93" t="str">
        <f t="shared" si="10"/>
        <v>Home</v>
      </c>
      <c r="I220" s="92" t="str">
        <f t="shared" si="11"/>
        <v>Dining</v>
      </c>
      <c r="J220" s="94" t="str">
        <f>VLOOKUP(Table2[[#This Row],[Product]],Table3[],3,FALSE)</f>
        <v>Dining</v>
      </c>
      <c r="K220" s="100"/>
      <c r="L220" s="66"/>
      <c r="M220" s="66"/>
      <c r="N220" s="66"/>
    </row>
    <row r="221" spans="1:14">
      <c r="A221" s="95" t="s">
        <v>158</v>
      </c>
      <c r="B221" s="96" t="s">
        <v>218</v>
      </c>
      <c r="C221" s="97" t="s">
        <v>188</v>
      </c>
      <c r="D221" s="98">
        <v>12</v>
      </c>
      <c r="E221" s="97">
        <v>283</v>
      </c>
      <c r="F221" s="96">
        <v>840</v>
      </c>
      <c r="G221" s="99">
        <f t="shared" si="9"/>
        <v>10080</v>
      </c>
      <c r="H221" s="93" t="str">
        <f t="shared" si="10"/>
        <v>Textiles</v>
      </c>
      <c r="I221" s="92" t="str">
        <f t="shared" si="11"/>
        <v>Kids Room</v>
      </c>
      <c r="J221" s="94" t="str">
        <f>VLOOKUP(Table2[[#This Row],[Product]],Table3[],3,FALSE)</f>
        <v>Kids Room</v>
      </c>
      <c r="K221" s="100"/>
      <c r="L221" s="66"/>
      <c r="M221" s="66"/>
      <c r="N221" s="66"/>
    </row>
    <row r="222" spans="1:14">
      <c r="A222" s="95" t="s">
        <v>154</v>
      </c>
      <c r="B222" s="96" t="s">
        <v>124</v>
      </c>
      <c r="C222" s="97" t="s">
        <v>71</v>
      </c>
      <c r="D222" s="98">
        <v>20.95</v>
      </c>
      <c r="E222" s="97">
        <v>6</v>
      </c>
      <c r="F222" s="96">
        <v>361</v>
      </c>
      <c r="G222" s="99">
        <f t="shared" si="9"/>
        <v>7562.95</v>
      </c>
      <c r="H222" s="93" t="str">
        <f t="shared" si="10"/>
        <v>Home</v>
      </c>
      <c r="I222" s="92" t="str">
        <f t="shared" si="11"/>
        <v>Dining</v>
      </c>
      <c r="J222" s="94" t="str">
        <f>VLOOKUP(Table2[[#This Row],[Product]],Table3[],3,FALSE)</f>
        <v>Dining</v>
      </c>
      <c r="K222" s="100"/>
      <c r="L222" s="66"/>
      <c r="M222" s="66"/>
      <c r="N222" s="66"/>
    </row>
    <row r="223" spans="1:14">
      <c r="A223" s="95" t="s">
        <v>154</v>
      </c>
      <c r="B223" s="96" t="s">
        <v>124</v>
      </c>
      <c r="C223" s="97" t="s">
        <v>171</v>
      </c>
      <c r="D223" s="98">
        <v>20.95</v>
      </c>
      <c r="E223" s="97">
        <v>434</v>
      </c>
      <c r="F223" s="96">
        <v>312</v>
      </c>
      <c r="G223" s="99">
        <f t="shared" si="9"/>
        <v>6536.4</v>
      </c>
      <c r="H223" s="93" t="str">
        <f t="shared" si="10"/>
        <v>Home</v>
      </c>
      <c r="I223" s="92" t="str">
        <f t="shared" si="11"/>
        <v>Dining</v>
      </c>
      <c r="J223" s="94" t="str">
        <f>VLOOKUP(Table2[[#This Row],[Product]],Table3[],3,FALSE)</f>
        <v>Dining</v>
      </c>
      <c r="K223" s="100"/>
      <c r="L223" s="66"/>
      <c r="M223" s="66"/>
      <c r="N223" s="66"/>
    </row>
    <row r="224" spans="1:14">
      <c r="A224" s="95" t="s">
        <v>154</v>
      </c>
      <c r="B224" s="96" t="s">
        <v>124</v>
      </c>
      <c r="C224" s="97" t="s">
        <v>163</v>
      </c>
      <c r="D224" s="98">
        <v>20.95</v>
      </c>
      <c r="E224" s="97">
        <v>429</v>
      </c>
      <c r="F224" s="96">
        <v>310</v>
      </c>
      <c r="G224" s="99">
        <f t="shared" si="9"/>
        <v>6494.5</v>
      </c>
      <c r="H224" s="93" t="str">
        <f t="shared" si="10"/>
        <v>Home</v>
      </c>
      <c r="I224" s="92" t="str">
        <f t="shared" si="11"/>
        <v>Dining</v>
      </c>
      <c r="J224" s="94" t="str">
        <f>VLOOKUP(Table2[[#This Row],[Product]],Table3[],3,FALSE)</f>
        <v>Dining</v>
      </c>
      <c r="K224" s="100"/>
      <c r="L224" s="66"/>
      <c r="M224" s="66"/>
      <c r="N224" s="66"/>
    </row>
    <row r="225" spans="1:14">
      <c r="A225" s="95" t="s">
        <v>161</v>
      </c>
      <c r="B225" s="96" t="s">
        <v>230</v>
      </c>
      <c r="C225" s="97" t="s">
        <v>60</v>
      </c>
      <c r="D225" s="98">
        <v>399</v>
      </c>
      <c r="E225" s="97">
        <v>309</v>
      </c>
      <c r="F225" s="96">
        <v>171</v>
      </c>
      <c r="G225" s="99">
        <f t="shared" si="9"/>
        <v>68229</v>
      </c>
      <c r="H225" s="93" t="str">
        <f t="shared" si="10"/>
        <v>Furniture</v>
      </c>
      <c r="I225" s="92" t="str">
        <f t="shared" si="11"/>
        <v>Bedroom</v>
      </c>
      <c r="J225" s="94" t="str">
        <f>VLOOKUP(Table2[[#This Row],[Product]],Table3[],3,FALSE)</f>
        <v>Bedroom</v>
      </c>
      <c r="K225" s="100"/>
      <c r="L225" s="66"/>
      <c r="M225" s="66"/>
      <c r="N225" s="66"/>
    </row>
    <row r="226" spans="1:14">
      <c r="A226" s="95" t="s">
        <v>164</v>
      </c>
      <c r="B226" s="96" t="s">
        <v>231</v>
      </c>
      <c r="C226" s="97" t="s">
        <v>87</v>
      </c>
      <c r="D226" s="98">
        <v>15.5</v>
      </c>
      <c r="E226" s="97">
        <v>168</v>
      </c>
      <c r="F226" s="96">
        <v>3434</v>
      </c>
      <c r="G226" s="99">
        <f t="shared" si="9"/>
        <v>53227</v>
      </c>
      <c r="H226" s="93" t="str">
        <f t="shared" si="10"/>
        <v>Home</v>
      </c>
      <c r="I226" s="92" t="str">
        <f t="shared" si="11"/>
        <v>Entryways</v>
      </c>
      <c r="J226" s="94" t="str">
        <f>VLOOKUP(Table2[[#This Row],[Product]],Table3[],3,FALSE)</f>
        <v>Entryways</v>
      </c>
      <c r="K226" s="100"/>
      <c r="L226" s="66"/>
      <c r="M226" s="66"/>
      <c r="N226" s="66"/>
    </row>
    <row r="227" spans="1:14">
      <c r="A227" s="95" t="s">
        <v>161</v>
      </c>
      <c r="B227" s="96" t="s">
        <v>230</v>
      </c>
      <c r="C227" s="97" t="s">
        <v>56</v>
      </c>
      <c r="D227" s="98">
        <v>399</v>
      </c>
      <c r="E227" s="97">
        <v>95</v>
      </c>
      <c r="F227" s="96">
        <v>95</v>
      </c>
      <c r="G227" s="99">
        <f t="shared" si="9"/>
        <v>37905</v>
      </c>
      <c r="H227" s="93" t="str">
        <f t="shared" si="10"/>
        <v>Furniture</v>
      </c>
      <c r="I227" s="92" t="str">
        <f t="shared" si="11"/>
        <v>Bedroom</v>
      </c>
      <c r="J227" s="94" t="str">
        <f>VLOOKUP(Table2[[#This Row],[Product]],Table3[],3,FALSE)</f>
        <v>Bedroom</v>
      </c>
      <c r="K227" s="100"/>
      <c r="L227" s="66"/>
      <c r="M227" s="66"/>
      <c r="N227" s="66"/>
    </row>
    <row r="228" spans="1:14">
      <c r="A228" s="95" t="s">
        <v>165</v>
      </c>
      <c r="B228" s="96" t="s">
        <v>232</v>
      </c>
      <c r="C228" s="97" t="s">
        <v>71</v>
      </c>
      <c r="D228" s="98">
        <v>36.99</v>
      </c>
      <c r="E228" s="97">
        <v>299</v>
      </c>
      <c r="F228" s="96">
        <v>912</v>
      </c>
      <c r="G228" s="99">
        <f t="shared" si="9"/>
        <v>33734.880000000005</v>
      </c>
      <c r="H228" s="93" t="str">
        <f t="shared" si="10"/>
        <v>Home</v>
      </c>
      <c r="I228" s="92" t="str">
        <f t="shared" si="11"/>
        <v>Kitchen</v>
      </c>
      <c r="J228" s="94" t="str">
        <f>VLOOKUP(Table2[[#This Row],[Product]],Table3[],3,FALSE)</f>
        <v>Kitchen</v>
      </c>
      <c r="K228" s="100"/>
      <c r="L228" s="66"/>
      <c r="M228" s="66"/>
      <c r="N228" s="66"/>
    </row>
    <row r="229" spans="1:14">
      <c r="A229" s="95" t="s">
        <v>164</v>
      </c>
      <c r="B229" s="96" t="s">
        <v>231</v>
      </c>
      <c r="C229" s="97" t="s">
        <v>233</v>
      </c>
      <c r="D229" s="98">
        <v>15.5</v>
      </c>
      <c r="E229" s="97">
        <v>468</v>
      </c>
      <c r="F229" s="96">
        <v>2124</v>
      </c>
      <c r="G229" s="99">
        <f t="shared" si="9"/>
        <v>32922</v>
      </c>
      <c r="H229" s="93" t="str">
        <f t="shared" si="10"/>
        <v>Home</v>
      </c>
      <c r="I229" s="92" t="str">
        <f t="shared" si="11"/>
        <v>Entryways</v>
      </c>
      <c r="J229" s="94" t="str">
        <f>VLOOKUP(Table2[[#This Row],[Product]],Table3[],3,FALSE)</f>
        <v>Entryways</v>
      </c>
      <c r="K229" s="100"/>
      <c r="L229" s="66"/>
      <c r="M229" s="66"/>
      <c r="N229" s="66"/>
    </row>
    <row r="230" spans="1:14">
      <c r="A230" s="95" t="s">
        <v>165</v>
      </c>
      <c r="B230" s="96" t="s">
        <v>232</v>
      </c>
      <c r="C230" s="97" t="s">
        <v>75</v>
      </c>
      <c r="D230" s="98">
        <v>36.99</v>
      </c>
      <c r="E230" s="97">
        <v>429</v>
      </c>
      <c r="F230" s="96">
        <v>841</v>
      </c>
      <c r="G230" s="99">
        <f t="shared" si="9"/>
        <v>31108.59</v>
      </c>
      <c r="H230" s="93" t="str">
        <f t="shared" si="10"/>
        <v>Home</v>
      </c>
      <c r="I230" s="92" t="str">
        <f t="shared" si="11"/>
        <v>Kitchen</v>
      </c>
      <c r="J230" s="94" t="str">
        <f>VLOOKUP(Table2[[#This Row],[Product]],Table3[],3,FALSE)</f>
        <v>Kitchen</v>
      </c>
      <c r="K230" s="100"/>
      <c r="L230" s="66"/>
      <c r="M230" s="66"/>
      <c r="N230" s="66"/>
    </row>
    <row r="231" spans="1:14">
      <c r="A231" s="95" t="s">
        <v>165</v>
      </c>
      <c r="B231" s="96" t="s">
        <v>232</v>
      </c>
      <c r="C231" s="97" t="s">
        <v>87</v>
      </c>
      <c r="D231" s="98">
        <v>36.99</v>
      </c>
      <c r="E231" s="97">
        <v>472</v>
      </c>
      <c r="F231" s="96">
        <v>720</v>
      </c>
      <c r="G231" s="99">
        <f t="shared" si="9"/>
        <v>26632.800000000003</v>
      </c>
      <c r="H231" s="93" t="str">
        <f t="shared" si="10"/>
        <v>Home</v>
      </c>
      <c r="I231" s="92" t="str">
        <f t="shared" si="11"/>
        <v>Kitchen</v>
      </c>
      <c r="J231" s="94" t="str">
        <f>VLOOKUP(Table2[[#This Row],[Product]],Table3[],3,FALSE)</f>
        <v>Kitchen</v>
      </c>
      <c r="K231" s="100"/>
      <c r="L231" s="66"/>
      <c r="M231" s="66"/>
      <c r="N231" s="66"/>
    </row>
    <row r="232" spans="1:14">
      <c r="A232" s="95" t="s">
        <v>164</v>
      </c>
      <c r="B232" s="96" t="s">
        <v>90</v>
      </c>
      <c r="C232" s="97" t="s">
        <v>87</v>
      </c>
      <c r="D232" s="98">
        <v>12.5</v>
      </c>
      <c r="E232" s="97">
        <v>331</v>
      </c>
      <c r="F232" s="96">
        <v>1974</v>
      </c>
      <c r="G232" s="99">
        <f t="shared" si="9"/>
        <v>24675</v>
      </c>
      <c r="H232" s="93" t="str">
        <f t="shared" si="10"/>
        <v>Home</v>
      </c>
      <c r="I232" s="92" t="str">
        <f t="shared" si="11"/>
        <v>Entryways</v>
      </c>
      <c r="J232" s="94" t="str">
        <f>VLOOKUP(Table2[[#This Row],[Product]],Table3[],3,FALSE)</f>
        <v>Entryways</v>
      </c>
      <c r="K232" s="100"/>
      <c r="L232" s="66"/>
      <c r="M232" s="66"/>
      <c r="N232" s="66"/>
    </row>
    <row r="233" spans="1:14">
      <c r="A233" s="95" t="s">
        <v>164</v>
      </c>
      <c r="B233" s="96" t="s">
        <v>90</v>
      </c>
      <c r="C233" s="97" t="s">
        <v>233</v>
      </c>
      <c r="D233" s="98">
        <v>12.5</v>
      </c>
      <c r="E233" s="97">
        <v>447</v>
      </c>
      <c r="F233" s="96">
        <v>1289</v>
      </c>
      <c r="G233" s="99">
        <f t="shared" si="9"/>
        <v>16112.5</v>
      </c>
      <c r="H233" s="93" t="str">
        <f t="shared" si="10"/>
        <v>Home</v>
      </c>
      <c r="I233" s="92" t="str">
        <f t="shared" si="11"/>
        <v>Entryways</v>
      </c>
      <c r="J233" s="94" t="str">
        <f>VLOOKUP(Table2[[#This Row],[Product]],Table3[],3,FALSE)</f>
        <v>Entryways</v>
      </c>
      <c r="K233" s="100"/>
      <c r="L233" s="66"/>
      <c r="M233" s="66"/>
      <c r="N233" s="66"/>
    </row>
    <row r="234" spans="1:14">
      <c r="A234" s="95" t="s">
        <v>166</v>
      </c>
      <c r="B234" s="96" t="s">
        <v>234</v>
      </c>
      <c r="C234" s="97" t="s">
        <v>71</v>
      </c>
      <c r="D234" s="98">
        <v>13.99</v>
      </c>
      <c r="E234" s="97">
        <v>79</v>
      </c>
      <c r="F234" s="96">
        <v>810</v>
      </c>
      <c r="G234" s="99">
        <f t="shared" si="9"/>
        <v>11331.9</v>
      </c>
      <c r="H234" s="93" t="str">
        <f t="shared" si="10"/>
        <v>Home</v>
      </c>
      <c r="I234" s="92" t="str">
        <f t="shared" si="11"/>
        <v>Kitchen</v>
      </c>
      <c r="J234" s="94" t="str">
        <f>VLOOKUP(Table2[[#This Row],[Product]],Table3[],3,FALSE)</f>
        <v>Kitchen</v>
      </c>
      <c r="K234" s="100"/>
      <c r="L234" s="66"/>
      <c r="M234" s="66"/>
      <c r="N234" s="66"/>
    </row>
    <row r="235" spans="1:14">
      <c r="A235" s="95" t="s">
        <v>167</v>
      </c>
      <c r="B235" s="96" t="s">
        <v>235</v>
      </c>
      <c r="C235" s="97" t="s">
        <v>75</v>
      </c>
      <c r="D235" s="98">
        <v>37.99</v>
      </c>
      <c r="E235" s="97">
        <v>75</v>
      </c>
      <c r="F235" s="96">
        <v>2358</v>
      </c>
      <c r="G235" s="99">
        <f t="shared" si="9"/>
        <v>89580.42</v>
      </c>
      <c r="H235" s="93" t="str">
        <f t="shared" si="10"/>
        <v>Textiles</v>
      </c>
      <c r="I235" s="92" t="str">
        <f t="shared" si="11"/>
        <v>Bedroom</v>
      </c>
      <c r="J235" s="94" t="str">
        <f>VLOOKUP(Table2[[#This Row],[Product]],Table3[],3,FALSE)</f>
        <v>Bedroom</v>
      </c>
      <c r="K235" s="100"/>
      <c r="L235" s="66"/>
      <c r="M235" s="66"/>
      <c r="N235" s="66"/>
    </row>
    <row r="236" spans="1:14">
      <c r="A236" s="95" t="s">
        <v>168</v>
      </c>
      <c r="B236" s="96" t="s">
        <v>236</v>
      </c>
      <c r="C236" s="97" t="s">
        <v>98</v>
      </c>
      <c r="D236" s="98">
        <v>14.99</v>
      </c>
      <c r="E236" s="97">
        <v>471</v>
      </c>
      <c r="F236" s="96">
        <v>3270</v>
      </c>
      <c r="G236" s="99">
        <f t="shared" si="9"/>
        <v>49017.3</v>
      </c>
      <c r="H236" s="93" t="str">
        <f t="shared" si="10"/>
        <v>Textiles</v>
      </c>
      <c r="I236" s="92" t="str">
        <f t="shared" si="11"/>
        <v>Kitchen</v>
      </c>
      <c r="J236" s="94" t="str">
        <f>VLOOKUP(Table2[[#This Row],[Product]],Table3[],3,FALSE)</f>
        <v>Kitchen</v>
      </c>
      <c r="K236" s="100"/>
      <c r="L236" s="66"/>
      <c r="M236" s="66"/>
      <c r="N236" s="66"/>
    </row>
    <row r="237" spans="1:14">
      <c r="A237" s="95" t="s">
        <v>168</v>
      </c>
      <c r="B237" s="96" t="s">
        <v>236</v>
      </c>
      <c r="C237" s="97" t="s">
        <v>102</v>
      </c>
      <c r="D237" s="98">
        <v>14.99</v>
      </c>
      <c r="E237" s="97">
        <v>248</v>
      </c>
      <c r="F237" s="96">
        <v>2433</v>
      </c>
      <c r="G237" s="99">
        <f t="shared" si="9"/>
        <v>36470.67</v>
      </c>
      <c r="H237" s="93" t="str">
        <f t="shared" si="10"/>
        <v>Textiles</v>
      </c>
      <c r="I237" s="92" t="str">
        <f t="shared" si="11"/>
        <v>Kitchen</v>
      </c>
      <c r="J237" s="94" t="str">
        <f>VLOOKUP(Table2[[#This Row],[Product]],Table3[],3,FALSE)</f>
        <v>Kitchen</v>
      </c>
      <c r="K237" s="100"/>
      <c r="L237" s="66"/>
      <c r="M237" s="66"/>
      <c r="N237" s="66"/>
    </row>
    <row r="238" spans="1:14">
      <c r="A238" s="95" t="s">
        <v>168</v>
      </c>
      <c r="B238" s="96" t="s">
        <v>236</v>
      </c>
      <c r="C238" s="97" t="s">
        <v>75</v>
      </c>
      <c r="D238" s="98">
        <v>14.99</v>
      </c>
      <c r="E238" s="97">
        <v>472</v>
      </c>
      <c r="F238" s="96">
        <v>2423</v>
      </c>
      <c r="G238" s="99">
        <f t="shared" si="9"/>
        <v>36320.770000000004</v>
      </c>
      <c r="H238" s="93" t="str">
        <f t="shared" si="10"/>
        <v>Textiles</v>
      </c>
      <c r="I238" s="92" t="str">
        <f t="shared" si="11"/>
        <v>Kitchen</v>
      </c>
      <c r="J238" s="94" t="str">
        <f>VLOOKUP(Table2[[#This Row],[Product]],Table3[],3,FALSE)</f>
        <v>Kitchen</v>
      </c>
      <c r="K238" s="100"/>
      <c r="L238" s="66"/>
      <c r="M238" s="66"/>
      <c r="N238" s="66"/>
    </row>
    <row r="239" spans="1:14">
      <c r="A239" s="95" t="s">
        <v>168</v>
      </c>
      <c r="B239" s="96" t="s">
        <v>236</v>
      </c>
      <c r="C239" s="97" t="s">
        <v>191</v>
      </c>
      <c r="D239" s="98">
        <v>14.99</v>
      </c>
      <c r="E239" s="97">
        <v>46</v>
      </c>
      <c r="F239" s="96">
        <v>2259</v>
      </c>
      <c r="G239" s="99">
        <f t="shared" si="9"/>
        <v>33862.410000000003</v>
      </c>
      <c r="H239" s="93" t="str">
        <f t="shared" si="10"/>
        <v>Textiles</v>
      </c>
      <c r="I239" s="92" t="str">
        <f t="shared" si="11"/>
        <v>Kitchen</v>
      </c>
      <c r="J239" s="94" t="str">
        <f>VLOOKUP(Table2[[#This Row],[Product]],Table3[],3,FALSE)</f>
        <v>Kitchen</v>
      </c>
      <c r="K239" s="100"/>
      <c r="L239" s="66"/>
      <c r="M239" s="66"/>
      <c r="N239" s="66"/>
    </row>
    <row r="240" spans="1:14">
      <c r="A240" s="95" t="s">
        <v>170</v>
      </c>
      <c r="B240" s="96" t="s">
        <v>237</v>
      </c>
      <c r="C240" s="97" t="s">
        <v>98</v>
      </c>
      <c r="D240" s="98">
        <v>16.75</v>
      </c>
      <c r="E240" s="97">
        <v>470</v>
      </c>
      <c r="F240" s="96">
        <v>4863</v>
      </c>
      <c r="G240" s="99">
        <f t="shared" si="9"/>
        <v>81455.25</v>
      </c>
      <c r="H240" s="93" t="str">
        <f t="shared" si="10"/>
        <v>Textiles</v>
      </c>
      <c r="I240" s="92" t="str">
        <f t="shared" si="11"/>
        <v>Dining</v>
      </c>
      <c r="J240" s="94" t="str">
        <f>VLOOKUP(Table2[[#This Row],[Product]],Table3[],3,FALSE)</f>
        <v>Dining</v>
      </c>
      <c r="K240" s="100"/>
      <c r="L240" s="66"/>
      <c r="M240" s="66"/>
      <c r="N240" s="66"/>
    </row>
    <row r="241" spans="1:14">
      <c r="A241" s="95" t="s">
        <v>172</v>
      </c>
      <c r="B241" s="96" t="s">
        <v>140</v>
      </c>
      <c r="C241" s="97" t="s">
        <v>75</v>
      </c>
      <c r="D241" s="98">
        <v>8.99</v>
      </c>
      <c r="E241" s="97">
        <v>270</v>
      </c>
      <c r="F241" s="96">
        <v>3266</v>
      </c>
      <c r="G241" s="99">
        <f t="shared" si="9"/>
        <v>29361.34</v>
      </c>
      <c r="H241" s="93" t="str">
        <f t="shared" si="10"/>
        <v>Textiles</v>
      </c>
      <c r="I241" s="92" t="str">
        <f t="shared" si="11"/>
        <v>Kitchen</v>
      </c>
      <c r="J241" s="94" t="str">
        <f>VLOOKUP(Table2[[#This Row],[Product]],Table3[],3,FALSE)</f>
        <v>Kitchen</v>
      </c>
      <c r="K241" s="100"/>
      <c r="L241" s="66"/>
      <c r="M241" s="66"/>
      <c r="N241" s="66"/>
    </row>
    <row r="242" spans="1:14">
      <c r="A242" s="95" t="s">
        <v>172</v>
      </c>
      <c r="B242" s="96" t="s">
        <v>140</v>
      </c>
      <c r="C242" s="97" t="s">
        <v>102</v>
      </c>
      <c r="D242" s="98">
        <v>8.99</v>
      </c>
      <c r="E242" s="97">
        <v>383</v>
      </c>
      <c r="F242" s="96">
        <v>2422</v>
      </c>
      <c r="G242" s="99">
        <f t="shared" si="9"/>
        <v>21773.78</v>
      </c>
      <c r="H242" s="93" t="str">
        <f t="shared" si="10"/>
        <v>Textiles</v>
      </c>
      <c r="I242" s="92" t="str">
        <f t="shared" si="11"/>
        <v>Kitchen</v>
      </c>
      <c r="J242" s="94" t="str">
        <f>VLOOKUP(Table2[[#This Row],[Product]],Table3[],3,FALSE)</f>
        <v>Kitchen</v>
      </c>
      <c r="K242" s="100"/>
      <c r="L242" s="66"/>
      <c r="M242" s="66"/>
      <c r="N242" s="66"/>
    </row>
    <row r="243" spans="1:14">
      <c r="A243" s="95" t="s">
        <v>170</v>
      </c>
      <c r="B243" s="96" t="s">
        <v>237</v>
      </c>
      <c r="C243" s="97" t="s">
        <v>96</v>
      </c>
      <c r="D243" s="98">
        <v>16.75</v>
      </c>
      <c r="E243" s="97">
        <v>388</v>
      </c>
      <c r="F243" s="96">
        <v>1255</v>
      </c>
      <c r="G243" s="99">
        <f t="shared" si="9"/>
        <v>21021.25</v>
      </c>
      <c r="H243" s="93" t="str">
        <f t="shared" si="10"/>
        <v>Textiles</v>
      </c>
      <c r="I243" s="92" t="str">
        <f t="shared" si="11"/>
        <v>Dining</v>
      </c>
      <c r="J243" s="94" t="str">
        <f>VLOOKUP(Table2[[#This Row],[Product]],Table3[],3,FALSE)</f>
        <v>Dining</v>
      </c>
      <c r="K243" s="100"/>
      <c r="L243" s="66"/>
      <c r="M243" s="66"/>
      <c r="N243" s="66"/>
    </row>
    <row r="244" spans="1:14">
      <c r="A244" s="95" t="s">
        <v>172</v>
      </c>
      <c r="B244" s="96" t="s">
        <v>140</v>
      </c>
      <c r="C244" s="97" t="s">
        <v>191</v>
      </c>
      <c r="D244" s="98">
        <v>8.99</v>
      </c>
      <c r="E244" s="97">
        <v>325</v>
      </c>
      <c r="F244" s="96">
        <v>2127</v>
      </c>
      <c r="G244" s="99">
        <f t="shared" si="9"/>
        <v>19121.73</v>
      </c>
      <c r="H244" s="93" t="str">
        <f t="shared" si="10"/>
        <v>Textiles</v>
      </c>
      <c r="I244" s="92" t="str">
        <f t="shared" si="11"/>
        <v>Kitchen</v>
      </c>
      <c r="J244" s="94" t="str">
        <f>VLOOKUP(Table2[[#This Row],[Product]],Table3[],3,FALSE)</f>
        <v>Kitchen</v>
      </c>
      <c r="K244" s="100"/>
      <c r="L244" s="66"/>
      <c r="M244" s="66"/>
      <c r="N244" s="66"/>
    </row>
    <row r="245" spans="1:14">
      <c r="A245" s="95" t="s">
        <v>172</v>
      </c>
      <c r="B245" s="96" t="s">
        <v>140</v>
      </c>
      <c r="C245" s="97" t="s">
        <v>98</v>
      </c>
      <c r="D245" s="98">
        <v>8.99</v>
      </c>
      <c r="E245" s="97">
        <v>334</v>
      </c>
      <c r="F245" s="96">
        <v>2012</v>
      </c>
      <c r="G245" s="99">
        <f t="shared" si="9"/>
        <v>18087.88</v>
      </c>
      <c r="H245" s="93" t="str">
        <f t="shared" si="10"/>
        <v>Textiles</v>
      </c>
      <c r="I245" s="92" t="str">
        <f t="shared" si="11"/>
        <v>Kitchen</v>
      </c>
      <c r="J245" s="94" t="str">
        <f>VLOOKUP(Table2[[#This Row],[Product]],Table3[],3,FALSE)</f>
        <v>Kitchen</v>
      </c>
      <c r="K245" s="100"/>
      <c r="L245" s="66"/>
      <c r="M245" s="66"/>
      <c r="N245" s="66"/>
    </row>
    <row r="246" spans="1:14">
      <c r="A246" s="95" t="s">
        <v>170</v>
      </c>
      <c r="B246" s="96" t="s">
        <v>237</v>
      </c>
      <c r="C246" s="97" t="s">
        <v>191</v>
      </c>
      <c r="D246" s="98">
        <v>16.75</v>
      </c>
      <c r="E246" s="97">
        <v>314</v>
      </c>
      <c r="F246" s="96">
        <v>787</v>
      </c>
      <c r="G246" s="99">
        <f t="shared" si="9"/>
        <v>13182.25</v>
      </c>
      <c r="H246" s="93" t="str">
        <f t="shared" si="10"/>
        <v>Textiles</v>
      </c>
      <c r="I246" s="92" t="str">
        <f t="shared" si="11"/>
        <v>Dining</v>
      </c>
      <c r="J246" s="94" t="str">
        <f>VLOOKUP(Table2[[#This Row],[Product]],Table3[],3,FALSE)</f>
        <v>Dining</v>
      </c>
      <c r="K246" s="100"/>
      <c r="L246" s="66"/>
      <c r="M246" s="66"/>
      <c r="N246" s="66"/>
    </row>
    <row r="247" spans="1:14">
      <c r="A247" s="95" t="s">
        <v>170</v>
      </c>
      <c r="B247" s="96" t="s">
        <v>237</v>
      </c>
      <c r="C247" s="97" t="s">
        <v>102</v>
      </c>
      <c r="D247" s="98">
        <v>16.75</v>
      </c>
      <c r="E247" s="97">
        <v>320</v>
      </c>
      <c r="F247" s="96">
        <v>473</v>
      </c>
      <c r="G247" s="99">
        <f t="shared" si="9"/>
        <v>7922.75</v>
      </c>
      <c r="H247" s="93" t="str">
        <f t="shared" si="10"/>
        <v>Textiles</v>
      </c>
      <c r="I247" s="92" t="str">
        <f t="shared" si="11"/>
        <v>Dining</v>
      </c>
      <c r="J247" s="94" t="str">
        <f>VLOOKUP(Table2[[#This Row],[Product]],Table3[],3,FALSE)</f>
        <v>Dining</v>
      </c>
      <c r="K247" s="100"/>
      <c r="L247" s="66"/>
      <c r="M247" s="66"/>
      <c r="N247" s="66"/>
    </row>
    <row r="248" spans="1:14">
      <c r="A248" s="95" t="s">
        <v>174</v>
      </c>
      <c r="B248" s="96" t="s">
        <v>238</v>
      </c>
      <c r="C248" s="97" t="s">
        <v>102</v>
      </c>
      <c r="D248" s="98">
        <v>9.99</v>
      </c>
      <c r="E248" s="97">
        <v>446</v>
      </c>
      <c r="F248" s="96">
        <v>1443</v>
      </c>
      <c r="G248" s="99">
        <f t="shared" si="9"/>
        <v>14415.57</v>
      </c>
      <c r="H248" s="93" t="str">
        <f t="shared" si="10"/>
        <v>Textiles</v>
      </c>
      <c r="I248" s="92" t="str">
        <f t="shared" si="11"/>
        <v>Bedroom</v>
      </c>
      <c r="J248" s="94" t="str">
        <f>VLOOKUP(Table2[[#This Row],[Product]],Table3[],3,FALSE)</f>
        <v>Bedroom</v>
      </c>
      <c r="K248" s="100"/>
      <c r="L248" s="66"/>
      <c r="M248" s="66"/>
      <c r="N248" s="66"/>
    </row>
    <row r="249" spans="1:14">
      <c r="A249" s="95" t="s">
        <v>174</v>
      </c>
      <c r="B249" s="96" t="s">
        <v>238</v>
      </c>
      <c r="C249" s="97" t="s">
        <v>96</v>
      </c>
      <c r="D249" s="98">
        <v>9.99</v>
      </c>
      <c r="E249" s="97">
        <v>428</v>
      </c>
      <c r="F249" s="96">
        <v>1216</v>
      </c>
      <c r="G249" s="99">
        <f t="shared" si="9"/>
        <v>12147.84</v>
      </c>
      <c r="H249" s="93" t="str">
        <f t="shared" si="10"/>
        <v>Textiles</v>
      </c>
      <c r="I249" s="92" t="str">
        <f t="shared" si="11"/>
        <v>Bedroom</v>
      </c>
      <c r="J249" s="94" t="str">
        <f>VLOOKUP(Table2[[#This Row],[Product]],Table3[],3,FALSE)</f>
        <v>Bedroom</v>
      </c>
      <c r="K249" s="100"/>
      <c r="L249" s="66"/>
      <c r="M249" s="66"/>
      <c r="N249" s="66"/>
    </row>
    <row r="250" spans="1:14">
      <c r="A250" s="95" t="s">
        <v>174</v>
      </c>
      <c r="B250" s="96" t="s">
        <v>238</v>
      </c>
      <c r="C250" s="97" t="s">
        <v>98</v>
      </c>
      <c r="D250" s="98">
        <v>9.99</v>
      </c>
      <c r="E250" s="97">
        <v>243</v>
      </c>
      <c r="F250" s="96">
        <v>720</v>
      </c>
      <c r="G250" s="99">
        <f t="shared" si="9"/>
        <v>7192.8</v>
      </c>
      <c r="H250" s="93" t="str">
        <f t="shared" si="10"/>
        <v>Textiles</v>
      </c>
      <c r="I250" s="92" t="str">
        <f t="shared" si="11"/>
        <v>Bedroom</v>
      </c>
      <c r="J250" s="94" t="str">
        <f>VLOOKUP(Table2[[#This Row],[Product]],Table3[],3,FALSE)</f>
        <v>Bedroom</v>
      </c>
      <c r="K250" s="100"/>
      <c r="L250" s="66"/>
      <c r="M250" s="66"/>
      <c r="N250" s="66"/>
    </row>
    <row r="251" spans="1:14">
      <c r="A251" s="95" t="s">
        <v>177</v>
      </c>
      <c r="B251" s="96" t="s">
        <v>206</v>
      </c>
      <c r="C251" s="97" t="s">
        <v>75</v>
      </c>
      <c r="D251" s="98">
        <v>58.95</v>
      </c>
      <c r="E251" s="97">
        <v>261</v>
      </c>
      <c r="F251" s="96">
        <v>3355</v>
      </c>
      <c r="G251" s="99">
        <f t="shared" si="9"/>
        <v>197777.25</v>
      </c>
      <c r="H251" s="93" t="str">
        <f t="shared" si="10"/>
        <v>Textiles</v>
      </c>
      <c r="I251" s="92" t="str">
        <f t="shared" si="11"/>
        <v>Bedroom</v>
      </c>
      <c r="J251" s="94" t="str">
        <f>VLOOKUP(Table2[[#This Row],[Product]],Table3[],3,FALSE)</f>
        <v>Bedroom</v>
      </c>
      <c r="K251" s="100"/>
      <c r="L251" s="66"/>
      <c r="M251" s="66"/>
      <c r="N251" s="66"/>
    </row>
    <row r="252" spans="1:14">
      <c r="A252" s="95" t="s">
        <v>177</v>
      </c>
      <c r="B252" s="96" t="s">
        <v>207</v>
      </c>
      <c r="C252" s="97" t="s">
        <v>75</v>
      </c>
      <c r="D252" s="98">
        <v>52.95</v>
      </c>
      <c r="E252" s="97">
        <v>107</v>
      </c>
      <c r="F252" s="96">
        <v>2371</v>
      </c>
      <c r="G252" s="99">
        <f t="shared" si="9"/>
        <v>125544.45000000001</v>
      </c>
      <c r="H252" s="93" t="str">
        <f t="shared" si="10"/>
        <v>Textiles</v>
      </c>
      <c r="I252" s="92" t="str">
        <f t="shared" si="11"/>
        <v>Bedroom</v>
      </c>
      <c r="J252" s="94" t="str">
        <f>VLOOKUP(Table2[[#This Row],[Product]],Table3[],3,FALSE)</f>
        <v>Bedroom</v>
      </c>
      <c r="K252" s="100"/>
      <c r="L252" s="66"/>
      <c r="M252" s="66"/>
      <c r="N252" s="66"/>
    </row>
    <row r="253" spans="1:14">
      <c r="A253" s="95" t="s">
        <v>177</v>
      </c>
      <c r="B253" s="96" t="s">
        <v>205</v>
      </c>
      <c r="C253" s="97" t="s">
        <v>75</v>
      </c>
      <c r="D253" s="98">
        <v>48.95</v>
      </c>
      <c r="E253" s="97">
        <v>439</v>
      </c>
      <c r="F253" s="96">
        <v>2209</v>
      </c>
      <c r="G253" s="99">
        <f t="shared" si="9"/>
        <v>108130.55</v>
      </c>
      <c r="H253" s="93" t="str">
        <f t="shared" si="10"/>
        <v>Textiles</v>
      </c>
      <c r="I253" s="92" t="str">
        <f t="shared" si="11"/>
        <v>Bedroom</v>
      </c>
      <c r="J253" s="94" t="str">
        <f>VLOOKUP(Table2[[#This Row],[Product]],Table3[],3,FALSE)</f>
        <v>Bedroom</v>
      </c>
      <c r="K253" s="100"/>
      <c r="L253" s="66"/>
      <c r="M253" s="66"/>
      <c r="N253" s="66"/>
    </row>
    <row r="254" spans="1:14">
      <c r="A254" s="95" t="s">
        <v>176</v>
      </c>
      <c r="B254" s="96" t="s">
        <v>239</v>
      </c>
      <c r="C254" s="97" t="s">
        <v>60</v>
      </c>
      <c r="D254" s="98">
        <v>225</v>
      </c>
      <c r="E254" s="97">
        <v>152</v>
      </c>
      <c r="F254" s="96">
        <v>454</v>
      </c>
      <c r="G254" s="99">
        <f t="shared" si="9"/>
        <v>102150</v>
      </c>
      <c r="H254" s="93" t="str">
        <f t="shared" si="10"/>
        <v>Furniture</v>
      </c>
      <c r="I254" s="92" t="str">
        <f t="shared" si="11"/>
        <v>Living Room</v>
      </c>
      <c r="J254" s="94" t="str">
        <f>VLOOKUP(Table2[[#This Row],[Product]],Table3[],3,FALSE)</f>
        <v>Living Room</v>
      </c>
      <c r="K254" s="100"/>
      <c r="L254" s="66"/>
      <c r="M254" s="66"/>
      <c r="N254" s="66"/>
    </row>
    <row r="255" spans="1:14">
      <c r="A255" s="95" t="s">
        <v>176</v>
      </c>
      <c r="B255" s="96" t="s">
        <v>239</v>
      </c>
      <c r="C255" s="97" t="s">
        <v>56</v>
      </c>
      <c r="D255" s="98">
        <v>225</v>
      </c>
      <c r="E255" s="97">
        <v>126</v>
      </c>
      <c r="F255" s="96">
        <v>404</v>
      </c>
      <c r="G255" s="99">
        <f t="shared" si="9"/>
        <v>90900</v>
      </c>
      <c r="H255" s="93" t="str">
        <f t="shared" si="10"/>
        <v>Furniture</v>
      </c>
      <c r="I255" s="92" t="str">
        <f t="shared" si="11"/>
        <v>Living Room</v>
      </c>
      <c r="J255" s="94" t="str">
        <f>VLOOKUP(Table2[[#This Row],[Product]],Table3[],3,FALSE)</f>
        <v>Living Room</v>
      </c>
      <c r="K255" s="100"/>
      <c r="L255" s="66"/>
      <c r="M255" s="66"/>
      <c r="N255" s="66"/>
    </row>
    <row r="256" spans="1:14">
      <c r="A256" s="95" t="s">
        <v>176</v>
      </c>
      <c r="B256" s="96" t="s">
        <v>239</v>
      </c>
      <c r="C256" s="97" t="s">
        <v>75</v>
      </c>
      <c r="D256" s="98">
        <v>225</v>
      </c>
      <c r="E256" s="97">
        <v>394</v>
      </c>
      <c r="F256" s="96">
        <v>384</v>
      </c>
      <c r="G256" s="99">
        <f t="shared" si="9"/>
        <v>86400</v>
      </c>
      <c r="H256" s="93" t="str">
        <f t="shared" si="10"/>
        <v>Furniture</v>
      </c>
      <c r="I256" s="92" t="str">
        <f t="shared" si="11"/>
        <v>Living Room</v>
      </c>
      <c r="J256" s="94" t="str">
        <f>VLOOKUP(Table2[[#This Row],[Product]],Table3[],3,FALSE)</f>
        <v>Living Room</v>
      </c>
      <c r="K256" s="100"/>
      <c r="L256" s="66"/>
      <c r="M256" s="66"/>
      <c r="N256" s="66"/>
    </row>
    <row r="257" spans="1:14">
      <c r="A257" s="95" t="s">
        <v>177</v>
      </c>
      <c r="B257" s="96" t="s">
        <v>206</v>
      </c>
      <c r="C257" s="97" t="s">
        <v>106</v>
      </c>
      <c r="D257" s="98">
        <v>58.95</v>
      </c>
      <c r="E257" s="97">
        <v>11</v>
      </c>
      <c r="F257" s="96">
        <v>1431</v>
      </c>
      <c r="G257" s="99">
        <f t="shared" si="9"/>
        <v>84357.45</v>
      </c>
      <c r="H257" s="93" t="str">
        <f t="shared" si="10"/>
        <v>Textiles</v>
      </c>
      <c r="I257" s="92" t="str">
        <f t="shared" si="11"/>
        <v>Bedroom</v>
      </c>
      <c r="J257" s="94" t="str">
        <f>VLOOKUP(Table2[[#This Row],[Product]],Table3[],3,FALSE)</f>
        <v>Bedroom</v>
      </c>
      <c r="K257" s="100"/>
      <c r="L257" s="66"/>
      <c r="M257" s="66"/>
      <c r="N257" s="66"/>
    </row>
    <row r="258" spans="1:14">
      <c r="A258" s="95" t="s">
        <v>177</v>
      </c>
      <c r="B258" s="96" t="s">
        <v>206</v>
      </c>
      <c r="C258" s="97" t="s">
        <v>104</v>
      </c>
      <c r="D258" s="98">
        <v>58.95</v>
      </c>
      <c r="E258" s="97">
        <v>438</v>
      </c>
      <c r="F258" s="96">
        <v>1209</v>
      </c>
      <c r="G258" s="99">
        <f t="shared" si="9"/>
        <v>71270.55</v>
      </c>
      <c r="H258" s="93" t="str">
        <f t="shared" si="10"/>
        <v>Textiles</v>
      </c>
      <c r="I258" s="92" t="str">
        <f t="shared" si="11"/>
        <v>Bedroom</v>
      </c>
      <c r="J258" s="94" t="str">
        <f>VLOOKUP(Table2[[#This Row],[Product]],Table3[],3,FALSE)</f>
        <v>Bedroom</v>
      </c>
      <c r="K258" s="100"/>
      <c r="L258" s="66"/>
      <c r="M258" s="66"/>
      <c r="N258" s="66"/>
    </row>
    <row r="259" spans="1:14">
      <c r="A259" s="95" t="s">
        <v>177</v>
      </c>
      <c r="B259" s="96" t="s">
        <v>205</v>
      </c>
      <c r="C259" s="97" t="s">
        <v>106</v>
      </c>
      <c r="D259" s="98">
        <v>48.95</v>
      </c>
      <c r="E259" s="97">
        <v>491</v>
      </c>
      <c r="F259" s="96">
        <v>1453</v>
      </c>
      <c r="G259" s="99">
        <f t="shared" ref="G259:G302" si="12">D259*F259</f>
        <v>71124.350000000006</v>
      </c>
      <c r="H259" s="93" t="str">
        <f t="shared" ref="H259:H302" si="13">VLOOKUP(A259,$L$3:$N$88,2,FALSE)</f>
        <v>Textiles</v>
      </c>
      <c r="I259" s="92" t="str">
        <f t="shared" ref="I259:I302" si="14">VLOOKUP(A259,$L$3:$N$88,3,FALSE)</f>
        <v>Bedroom</v>
      </c>
      <c r="J259" s="94" t="str">
        <f>VLOOKUP(Table2[[#This Row],[Product]],Table3[],3,FALSE)</f>
        <v>Bedroom</v>
      </c>
      <c r="K259" s="100"/>
      <c r="L259" s="66"/>
      <c r="M259" s="66"/>
      <c r="N259" s="66"/>
    </row>
    <row r="260" spans="1:14">
      <c r="A260" s="95" t="s">
        <v>177</v>
      </c>
      <c r="B260" s="96" t="s">
        <v>207</v>
      </c>
      <c r="C260" s="97" t="s">
        <v>106</v>
      </c>
      <c r="D260" s="98">
        <v>52.95</v>
      </c>
      <c r="E260" s="97">
        <v>441</v>
      </c>
      <c r="F260" s="96">
        <v>1287</v>
      </c>
      <c r="G260" s="99">
        <f t="shared" si="12"/>
        <v>68146.650000000009</v>
      </c>
      <c r="H260" s="93" t="str">
        <f t="shared" si="13"/>
        <v>Textiles</v>
      </c>
      <c r="I260" s="92" t="str">
        <f t="shared" si="14"/>
        <v>Bedroom</v>
      </c>
      <c r="J260" s="94" t="str">
        <f>VLOOKUP(Table2[[#This Row],[Product]],Table3[],3,FALSE)</f>
        <v>Bedroom</v>
      </c>
      <c r="K260" s="100"/>
      <c r="L260" s="66"/>
      <c r="M260" s="66"/>
      <c r="N260" s="66"/>
    </row>
    <row r="261" spans="1:14">
      <c r="A261" s="95" t="s">
        <v>177</v>
      </c>
      <c r="B261" s="96" t="s">
        <v>207</v>
      </c>
      <c r="C261" s="97" t="s">
        <v>104</v>
      </c>
      <c r="D261" s="98">
        <v>52.95</v>
      </c>
      <c r="E261" s="97">
        <v>259</v>
      </c>
      <c r="F261" s="96">
        <v>935</v>
      </c>
      <c r="G261" s="99">
        <f t="shared" si="12"/>
        <v>49508.25</v>
      </c>
      <c r="H261" s="93" t="str">
        <f t="shared" si="13"/>
        <v>Textiles</v>
      </c>
      <c r="I261" s="92" t="str">
        <f t="shared" si="14"/>
        <v>Bedroom</v>
      </c>
      <c r="J261" s="94" t="str">
        <f>VLOOKUP(Table2[[#This Row],[Product]],Table3[],3,FALSE)</f>
        <v>Bedroom</v>
      </c>
      <c r="K261" s="100"/>
      <c r="L261" s="66"/>
      <c r="M261" s="66"/>
      <c r="N261" s="66"/>
    </row>
    <row r="262" spans="1:14">
      <c r="A262" s="95" t="s">
        <v>177</v>
      </c>
      <c r="B262" s="96" t="s">
        <v>205</v>
      </c>
      <c r="C262" s="97" t="s">
        <v>104</v>
      </c>
      <c r="D262" s="98">
        <v>48.95</v>
      </c>
      <c r="E262" s="97">
        <v>371</v>
      </c>
      <c r="F262" s="96">
        <v>867</v>
      </c>
      <c r="G262" s="99">
        <f t="shared" si="12"/>
        <v>42439.65</v>
      </c>
      <c r="H262" s="93" t="str">
        <f t="shared" si="13"/>
        <v>Textiles</v>
      </c>
      <c r="I262" s="92" t="str">
        <f t="shared" si="14"/>
        <v>Bedroom</v>
      </c>
      <c r="J262" s="94" t="str">
        <f>VLOOKUP(Table2[[#This Row],[Product]],Table3[],3,FALSE)</f>
        <v>Bedroom</v>
      </c>
      <c r="K262" s="100"/>
      <c r="L262" s="66"/>
      <c r="M262" s="66"/>
      <c r="N262" s="66"/>
    </row>
    <row r="263" spans="1:14">
      <c r="A263" s="95" t="s">
        <v>178</v>
      </c>
      <c r="B263" s="96" t="s">
        <v>240</v>
      </c>
      <c r="C263" s="97" t="s">
        <v>60</v>
      </c>
      <c r="D263" s="98">
        <v>899</v>
      </c>
      <c r="E263" s="97">
        <v>291</v>
      </c>
      <c r="F263" s="96">
        <v>331</v>
      </c>
      <c r="G263" s="99">
        <f t="shared" si="12"/>
        <v>297569</v>
      </c>
      <c r="H263" s="93" t="str">
        <f t="shared" si="13"/>
        <v>Furniture</v>
      </c>
      <c r="I263" s="92" t="str">
        <f t="shared" si="14"/>
        <v>Bedroom</v>
      </c>
      <c r="J263" s="94" t="str">
        <f>VLOOKUP(Table2[[#This Row],[Product]],Table3[],3,FALSE)</f>
        <v>Bedroom</v>
      </c>
      <c r="K263" s="100"/>
      <c r="L263" s="66"/>
      <c r="M263" s="66"/>
      <c r="N263" s="66"/>
    </row>
    <row r="264" spans="1:14">
      <c r="A264" s="95" t="s">
        <v>178</v>
      </c>
      <c r="B264" s="96" t="s">
        <v>240</v>
      </c>
      <c r="C264" s="97" t="s">
        <v>56</v>
      </c>
      <c r="D264" s="98">
        <v>899</v>
      </c>
      <c r="E264" s="97">
        <v>412</v>
      </c>
      <c r="F264" s="96">
        <v>286</v>
      </c>
      <c r="G264" s="99">
        <f t="shared" si="12"/>
        <v>257114</v>
      </c>
      <c r="H264" s="93" t="str">
        <f t="shared" si="13"/>
        <v>Furniture</v>
      </c>
      <c r="I264" s="92" t="str">
        <f t="shared" si="14"/>
        <v>Bedroom</v>
      </c>
      <c r="J264" s="94" t="str">
        <f>VLOOKUP(Table2[[#This Row],[Product]],Table3[],3,FALSE)</f>
        <v>Bedroom</v>
      </c>
      <c r="K264" s="100"/>
      <c r="L264" s="66"/>
      <c r="M264" s="66"/>
      <c r="N264" s="66"/>
    </row>
    <row r="265" spans="1:14">
      <c r="A265" s="95" t="s">
        <v>180</v>
      </c>
      <c r="B265" s="96" t="s">
        <v>206</v>
      </c>
      <c r="C265" s="97" t="s">
        <v>102</v>
      </c>
      <c r="D265" s="98">
        <v>54.95</v>
      </c>
      <c r="E265" s="97">
        <v>290</v>
      </c>
      <c r="F265" s="96">
        <v>1330</v>
      </c>
      <c r="G265" s="99">
        <f t="shared" si="12"/>
        <v>73083.5</v>
      </c>
      <c r="H265" s="93" t="str">
        <f t="shared" si="13"/>
        <v>Textiles</v>
      </c>
      <c r="I265" s="92" t="str">
        <f t="shared" si="14"/>
        <v>Bedroom</v>
      </c>
      <c r="J265" s="94" t="str">
        <f>VLOOKUP(Table2[[#This Row],[Product]],Table3[],3,FALSE)</f>
        <v>Bedroom</v>
      </c>
      <c r="K265" s="100"/>
      <c r="L265" s="66"/>
      <c r="M265" s="66"/>
      <c r="N265" s="66"/>
    </row>
    <row r="266" spans="1:14">
      <c r="A266" s="95" t="s">
        <v>180</v>
      </c>
      <c r="B266" s="96" t="s">
        <v>206</v>
      </c>
      <c r="C266" s="97" t="s">
        <v>96</v>
      </c>
      <c r="D266" s="98">
        <v>54.95</v>
      </c>
      <c r="E266" s="97">
        <v>269</v>
      </c>
      <c r="F266" s="96">
        <v>1180</v>
      </c>
      <c r="G266" s="99">
        <f t="shared" si="12"/>
        <v>64841</v>
      </c>
      <c r="H266" s="93" t="str">
        <f t="shared" si="13"/>
        <v>Textiles</v>
      </c>
      <c r="I266" s="92" t="str">
        <f t="shared" si="14"/>
        <v>Bedroom</v>
      </c>
      <c r="J266" s="94" t="str">
        <f>VLOOKUP(Table2[[#This Row],[Product]],Table3[],3,FALSE)</f>
        <v>Bedroom</v>
      </c>
      <c r="K266" s="100"/>
      <c r="L266" s="66"/>
      <c r="M266" s="66"/>
      <c r="N266" s="66"/>
    </row>
    <row r="267" spans="1:14">
      <c r="A267" s="95" t="s">
        <v>180</v>
      </c>
      <c r="B267" s="96" t="s">
        <v>206</v>
      </c>
      <c r="C267" s="97" t="s">
        <v>98</v>
      </c>
      <c r="D267" s="98">
        <v>54.95</v>
      </c>
      <c r="E267" s="97">
        <v>456</v>
      </c>
      <c r="F267" s="96">
        <v>473</v>
      </c>
      <c r="G267" s="99">
        <f t="shared" si="12"/>
        <v>25991.350000000002</v>
      </c>
      <c r="H267" s="93" t="str">
        <f t="shared" si="13"/>
        <v>Textiles</v>
      </c>
      <c r="I267" s="92" t="str">
        <f t="shared" si="14"/>
        <v>Bedroom</v>
      </c>
      <c r="J267" s="94" t="str">
        <f>VLOOKUP(Table2[[#This Row],[Product]],Table3[],3,FALSE)</f>
        <v>Bedroom</v>
      </c>
      <c r="K267" s="100"/>
      <c r="L267" s="66"/>
      <c r="M267" s="66"/>
      <c r="N267" s="66"/>
    </row>
    <row r="268" spans="1:14">
      <c r="A268" s="95" t="s">
        <v>180</v>
      </c>
      <c r="B268" s="96" t="s">
        <v>207</v>
      </c>
      <c r="C268" s="97" t="s">
        <v>96</v>
      </c>
      <c r="D268" s="98">
        <v>49.95</v>
      </c>
      <c r="E268" s="97">
        <v>236</v>
      </c>
      <c r="F268" s="96">
        <v>478</v>
      </c>
      <c r="G268" s="99">
        <f t="shared" si="12"/>
        <v>23876.100000000002</v>
      </c>
      <c r="H268" s="93" t="str">
        <f t="shared" si="13"/>
        <v>Textiles</v>
      </c>
      <c r="I268" s="92" t="str">
        <f t="shared" si="14"/>
        <v>Bedroom</v>
      </c>
      <c r="J268" s="94" t="str">
        <f>VLOOKUP(Table2[[#This Row],[Product]],Table3[],3,FALSE)</f>
        <v>Bedroom</v>
      </c>
      <c r="K268" s="100"/>
      <c r="L268" s="66"/>
      <c r="M268" s="66"/>
      <c r="N268" s="66"/>
    </row>
    <row r="269" spans="1:14">
      <c r="A269" s="95" t="s">
        <v>180</v>
      </c>
      <c r="B269" s="96" t="s">
        <v>205</v>
      </c>
      <c r="C269" s="97" t="s">
        <v>102</v>
      </c>
      <c r="D269" s="98">
        <v>44.95</v>
      </c>
      <c r="E269" s="97">
        <v>359</v>
      </c>
      <c r="F269" s="96">
        <v>470</v>
      </c>
      <c r="G269" s="99">
        <f t="shared" si="12"/>
        <v>21126.5</v>
      </c>
      <c r="H269" s="93" t="str">
        <f t="shared" si="13"/>
        <v>Textiles</v>
      </c>
      <c r="I269" s="92" t="str">
        <f t="shared" si="14"/>
        <v>Bedroom</v>
      </c>
      <c r="J269" s="94" t="str">
        <f>VLOOKUP(Table2[[#This Row],[Product]],Table3[],3,FALSE)</f>
        <v>Bedroom</v>
      </c>
      <c r="K269" s="100"/>
      <c r="L269" s="66"/>
      <c r="M269" s="66"/>
      <c r="N269" s="66"/>
    </row>
    <row r="270" spans="1:14">
      <c r="A270" s="95" t="s">
        <v>180</v>
      </c>
      <c r="B270" s="96" t="s">
        <v>207</v>
      </c>
      <c r="C270" s="97" t="s">
        <v>98</v>
      </c>
      <c r="D270" s="98">
        <v>49.95</v>
      </c>
      <c r="E270" s="97">
        <v>403</v>
      </c>
      <c r="F270" s="96">
        <v>413</v>
      </c>
      <c r="G270" s="99">
        <f t="shared" si="12"/>
        <v>20629.350000000002</v>
      </c>
      <c r="H270" s="93" t="str">
        <f t="shared" si="13"/>
        <v>Textiles</v>
      </c>
      <c r="I270" s="92" t="str">
        <f t="shared" si="14"/>
        <v>Bedroom</v>
      </c>
      <c r="J270" s="94" t="str">
        <f>VLOOKUP(Table2[[#This Row],[Product]],Table3[],3,FALSE)</f>
        <v>Bedroom</v>
      </c>
      <c r="K270" s="100"/>
      <c r="L270" s="66"/>
      <c r="M270" s="66"/>
      <c r="N270" s="66"/>
    </row>
    <row r="271" spans="1:14">
      <c r="A271" s="95" t="s">
        <v>180</v>
      </c>
      <c r="B271" s="96" t="s">
        <v>205</v>
      </c>
      <c r="C271" s="97" t="s">
        <v>98</v>
      </c>
      <c r="D271" s="98">
        <v>44.95</v>
      </c>
      <c r="E271" s="97">
        <v>456</v>
      </c>
      <c r="F271" s="96">
        <v>400</v>
      </c>
      <c r="G271" s="99">
        <f t="shared" si="12"/>
        <v>17980</v>
      </c>
      <c r="H271" s="93" t="str">
        <f t="shared" si="13"/>
        <v>Textiles</v>
      </c>
      <c r="I271" s="92" t="str">
        <f t="shared" si="14"/>
        <v>Bedroom</v>
      </c>
      <c r="J271" s="94" t="str">
        <f>VLOOKUP(Table2[[#This Row],[Product]],Table3[],3,FALSE)</f>
        <v>Bedroom</v>
      </c>
      <c r="K271" s="100"/>
      <c r="L271" s="66"/>
      <c r="M271" s="66"/>
      <c r="N271" s="66"/>
    </row>
    <row r="272" spans="1:14">
      <c r="A272" s="95" t="s">
        <v>180</v>
      </c>
      <c r="B272" s="96" t="s">
        <v>205</v>
      </c>
      <c r="C272" s="97" t="s">
        <v>96</v>
      </c>
      <c r="D272" s="98">
        <v>44.95</v>
      </c>
      <c r="E272" s="97">
        <v>190</v>
      </c>
      <c r="F272" s="96">
        <v>397</v>
      </c>
      <c r="G272" s="99">
        <f t="shared" si="12"/>
        <v>17845.150000000001</v>
      </c>
      <c r="H272" s="93" t="str">
        <f t="shared" si="13"/>
        <v>Textiles</v>
      </c>
      <c r="I272" s="92" t="str">
        <f t="shared" si="14"/>
        <v>Bedroom</v>
      </c>
      <c r="J272" s="94" t="str">
        <f>VLOOKUP(Table2[[#This Row],[Product]],Table3[],3,FALSE)</f>
        <v>Bedroom</v>
      </c>
      <c r="K272" s="100"/>
      <c r="L272" s="66"/>
      <c r="M272" s="66"/>
      <c r="N272" s="66"/>
    </row>
    <row r="273" spans="1:14">
      <c r="A273" s="95" t="s">
        <v>180</v>
      </c>
      <c r="B273" s="96" t="s">
        <v>207</v>
      </c>
      <c r="C273" s="97" t="s">
        <v>102</v>
      </c>
      <c r="D273" s="98">
        <v>49.95</v>
      </c>
      <c r="E273" s="97">
        <v>308</v>
      </c>
      <c r="F273" s="96">
        <v>188</v>
      </c>
      <c r="G273" s="99">
        <f t="shared" si="12"/>
        <v>9390.6</v>
      </c>
      <c r="H273" s="93" t="str">
        <f t="shared" si="13"/>
        <v>Textiles</v>
      </c>
      <c r="I273" s="92" t="str">
        <f t="shared" si="14"/>
        <v>Bedroom</v>
      </c>
      <c r="J273" s="94" t="str">
        <f>VLOOKUP(Table2[[#This Row],[Product]],Table3[],3,FALSE)</f>
        <v>Bedroom</v>
      </c>
      <c r="K273" s="100"/>
      <c r="L273" s="66"/>
      <c r="M273" s="66"/>
      <c r="N273" s="66"/>
    </row>
    <row r="274" spans="1:14">
      <c r="A274" s="95" t="s">
        <v>183</v>
      </c>
      <c r="B274" s="96" t="s">
        <v>241</v>
      </c>
      <c r="C274" s="97" t="s">
        <v>96</v>
      </c>
      <c r="D274" s="98">
        <v>684</v>
      </c>
      <c r="E274" s="97">
        <v>72</v>
      </c>
      <c r="F274" s="96">
        <v>472</v>
      </c>
      <c r="G274" s="99">
        <f t="shared" si="12"/>
        <v>322848</v>
      </c>
      <c r="H274" s="93" t="str">
        <f t="shared" si="13"/>
        <v>Furniture</v>
      </c>
      <c r="I274" s="92" t="str">
        <f t="shared" si="14"/>
        <v>Living Room</v>
      </c>
      <c r="J274" s="94" t="str">
        <f>VLOOKUP(Table2[[#This Row],[Product]],Table3[],3,FALSE)</f>
        <v>Living Room</v>
      </c>
      <c r="K274" s="100"/>
      <c r="L274" s="66"/>
      <c r="M274" s="66"/>
      <c r="N274" s="66"/>
    </row>
    <row r="275" spans="1:14">
      <c r="A275" s="95" t="s">
        <v>183</v>
      </c>
      <c r="B275" s="96" t="s">
        <v>241</v>
      </c>
      <c r="C275" s="97" t="s">
        <v>98</v>
      </c>
      <c r="D275" s="98">
        <v>684</v>
      </c>
      <c r="E275" s="97">
        <v>3</v>
      </c>
      <c r="F275" s="96">
        <v>457</v>
      </c>
      <c r="G275" s="99">
        <f t="shared" si="12"/>
        <v>312588</v>
      </c>
      <c r="H275" s="93" t="str">
        <f t="shared" si="13"/>
        <v>Furniture</v>
      </c>
      <c r="I275" s="92" t="str">
        <f t="shared" si="14"/>
        <v>Living Room</v>
      </c>
      <c r="J275" s="94" t="str">
        <f>VLOOKUP(Table2[[#This Row],[Product]],Table3[],3,FALSE)</f>
        <v>Living Room</v>
      </c>
      <c r="K275" s="100"/>
      <c r="L275" s="66"/>
      <c r="M275" s="66"/>
      <c r="N275" s="66"/>
    </row>
    <row r="276" spans="1:14">
      <c r="A276" s="95" t="s">
        <v>183</v>
      </c>
      <c r="B276" s="96" t="s">
        <v>241</v>
      </c>
      <c r="C276" s="97" t="s">
        <v>191</v>
      </c>
      <c r="D276" s="98">
        <v>684</v>
      </c>
      <c r="E276" s="97">
        <v>99</v>
      </c>
      <c r="F276" s="96">
        <v>414</v>
      </c>
      <c r="G276" s="99">
        <f t="shared" si="12"/>
        <v>283176</v>
      </c>
      <c r="H276" s="93" t="str">
        <f t="shared" si="13"/>
        <v>Furniture</v>
      </c>
      <c r="I276" s="92" t="str">
        <f t="shared" si="14"/>
        <v>Living Room</v>
      </c>
      <c r="J276" s="94" t="str">
        <f>VLOOKUP(Table2[[#This Row],[Product]],Table3[],3,FALSE)</f>
        <v>Living Room</v>
      </c>
      <c r="K276" s="100"/>
      <c r="L276" s="66"/>
      <c r="M276" s="66"/>
      <c r="N276" s="66"/>
    </row>
    <row r="277" spans="1:14">
      <c r="A277" s="95" t="s">
        <v>181</v>
      </c>
      <c r="B277" s="96" t="s">
        <v>242</v>
      </c>
      <c r="C277" s="97" t="s">
        <v>56</v>
      </c>
      <c r="D277" s="98">
        <v>455</v>
      </c>
      <c r="E277" s="97">
        <v>308</v>
      </c>
      <c r="F277" s="96">
        <v>471</v>
      </c>
      <c r="G277" s="99">
        <f t="shared" si="12"/>
        <v>214305</v>
      </c>
      <c r="H277" s="93" t="str">
        <f t="shared" si="13"/>
        <v>Furniture</v>
      </c>
      <c r="I277" s="92" t="str">
        <f t="shared" si="14"/>
        <v>Living Room</v>
      </c>
      <c r="J277" s="94" t="str">
        <f>VLOOKUP(Table2[[#This Row],[Product]],Table3[],3,FALSE)</f>
        <v>Living Room</v>
      </c>
      <c r="K277" s="100"/>
      <c r="L277" s="66"/>
      <c r="M277" s="66"/>
      <c r="N277" s="66"/>
    </row>
    <row r="278" spans="1:14">
      <c r="A278" s="95" t="s">
        <v>183</v>
      </c>
      <c r="B278" s="96" t="s">
        <v>241</v>
      </c>
      <c r="C278" s="97" t="s">
        <v>102</v>
      </c>
      <c r="D278" s="98">
        <v>684</v>
      </c>
      <c r="E278" s="97">
        <v>389</v>
      </c>
      <c r="F278" s="96">
        <v>303</v>
      </c>
      <c r="G278" s="99">
        <f t="shared" si="12"/>
        <v>207252</v>
      </c>
      <c r="H278" s="93" t="str">
        <f t="shared" si="13"/>
        <v>Furniture</v>
      </c>
      <c r="I278" s="92" t="str">
        <f t="shared" si="14"/>
        <v>Living Room</v>
      </c>
      <c r="J278" s="94" t="str">
        <f>VLOOKUP(Table2[[#This Row],[Product]],Table3[],3,FALSE)</f>
        <v>Living Room</v>
      </c>
      <c r="K278" s="100"/>
      <c r="L278" s="66"/>
      <c r="M278" s="66"/>
      <c r="N278" s="66"/>
    </row>
    <row r="279" spans="1:14">
      <c r="A279" s="95" t="s">
        <v>181</v>
      </c>
      <c r="B279" s="96" t="s">
        <v>242</v>
      </c>
      <c r="C279" s="97" t="s">
        <v>75</v>
      </c>
      <c r="D279" s="98">
        <v>455</v>
      </c>
      <c r="E279" s="97">
        <v>340</v>
      </c>
      <c r="F279" s="96">
        <v>310</v>
      </c>
      <c r="G279" s="99">
        <f t="shared" si="12"/>
        <v>141050</v>
      </c>
      <c r="H279" s="93" t="str">
        <f t="shared" si="13"/>
        <v>Furniture</v>
      </c>
      <c r="I279" s="92" t="str">
        <f t="shared" si="14"/>
        <v>Living Room</v>
      </c>
      <c r="J279" s="94" t="str">
        <f>VLOOKUP(Table2[[#This Row],[Product]],Table3[],3,FALSE)</f>
        <v>Living Room</v>
      </c>
      <c r="K279" s="100"/>
      <c r="L279" s="66"/>
      <c r="M279" s="66"/>
      <c r="N279" s="66"/>
    </row>
    <row r="280" spans="1:14">
      <c r="A280" s="95" t="s">
        <v>183</v>
      </c>
      <c r="B280" s="96" t="s">
        <v>241</v>
      </c>
      <c r="C280" s="97" t="s">
        <v>202</v>
      </c>
      <c r="D280" s="98">
        <v>684</v>
      </c>
      <c r="E280" s="97">
        <v>94</v>
      </c>
      <c r="F280" s="96">
        <v>156</v>
      </c>
      <c r="G280" s="99">
        <f t="shared" si="12"/>
        <v>106704</v>
      </c>
      <c r="H280" s="93" t="str">
        <f t="shared" si="13"/>
        <v>Furniture</v>
      </c>
      <c r="I280" s="92" t="str">
        <f t="shared" si="14"/>
        <v>Living Room</v>
      </c>
      <c r="J280" s="94" t="str">
        <f>VLOOKUP(Table2[[#This Row],[Product]],Table3[],3,FALSE)</f>
        <v>Living Room</v>
      </c>
      <c r="K280" s="100"/>
      <c r="L280" s="66"/>
      <c r="M280" s="66"/>
      <c r="N280" s="66"/>
    </row>
    <row r="281" spans="1:14">
      <c r="A281" s="95" t="s">
        <v>183</v>
      </c>
      <c r="B281" s="96" t="s">
        <v>241</v>
      </c>
      <c r="C281" s="97" t="s">
        <v>75</v>
      </c>
      <c r="D281" s="98">
        <v>684</v>
      </c>
      <c r="E281" s="97">
        <v>363</v>
      </c>
      <c r="F281" s="96">
        <v>143</v>
      </c>
      <c r="G281" s="99">
        <f t="shared" si="12"/>
        <v>97812</v>
      </c>
      <c r="H281" s="93" t="str">
        <f t="shared" si="13"/>
        <v>Furniture</v>
      </c>
      <c r="I281" s="92" t="str">
        <f t="shared" si="14"/>
        <v>Living Room</v>
      </c>
      <c r="J281" s="94" t="str">
        <f>VLOOKUP(Table2[[#This Row],[Product]],Table3[],3,FALSE)</f>
        <v>Living Room</v>
      </c>
      <c r="K281" s="100"/>
      <c r="L281" s="66"/>
      <c r="M281" s="66"/>
      <c r="N281" s="66"/>
    </row>
    <row r="282" spans="1:14">
      <c r="A282" s="95" t="s">
        <v>183</v>
      </c>
      <c r="B282" s="96" t="s">
        <v>241</v>
      </c>
      <c r="C282" s="97" t="s">
        <v>87</v>
      </c>
      <c r="D282" s="98">
        <v>684</v>
      </c>
      <c r="E282" s="97">
        <v>489</v>
      </c>
      <c r="F282" s="96">
        <v>119</v>
      </c>
      <c r="G282" s="99">
        <f t="shared" si="12"/>
        <v>81396</v>
      </c>
      <c r="H282" s="93" t="str">
        <f t="shared" si="13"/>
        <v>Furniture</v>
      </c>
      <c r="I282" s="92" t="str">
        <f t="shared" si="14"/>
        <v>Living Room</v>
      </c>
      <c r="J282" s="94" t="str">
        <f>VLOOKUP(Table2[[#This Row],[Product]],Table3[],3,FALSE)</f>
        <v>Living Room</v>
      </c>
      <c r="K282" s="100"/>
      <c r="L282" s="66"/>
      <c r="M282" s="66"/>
      <c r="N282" s="66"/>
    </row>
    <row r="283" spans="1:14">
      <c r="A283" s="95" t="s">
        <v>185</v>
      </c>
      <c r="B283" s="96" t="s">
        <v>114</v>
      </c>
      <c r="C283" s="97" t="s">
        <v>75</v>
      </c>
      <c r="D283" s="98">
        <v>5.99</v>
      </c>
      <c r="E283" s="97">
        <v>196</v>
      </c>
      <c r="F283" s="96">
        <v>4968</v>
      </c>
      <c r="G283" s="99">
        <f t="shared" si="12"/>
        <v>29758.32</v>
      </c>
      <c r="H283" s="93" t="str">
        <f t="shared" si="13"/>
        <v>Textiles</v>
      </c>
      <c r="I283" s="92" t="str">
        <f t="shared" si="14"/>
        <v>Kitchen</v>
      </c>
      <c r="J283" s="94" t="str">
        <f>VLOOKUP(Table2[[#This Row],[Product]],Table3[],3,FALSE)</f>
        <v>Kitchen</v>
      </c>
      <c r="K283" s="100"/>
      <c r="L283" s="66"/>
      <c r="M283" s="66"/>
      <c r="N283" s="66"/>
    </row>
    <row r="284" spans="1:14">
      <c r="A284" s="95" t="s">
        <v>185</v>
      </c>
      <c r="B284" s="96" t="s">
        <v>114</v>
      </c>
      <c r="C284" s="97" t="s">
        <v>98</v>
      </c>
      <c r="D284" s="98">
        <v>5.99</v>
      </c>
      <c r="E284" s="97">
        <v>288</v>
      </c>
      <c r="F284" s="96">
        <v>2822</v>
      </c>
      <c r="G284" s="99">
        <f t="shared" si="12"/>
        <v>16903.78</v>
      </c>
      <c r="H284" s="93" t="str">
        <f t="shared" si="13"/>
        <v>Textiles</v>
      </c>
      <c r="I284" s="92" t="str">
        <f t="shared" si="14"/>
        <v>Kitchen</v>
      </c>
      <c r="J284" s="94" t="str">
        <f>VLOOKUP(Table2[[#This Row],[Product]],Table3[],3,FALSE)</f>
        <v>Kitchen</v>
      </c>
      <c r="K284" s="100"/>
      <c r="L284" s="66"/>
      <c r="M284" s="66"/>
      <c r="N284" s="66"/>
    </row>
    <row r="285" spans="1:14">
      <c r="A285" s="95" t="s">
        <v>185</v>
      </c>
      <c r="B285" s="96" t="s">
        <v>114</v>
      </c>
      <c r="C285" s="97" t="s">
        <v>102</v>
      </c>
      <c r="D285" s="98">
        <v>5.99</v>
      </c>
      <c r="E285" s="97">
        <v>381</v>
      </c>
      <c r="F285" s="96">
        <v>2375</v>
      </c>
      <c r="G285" s="99">
        <f t="shared" si="12"/>
        <v>14226.25</v>
      </c>
      <c r="H285" s="93" t="str">
        <f t="shared" si="13"/>
        <v>Textiles</v>
      </c>
      <c r="I285" s="92" t="str">
        <f t="shared" si="14"/>
        <v>Kitchen</v>
      </c>
      <c r="J285" s="94" t="str">
        <f>VLOOKUP(Table2[[#This Row],[Product]],Table3[],3,FALSE)</f>
        <v>Kitchen</v>
      </c>
      <c r="K285" s="100"/>
      <c r="L285" s="66"/>
      <c r="M285" s="66"/>
      <c r="N285" s="66"/>
    </row>
    <row r="286" spans="1:14">
      <c r="A286" s="95" t="s">
        <v>185</v>
      </c>
      <c r="B286" s="96" t="s">
        <v>114</v>
      </c>
      <c r="C286" s="97" t="s">
        <v>191</v>
      </c>
      <c r="D286" s="98">
        <v>5.99</v>
      </c>
      <c r="E286" s="97">
        <v>58</v>
      </c>
      <c r="F286" s="96">
        <v>2205</v>
      </c>
      <c r="G286" s="99">
        <f t="shared" si="12"/>
        <v>13207.95</v>
      </c>
      <c r="H286" s="93" t="str">
        <f t="shared" si="13"/>
        <v>Textiles</v>
      </c>
      <c r="I286" s="92" t="str">
        <f t="shared" si="14"/>
        <v>Kitchen</v>
      </c>
      <c r="J286" s="94" t="str">
        <f>VLOOKUP(Table2[[#This Row],[Product]],Table3[],3,FALSE)</f>
        <v>Kitchen</v>
      </c>
      <c r="K286" s="100"/>
      <c r="L286" s="66"/>
      <c r="M286" s="66"/>
      <c r="N286" s="66"/>
    </row>
    <row r="287" spans="1:14">
      <c r="A287" s="95" t="s">
        <v>184</v>
      </c>
      <c r="B287" s="96" t="s">
        <v>243</v>
      </c>
      <c r="C287" s="97" t="s">
        <v>102</v>
      </c>
      <c r="D287" s="98">
        <v>8.99</v>
      </c>
      <c r="E287" s="97">
        <v>227</v>
      </c>
      <c r="F287" s="96">
        <v>1384</v>
      </c>
      <c r="G287" s="99">
        <f t="shared" si="12"/>
        <v>12442.16</v>
      </c>
      <c r="H287" s="93" t="str">
        <f t="shared" si="13"/>
        <v>Textiles</v>
      </c>
      <c r="I287" s="92" t="str">
        <f t="shared" si="14"/>
        <v>Bedroom</v>
      </c>
      <c r="J287" s="94" t="str">
        <f>VLOOKUP(Table2[[#This Row],[Product]],Table3[],3,FALSE)</f>
        <v>Bedroom</v>
      </c>
      <c r="K287" s="100"/>
      <c r="L287" s="66"/>
      <c r="M287" s="66"/>
      <c r="N287" s="66"/>
    </row>
    <row r="288" spans="1:14">
      <c r="A288" s="95" t="s">
        <v>184</v>
      </c>
      <c r="B288" s="96" t="s">
        <v>243</v>
      </c>
      <c r="C288" s="97" t="s">
        <v>98</v>
      </c>
      <c r="D288" s="98">
        <v>8.99</v>
      </c>
      <c r="E288" s="97">
        <v>344</v>
      </c>
      <c r="F288" s="96">
        <v>1215</v>
      </c>
      <c r="G288" s="99">
        <f t="shared" si="12"/>
        <v>10922.85</v>
      </c>
      <c r="H288" s="93" t="str">
        <f t="shared" si="13"/>
        <v>Textiles</v>
      </c>
      <c r="I288" s="92" t="str">
        <f t="shared" si="14"/>
        <v>Bedroom</v>
      </c>
      <c r="J288" s="94" t="str">
        <f>VLOOKUP(Table2[[#This Row],[Product]],Table3[],3,FALSE)</f>
        <v>Bedroom</v>
      </c>
      <c r="K288" s="100"/>
      <c r="L288" s="66"/>
      <c r="M288" s="66"/>
      <c r="N288" s="66"/>
    </row>
    <row r="289" spans="1:14">
      <c r="A289" s="95" t="s">
        <v>184</v>
      </c>
      <c r="B289" s="96" t="s">
        <v>243</v>
      </c>
      <c r="C289" s="97" t="s">
        <v>96</v>
      </c>
      <c r="D289" s="98">
        <v>8.99</v>
      </c>
      <c r="E289" s="97">
        <v>216</v>
      </c>
      <c r="F289" s="96">
        <v>1146</v>
      </c>
      <c r="G289" s="99">
        <f t="shared" si="12"/>
        <v>10302.540000000001</v>
      </c>
      <c r="H289" s="93" t="str">
        <f t="shared" si="13"/>
        <v>Textiles</v>
      </c>
      <c r="I289" s="92" t="str">
        <f t="shared" si="14"/>
        <v>Bedroom</v>
      </c>
      <c r="J289" s="94" t="str">
        <f>VLOOKUP(Table2[[#This Row],[Product]],Table3[],3,FALSE)</f>
        <v>Bedroom</v>
      </c>
      <c r="K289" s="100"/>
      <c r="L289" s="66"/>
      <c r="M289" s="66"/>
      <c r="N289" s="66"/>
    </row>
    <row r="290" spans="1:14">
      <c r="A290" s="95" t="s">
        <v>181</v>
      </c>
      <c r="B290" s="96" t="s">
        <v>242</v>
      </c>
      <c r="C290" s="97" t="s">
        <v>60</v>
      </c>
      <c r="D290" s="98">
        <v>455</v>
      </c>
      <c r="E290" s="97">
        <v>245</v>
      </c>
      <c r="F290" s="96">
        <v>14</v>
      </c>
      <c r="G290" s="99">
        <f t="shared" si="12"/>
        <v>6370</v>
      </c>
      <c r="H290" s="93" t="str">
        <f t="shared" si="13"/>
        <v>Furniture</v>
      </c>
      <c r="I290" s="92" t="str">
        <f t="shared" si="14"/>
        <v>Living Room</v>
      </c>
      <c r="J290" s="94" t="str">
        <f>VLOOKUP(Table2[[#This Row],[Product]],Table3[],3,FALSE)</f>
        <v>Living Room</v>
      </c>
      <c r="K290" s="100"/>
      <c r="L290" s="66"/>
      <c r="M290" s="66"/>
      <c r="N290" s="66"/>
    </row>
    <row r="291" spans="1:14">
      <c r="A291" s="95" t="s">
        <v>186</v>
      </c>
      <c r="B291" s="96" t="s">
        <v>244</v>
      </c>
      <c r="C291" s="97" t="s">
        <v>60</v>
      </c>
      <c r="D291" s="98">
        <v>250</v>
      </c>
      <c r="E291" s="97">
        <v>80</v>
      </c>
      <c r="F291" s="96">
        <v>296</v>
      </c>
      <c r="G291" s="99">
        <f t="shared" si="12"/>
        <v>74000</v>
      </c>
      <c r="H291" s="93" t="str">
        <f t="shared" si="13"/>
        <v>Furniture</v>
      </c>
      <c r="I291" s="92" t="str">
        <f t="shared" si="14"/>
        <v>Entryways</v>
      </c>
      <c r="J291" s="94" t="str">
        <f>VLOOKUP(Table2[[#This Row],[Product]],Table3[],3,FALSE)</f>
        <v>Entryways</v>
      </c>
      <c r="K291" s="100"/>
      <c r="L291" s="66"/>
      <c r="M291" s="66"/>
      <c r="N291" s="66"/>
    </row>
    <row r="292" spans="1:14">
      <c r="A292" s="95" t="s">
        <v>186</v>
      </c>
      <c r="B292" s="96" t="s">
        <v>245</v>
      </c>
      <c r="C292" s="97" t="s">
        <v>56</v>
      </c>
      <c r="D292" s="98">
        <v>250</v>
      </c>
      <c r="E292" s="97">
        <v>302</v>
      </c>
      <c r="F292" s="96">
        <v>210</v>
      </c>
      <c r="G292" s="99">
        <f t="shared" si="12"/>
        <v>52500</v>
      </c>
      <c r="H292" s="93" t="str">
        <f t="shared" si="13"/>
        <v>Furniture</v>
      </c>
      <c r="I292" s="92" t="str">
        <f t="shared" si="14"/>
        <v>Entryways</v>
      </c>
      <c r="J292" s="94" t="str">
        <f>VLOOKUP(Table2[[#This Row],[Product]],Table3[],3,FALSE)</f>
        <v>Entryways</v>
      </c>
      <c r="K292" s="100"/>
      <c r="L292" s="66"/>
      <c r="M292" s="66"/>
      <c r="N292" s="66"/>
    </row>
    <row r="293" spans="1:14">
      <c r="A293" s="95" t="s">
        <v>189</v>
      </c>
      <c r="B293" s="96" t="s">
        <v>246</v>
      </c>
      <c r="C293" s="97" t="s">
        <v>60</v>
      </c>
      <c r="D293" s="98">
        <v>599</v>
      </c>
      <c r="E293" s="97">
        <v>286</v>
      </c>
      <c r="F293" s="96">
        <v>967</v>
      </c>
      <c r="G293" s="99">
        <f t="shared" si="12"/>
        <v>579233</v>
      </c>
      <c r="H293" s="93" t="str">
        <f t="shared" si="13"/>
        <v>Furniture</v>
      </c>
      <c r="I293" s="92" t="str">
        <f t="shared" si="14"/>
        <v>Dining</v>
      </c>
      <c r="J293" s="94" t="str">
        <f>VLOOKUP(Table2[[#This Row],[Product]],Table3[],3,FALSE)</f>
        <v>Dining</v>
      </c>
      <c r="K293" s="100"/>
      <c r="L293" s="66"/>
      <c r="M293" s="66"/>
      <c r="N293" s="66"/>
    </row>
    <row r="294" spans="1:14">
      <c r="A294" s="95" t="s">
        <v>189</v>
      </c>
      <c r="B294" s="96" t="s">
        <v>246</v>
      </c>
      <c r="C294" s="97" t="s">
        <v>56</v>
      </c>
      <c r="D294" s="98">
        <v>599</v>
      </c>
      <c r="E294" s="97">
        <v>215</v>
      </c>
      <c r="F294" s="96">
        <v>290</v>
      </c>
      <c r="G294" s="99">
        <f t="shared" si="12"/>
        <v>173710</v>
      </c>
      <c r="H294" s="93" t="str">
        <f t="shared" si="13"/>
        <v>Furniture</v>
      </c>
      <c r="I294" s="92" t="str">
        <f t="shared" si="14"/>
        <v>Dining</v>
      </c>
      <c r="J294" s="94" t="str">
        <f>VLOOKUP(Table2[[#This Row],[Product]],Table3[],3,FALSE)</f>
        <v>Dining</v>
      </c>
      <c r="K294" s="100"/>
      <c r="L294" s="66"/>
      <c r="M294" s="66"/>
      <c r="N294" s="66"/>
    </row>
    <row r="295" spans="1:14">
      <c r="A295" s="95" t="s">
        <v>192</v>
      </c>
      <c r="B295" s="96" t="s">
        <v>247</v>
      </c>
      <c r="C295" s="97" t="s">
        <v>60</v>
      </c>
      <c r="D295" s="98">
        <v>499</v>
      </c>
      <c r="E295" s="97">
        <v>201</v>
      </c>
      <c r="F295" s="96">
        <v>1301</v>
      </c>
      <c r="G295" s="99">
        <f t="shared" si="12"/>
        <v>649199</v>
      </c>
      <c r="H295" s="93" t="str">
        <f t="shared" si="13"/>
        <v>Furniture</v>
      </c>
      <c r="I295" s="92" t="str">
        <f t="shared" si="14"/>
        <v>Dining</v>
      </c>
      <c r="J295" s="94" t="str">
        <f>VLOOKUP(Table2[[#This Row],[Product]],Table3[],3,FALSE)</f>
        <v>Dining</v>
      </c>
      <c r="K295" s="100"/>
      <c r="L295" s="66"/>
      <c r="M295" s="66"/>
      <c r="N295" s="66"/>
    </row>
    <row r="296" spans="1:14">
      <c r="A296" s="95" t="s">
        <v>192</v>
      </c>
      <c r="B296" s="96" t="s">
        <v>247</v>
      </c>
      <c r="C296" s="97" t="s">
        <v>56</v>
      </c>
      <c r="D296" s="98">
        <v>499</v>
      </c>
      <c r="E296" s="97">
        <v>481</v>
      </c>
      <c r="F296" s="96">
        <v>950</v>
      </c>
      <c r="G296" s="99">
        <f t="shared" si="12"/>
        <v>474050</v>
      </c>
      <c r="H296" s="93" t="str">
        <f t="shared" si="13"/>
        <v>Furniture</v>
      </c>
      <c r="I296" s="92" t="str">
        <f t="shared" si="14"/>
        <v>Dining</v>
      </c>
      <c r="J296" s="94" t="str">
        <f>VLOOKUP(Table2[[#This Row],[Product]],Table3[],3,FALSE)</f>
        <v>Dining</v>
      </c>
      <c r="K296" s="100"/>
      <c r="L296" s="66"/>
      <c r="M296" s="66"/>
      <c r="N296" s="66"/>
    </row>
    <row r="297" spans="1:14">
      <c r="A297" s="95" t="s">
        <v>193</v>
      </c>
      <c r="B297" s="96" t="s">
        <v>248</v>
      </c>
      <c r="C297" s="97" t="s">
        <v>60</v>
      </c>
      <c r="D297" s="98">
        <v>450</v>
      </c>
      <c r="E297" s="97">
        <v>232</v>
      </c>
      <c r="F297" s="96">
        <v>912</v>
      </c>
      <c r="G297" s="99">
        <f t="shared" si="12"/>
        <v>410400</v>
      </c>
      <c r="H297" s="93" t="str">
        <f t="shared" si="13"/>
        <v>Furniture</v>
      </c>
      <c r="I297" s="92" t="str">
        <f t="shared" si="14"/>
        <v>Entryways</v>
      </c>
      <c r="J297" s="94" t="str">
        <f>VLOOKUP(Table2[[#This Row],[Product]],Table3[],3,FALSE)</f>
        <v>Entryways</v>
      </c>
      <c r="K297" s="100"/>
      <c r="L297" s="66"/>
      <c r="M297" s="66"/>
      <c r="N297" s="66"/>
    </row>
    <row r="298" spans="1:14">
      <c r="A298" s="95" t="s">
        <v>194</v>
      </c>
      <c r="B298" s="96" t="s">
        <v>249</v>
      </c>
      <c r="C298" s="97" t="s">
        <v>60</v>
      </c>
      <c r="D298" s="98">
        <v>189</v>
      </c>
      <c r="E298" s="97">
        <v>141</v>
      </c>
      <c r="F298" s="96">
        <v>438</v>
      </c>
      <c r="G298" s="99">
        <f t="shared" si="12"/>
        <v>82782</v>
      </c>
      <c r="H298" s="93" t="str">
        <f t="shared" si="13"/>
        <v>Furniture</v>
      </c>
      <c r="I298" s="92" t="str">
        <f t="shared" si="14"/>
        <v>Living Room</v>
      </c>
      <c r="J298" s="94" t="str">
        <f>VLOOKUP(Table2[[#This Row],[Product]],Table3[],3,FALSE)</f>
        <v>Living Room</v>
      </c>
      <c r="K298" s="100"/>
      <c r="L298" s="66"/>
      <c r="M298" s="66"/>
      <c r="N298" s="66"/>
    </row>
    <row r="299" spans="1:14">
      <c r="A299" s="95" t="s">
        <v>194</v>
      </c>
      <c r="B299" s="96" t="s">
        <v>249</v>
      </c>
      <c r="C299" s="97" t="s">
        <v>56</v>
      </c>
      <c r="D299" s="98">
        <v>189</v>
      </c>
      <c r="E299" s="97">
        <v>275</v>
      </c>
      <c r="F299" s="96">
        <v>164</v>
      </c>
      <c r="G299" s="99">
        <f t="shared" si="12"/>
        <v>30996</v>
      </c>
      <c r="H299" s="93" t="str">
        <f t="shared" si="13"/>
        <v>Furniture</v>
      </c>
      <c r="I299" s="92" t="str">
        <f t="shared" si="14"/>
        <v>Living Room</v>
      </c>
      <c r="J299" s="94" t="str">
        <f>VLOOKUP(Table2[[#This Row],[Product]],Table3[],3,FALSE)</f>
        <v>Living Room</v>
      </c>
      <c r="K299" s="100"/>
      <c r="L299" s="66"/>
      <c r="M299" s="66"/>
      <c r="N299" s="66"/>
    </row>
    <row r="300" spans="1:14">
      <c r="A300" s="95" t="s">
        <v>195</v>
      </c>
      <c r="B300" s="96" t="s">
        <v>250</v>
      </c>
      <c r="C300" s="97" t="s">
        <v>60</v>
      </c>
      <c r="D300" s="98">
        <v>189</v>
      </c>
      <c r="E300" s="97">
        <v>493</v>
      </c>
      <c r="F300" s="96">
        <v>363</v>
      </c>
      <c r="G300" s="99">
        <f t="shared" si="12"/>
        <v>68607</v>
      </c>
      <c r="H300" s="93" t="str">
        <f t="shared" si="13"/>
        <v>Furniture</v>
      </c>
      <c r="I300" s="92" t="str">
        <f t="shared" si="14"/>
        <v>Entryways</v>
      </c>
      <c r="J300" s="94" t="str">
        <f>VLOOKUP(Table2[[#This Row],[Product]],Table3[],3,FALSE)</f>
        <v>Entryways</v>
      </c>
      <c r="K300" s="100"/>
      <c r="L300" s="66"/>
      <c r="M300" s="66"/>
      <c r="N300" s="66"/>
    </row>
    <row r="301" spans="1:14">
      <c r="A301" s="95" t="s">
        <v>197</v>
      </c>
      <c r="B301" s="96" t="s">
        <v>251</v>
      </c>
      <c r="C301" s="97" t="s">
        <v>60</v>
      </c>
      <c r="D301" s="98">
        <v>699</v>
      </c>
      <c r="E301" s="97">
        <v>369</v>
      </c>
      <c r="F301" s="96">
        <v>913</v>
      </c>
      <c r="G301" s="99">
        <f t="shared" si="12"/>
        <v>638187</v>
      </c>
      <c r="H301" s="93" t="str">
        <f t="shared" si="13"/>
        <v>Furniture</v>
      </c>
      <c r="I301" s="92" t="str">
        <f t="shared" si="14"/>
        <v>Dining</v>
      </c>
      <c r="J301" s="94" t="str">
        <f>VLOOKUP(Table2[[#This Row],[Product]],Table3[],3,FALSE)</f>
        <v>Dining</v>
      </c>
      <c r="K301" s="100"/>
      <c r="L301" s="66"/>
      <c r="M301" s="66"/>
      <c r="N301" s="66"/>
    </row>
    <row r="302" spans="1:14">
      <c r="A302" s="101" t="s">
        <v>197</v>
      </c>
      <c r="B302" s="102" t="s">
        <v>251</v>
      </c>
      <c r="C302" s="103" t="s">
        <v>56</v>
      </c>
      <c r="D302" s="104">
        <v>699</v>
      </c>
      <c r="E302" s="103">
        <v>23</v>
      </c>
      <c r="F302" s="102">
        <v>632</v>
      </c>
      <c r="G302" s="105">
        <f t="shared" si="12"/>
        <v>441768</v>
      </c>
      <c r="H302" s="93" t="str">
        <f t="shared" si="13"/>
        <v>Furniture</v>
      </c>
      <c r="I302" s="92" t="str">
        <f t="shared" si="14"/>
        <v>Dining</v>
      </c>
      <c r="J302" s="94" t="str">
        <f>VLOOKUP(Table2[[#This Row],[Product]],Table3[],3,FALSE)</f>
        <v>Dining</v>
      </c>
      <c r="K302" s="100"/>
      <c r="L302" s="66"/>
      <c r="M302" s="66"/>
      <c r="N302" s="66"/>
    </row>
    <row r="303" spans="1:14">
      <c r="A303" s="66"/>
      <c r="B303" s="106"/>
      <c r="C303" s="106"/>
      <c r="D303" s="107"/>
      <c r="E303" s="66"/>
      <c r="F303" s="66"/>
      <c r="G303" s="108"/>
      <c r="H303" s="107"/>
      <c r="I303" s="108"/>
      <c r="J303" s="108"/>
      <c r="K303" s="100"/>
      <c r="L303" s="66"/>
      <c r="M303" s="66"/>
      <c r="N303" s="66"/>
    </row>
    <row r="304" spans="1:14">
      <c r="A304" s="66"/>
      <c r="B304" s="106"/>
      <c r="C304" s="106"/>
      <c r="D304" s="107"/>
      <c r="E304" s="66"/>
      <c r="F304" s="66"/>
      <c r="G304" s="108"/>
      <c r="H304" s="107"/>
      <c r="I304" s="108"/>
      <c r="J304" s="108"/>
      <c r="K304" s="100"/>
      <c r="L304" s="66"/>
      <c r="M304" s="66"/>
      <c r="N304" s="66"/>
    </row>
    <row r="305" spans="11:11">
      <c r="K305" s="100"/>
    </row>
  </sheetData>
  <pageMargins left="0.75" right="0.75" top="1" bottom="1" header="0.5" footer="0.5"/>
  <pageSetup orientation="portrait" horizontalDpi="4294967292" verticalDpi="4294967292" r:id="rId1"/>
  <headerFooter>
    <oddHeader>&amp;L&amp;"Calibri,Regular"&amp;K000000&amp;G&amp;C&amp;"Calibri,Regular"&amp;K000000No Obstacles HOME _x000D_2012 Product Line Revenue</oddHeader>
  </headerFooter>
  <legacyDrawingHF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N303"/>
  <sheetViews>
    <sheetView tabSelected="1" zoomScale="69" zoomScaleNormal="69" workbookViewId="0">
      <selection activeCell="L9" sqref="L9"/>
    </sheetView>
  </sheetViews>
  <sheetFormatPr defaultColWidth="12.140625" defaultRowHeight="14.45"/>
  <cols>
    <col min="1" max="1" width="13.28515625" style="8" customWidth="1"/>
    <col min="2" max="2" width="13.140625" style="8" customWidth="1"/>
    <col min="3" max="3" width="48.85546875" style="8" customWidth="1"/>
    <col min="4" max="4" width="22.5703125" style="8" bestFit="1" customWidth="1"/>
    <col min="5" max="5" width="8.85546875" style="8" customWidth="1"/>
    <col min="6" max="6" width="9.42578125" style="19" bestFit="1" customWidth="1"/>
    <col min="7" max="7" width="6.42578125" style="8" customWidth="1"/>
    <col min="8" max="8" width="11.42578125" style="43" customWidth="1"/>
    <col min="9" max="9" width="6" style="8" customWidth="1"/>
    <col min="10" max="10" width="12.28515625" style="8" customWidth="1"/>
    <col min="11" max="11" width="23.85546875" style="8" customWidth="1"/>
    <col min="12" max="12" width="24" style="8" customWidth="1"/>
    <col min="13" max="13" width="13.28515625" style="8" bestFit="1" customWidth="1"/>
    <col min="14" max="14" width="29.5703125" style="8" customWidth="1"/>
    <col min="15" max="16384" width="12.140625" style="8"/>
  </cols>
  <sheetData>
    <row r="1" spans="1:14">
      <c r="A1" s="21" t="s">
        <v>252</v>
      </c>
      <c r="B1" s="66"/>
      <c r="C1" s="66"/>
      <c r="D1" s="66"/>
      <c r="E1" s="66"/>
      <c r="F1" s="109"/>
      <c r="G1" s="66"/>
      <c r="H1" s="110"/>
      <c r="I1" s="66"/>
      <c r="J1" s="66"/>
      <c r="K1" s="66"/>
      <c r="L1" s="66"/>
      <c r="M1" s="66"/>
      <c r="N1" s="66"/>
    </row>
    <row r="2" spans="1:14">
      <c r="A2" s="66"/>
      <c r="B2" s="66"/>
      <c r="C2" s="66"/>
      <c r="D2" s="66"/>
      <c r="E2" s="66"/>
      <c r="F2" s="109"/>
      <c r="G2" s="66"/>
      <c r="H2" s="110"/>
      <c r="I2" s="66"/>
      <c r="J2" s="66"/>
      <c r="K2" s="66" t="s">
        <v>253</v>
      </c>
      <c r="L2" s="66"/>
      <c r="M2" s="66"/>
      <c r="N2" s="66"/>
    </row>
    <row r="3" spans="1:14" ht="36" customHeight="1">
      <c r="A3" s="76" t="s">
        <v>45</v>
      </c>
      <c r="B3" s="77" t="s">
        <v>44</v>
      </c>
      <c r="C3" s="78" t="s">
        <v>1</v>
      </c>
      <c r="D3" s="77" t="s">
        <v>46</v>
      </c>
      <c r="E3" s="78" t="s">
        <v>47</v>
      </c>
      <c r="F3" s="79" t="s">
        <v>254</v>
      </c>
      <c r="G3" s="78" t="s">
        <v>50</v>
      </c>
      <c r="H3" s="80" t="s">
        <v>51</v>
      </c>
      <c r="I3" s="66"/>
      <c r="J3" s="16" t="s">
        <v>44</v>
      </c>
      <c r="K3" s="20" t="s">
        <v>255</v>
      </c>
      <c r="L3" s="20" t="s">
        <v>51</v>
      </c>
      <c r="M3" s="18" t="s">
        <v>256</v>
      </c>
      <c r="N3" s="66"/>
    </row>
    <row r="4" spans="1:14">
      <c r="A4" s="111" t="s">
        <v>91</v>
      </c>
      <c r="B4" s="112" t="s">
        <v>86</v>
      </c>
      <c r="C4" s="113" t="s">
        <v>257</v>
      </c>
      <c r="D4" s="112" t="s">
        <v>258</v>
      </c>
      <c r="E4" s="113" t="s">
        <v>60</v>
      </c>
      <c r="F4" s="114">
        <v>499</v>
      </c>
      <c r="G4" s="113">
        <v>1301</v>
      </c>
      <c r="H4" s="115">
        <f t="shared" ref="H4:H67" si="0">F4*G4</f>
        <v>649199</v>
      </c>
      <c r="I4" s="66"/>
      <c r="J4" s="66" t="s">
        <v>68</v>
      </c>
      <c r="K4" s="66">
        <f>COUNTIF(B:B,J4)</f>
        <v>45</v>
      </c>
      <c r="L4" s="116">
        <f>SUMIF(B:B,J4,H:H)</f>
        <v>2039873.8800000008</v>
      </c>
      <c r="M4" s="117"/>
      <c r="N4" s="116"/>
    </row>
    <row r="5" spans="1:14">
      <c r="A5" s="118" t="s">
        <v>91</v>
      </c>
      <c r="B5" s="119" t="s">
        <v>86</v>
      </c>
      <c r="C5" s="120" t="s">
        <v>259</v>
      </c>
      <c r="D5" s="119" t="s">
        <v>260</v>
      </c>
      <c r="E5" s="120" t="s">
        <v>60</v>
      </c>
      <c r="F5" s="121">
        <v>699</v>
      </c>
      <c r="G5" s="120">
        <v>913</v>
      </c>
      <c r="H5" s="122">
        <f t="shared" si="0"/>
        <v>638187</v>
      </c>
      <c r="I5" s="66"/>
      <c r="J5" s="66" t="s">
        <v>86</v>
      </c>
      <c r="K5" s="66">
        <f t="shared" ref="K5:K10" si="1">COUNTIF(B:B,J5)</f>
        <v>40</v>
      </c>
      <c r="L5" s="116">
        <f t="shared" ref="L5:L10" si="2">SUMIF(B:B,J5,H:H)</f>
        <v>4581934.9400000004</v>
      </c>
      <c r="M5" s="117"/>
      <c r="N5" s="116"/>
    </row>
    <row r="6" spans="1:14">
      <c r="A6" s="118" t="s">
        <v>91</v>
      </c>
      <c r="B6" s="119" t="s">
        <v>86</v>
      </c>
      <c r="C6" s="120" t="s">
        <v>153</v>
      </c>
      <c r="D6" s="119" t="s">
        <v>261</v>
      </c>
      <c r="E6" s="120" t="s">
        <v>56</v>
      </c>
      <c r="F6" s="121">
        <v>549</v>
      </c>
      <c r="G6" s="120">
        <v>1153</v>
      </c>
      <c r="H6" s="122">
        <f>F6*G6</f>
        <v>632997</v>
      </c>
      <c r="I6" s="66"/>
      <c r="J6" s="66" t="s">
        <v>62</v>
      </c>
      <c r="K6" s="66">
        <f t="shared" si="1"/>
        <v>73</v>
      </c>
      <c r="L6" s="116">
        <f>SUMIF(B:B,J6,H:H)</f>
        <v>5831815.1100000013</v>
      </c>
      <c r="M6" s="117"/>
      <c r="N6" s="116"/>
    </row>
    <row r="7" spans="1:14">
      <c r="A7" s="118" t="s">
        <v>91</v>
      </c>
      <c r="B7" s="119" t="s">
        <v>86</v>
      </c>
      <c r="C7" s="120" t="s">
        <v>262</v>
      </c>
      <c r="D7" s="119" t="s">
        <v>263</v>
      </c>
      <c r="E7" s="120" t="s">
        <v>60</v>
      </c>
      <c r="F7" s="121">
        <v>599</v>
      </c>
      <c r="G7" s="120">
        <v>967</v>
      </c>
      <c r="H7" s="122">
        <f t="shared" si="0"/>
        <v>579233</v>
      </c>
      <c r="I7" s="66"/>
      <c r="J7" s="66" t="s">
        <v>78</v>
      </c>
      <c r="K7" s="66">
        <f t="shared" si="1"/>
        <v>54</v>
      </c>
      <c r="L7" s="116">
        <f t="shared" si="2"/>
        <v>4950794.3900000006</v>
      </c>
      <c r="M7" s="117"/>
      <c r="N7" s="116"/>
    </row>
    <row r="8" spans="1:14">
      <c r="A8" s="118" t="s">
        <v>91</v>
      </c>
      <c r="B8" s="119" t="s">
        <v>86</v>
      </c>
      <c r="C8" s="120" t="s">
        <v>257</v>
      </c>
      <c r="D8" s="119" t="s">
        <v>258</v>
      </c>
      <c r="E8" s="120" t="s">
        <v>56</v>
      </c>
      <c r="F8" s="121">
        <v>499</v>
      </c>
      <c r="G8" s="120">
        <v>950</v>
      </c>
      <c r="H8" s="122">
        <f t="shared" si="0"/>
        <v>474050</v>
      </c>
      <c r="I8" s="66"/>
      <c r="J8" s="66" t="s">
        <v>97</v>
      </c>
      <c r="K8" s="66">
        <f t="shared" si="1"/>
        <v>35</v>
      </c>
      <c r="L8" s="116">
        <f t="shared" si="2"/>
        <v>2380838.2600000002</v>
      </c>
      <c r="M8" s="117"/>
      <c r="N8" s="116"/>
    </row>
    <row r="9" spans="1:14">
      <c r="A9" s="118" t="s">
        <v>91</v>
      </c>
      <c r="B9" s="119" t="s">
        <v>86</v>
      </c>
      <c r="C9" s="120" t="s">
        <v>259</v>
      </c>
      <c r="D9" s="119" t="s">
        <v>260</v>
      </c>
      <c r="E9" s="120" t="s">
        <v>56</v>
      </c>
      <c r="F9" s="121">
        <v>699</v>
      </c>
      <c r="G9" s="120">
        <v>632</v>
      </c>
      <c r="H9" s="122">
        <f t="shared" si="0"/>
        <v>441768</v>
      </c>
      <c r="I9" s="66"/>
      <c r="J9" s="66" t="s">
        <v>59</v>
      </c>
      <c r="K9" s="66">
        <f t="shared" si="1"/>
        <v>41</v>
      </c>
      <c r="L9" s="116">
        <f t="shared" si="2"/>
        <v>1559442.3100000005</v>
      </c>
      <c r="M9" s="117"/>
      <c r="N9" s="116"/>
    </row>
    <row r="10" spans="1:14">
      <c r="A10" s="118" t="s">
        <v>83</v>
      </c>
      <c r="B10" s="119" t="s">
        <v>62</v>
      </c>
      <c r="C10" s="120" t="s">
        <v>128</v>
      </c>
      <c r="D10" s="119" t="s">
        <v>205</v>
      </c>
      <c r="E10" s="120" t="s">
        <v>75</v>
      </c>
      <c r="F10" s="121">
        <v>99.95</v>
      </c>
      <c r="G10" s="120">
        <v>4318</v>
      </c>
      <c r="H10" s="122">
        <f t="shared" si="0"/>
        <v>431584.10000000003</v>
      </c>
      <c r="I10" s="66"/>
      <c r="J10" s="66" t="s">
        <v>66</v>
      </c>
      <c r="K10" s="66">
        <f t="shared" si="1"/>
        <v>12</v>
      </c>
      <c r="L10" s="116">
        <f t="shared" si="2"/>
        <v>880299.5</v>
      </c>
      <c r="M10" s="117"/>
      <c r="N10" s="116"/>
    </row>
    <row r="11" spans="1:14">
      <c r="A11" s="118" t="s">
        <v>91</v>
      </c>
      <c r="B11" s="119" t="s">
        <v>66</v>
      </c>
      <c r="C11" s="120" t="s">
        <v>193</v>
      </c>
      <c r="D11" s="119" t="s">
        <v>264</v>
      </c>
      <c r="E11" s="120" t="s">
        <v>60</v>
      </c>
      <c r="F11" s="121">
        <v>450</v>
      </c>
      <c r="G11" s="120">
        <v>912</v>
      </c>
      <c r="H11" s="122">
        <f t="shared" si="0"/>
        <v>410400</v>
      </c>
      <c r="I11" s="66"/>
      <c r="J11" s="66"/>
      <c r="K11" s="66"/>
      <c r="L11" s="66"/>
      <c r="M11" s="66"/>
      <c r="N11" s="66"/>
    </row>
    <row r="12" spans="1:14">
      <c r="A12" s="118" t="s">
        <v>91</v>
      </c>
      <c r="B12" s="119" t="s">
        <v>78</v>
      </c>
      <c r="C12" s="120" t="s">
        <v>183</v>
      </c>
      <c r="D12" s="119" t="s">
        <v>265</v>
      </c>
      <c r="E12" s="120" t="s">
        <v>96</v>
      </c>
      <c r="F12" s="121">
        <v>684</v>
      </c>
      <c r="G12" s="120">
        <v>472</v>
      </c>
      <c r="H12" s="122">
        <f t="shared" si="0"/>
        <v>322848</v>
      </c>
      <c r="I12" s="66"/>
      <c r="J12" s="66"/>
      <c r="K12" s="66"/>
      <c r="L12" s="66"/>
      <c r="M12" s="66"/>
      <c r="N12" s="66"/>
    </row>
    <row r="13" spans="1:14">
      <c r="A13" s="118" t="s">
        <v>58</v>
      </c>
      <c r="B13" s="119" t="s">
        <v>68</v>
      </c>
      <c r="C13" s="120" t="s">
        <v>119</v>
      </c>
      <c r="D13" s="119" t="s">
        <v>196</v>
      </c>
      <c r="E13" s="120" t="s">
        <v>71</v>
      </c>
      <c r="F13" s="121">
        <v>167</v>
      </c>
      <c r="G13" s="120">
        <v>1912</v>
      </c>
      <c r="H13" s="122">
        <f t="shared" si="0"/>
        <v>319304</v>
      </c>
      <c r="I13" s="66"/>
      <c r="J13" s="66"/>
      <c r="K13" s="66"/>
      <c r="L13" s="66"/>
      <c r="M13" s="66"/>
      <c r="N13" s="66"/>
    </row>
    <row r="14" spans="1:14">
      <c r="A14" s="118" t="s">
        <v>91</v>
      </c>
      <c r="B14" s="119" t="s">
        <v>78</v>
      </c>
      <c r="C14" s="120" t="s">
        <v>183</v>
      </c>
      <c r="D14" s="119" t="s">
        <v>265</v>
      </c>
      <c r="E14" s="120" t="s">
        <v>98</v>
      </c>
      <c r="F14" s="121">
        <v>684</v>
      </c>
      <c r="G14" s="120">
        <v>457</v>
      </c>
      <c r="H14" s="122">
        <f t="shared" si="0"/>
        <v>312588</v>
      </c>
      <c r="I14" s="66"/>
      <c r="J14" s="66"/>
      <c r="K14" s="66"/>
      <c r="L14" s="66"/>
      <c r="M14" s="66"/>
      <c r="N14" s="66"/>
    </row>
    <row r="15" spans="1:14">
      <c r="A15" s="118" t="s">
        <v>91</v>
      </c>
      <c r="B15" s="119" t="s">
        <v>62</v>
      </c>
      <c r="C15" s="120" t="s">
        <v>178</v>
      </c>
      <c r="D15" s="119" t="s">
        <v>266</v>
      </c>
      <c r="E15" s="120" t="s">
        <v>60</v>
      </c>
      <c r="F15" s="121">
        <v>899</v>
      </c>
      <c r="G15" s="120">
        <v>331</v>
      </c>
      <c r="H15" s="122">
        <f t="shared" si="0"/>
        <v>297569</v>
      </c>
      <c r="I15" s="66"/>
      <c r="J15" s="66"/>
      <c r="K15" s="66"/>
      <c r="L15" s="66"/>
      <c r="M15" s="66"/>
      <c r="N15" s="66"/>
    </row>
    <row r="16" spans="1:14">
      <c r="A16" s="118" t="s">
        <v>83</v>
      </c>
      <c r="B16" s="119" t="s">
        <v>59</v>
      </c>
      <c r="C16" s="120" t="s">
        <v>123</v>
      </c>
      <c r="D16" s="119" t="s">
        <v>267</v>
      </c>
      <c r="E16" s="120" t="s">
        <v>75</v>
      </c>
      <c r="F16" s="121">
        <v>34.99</v>
      </c>
      <c r="G16" s="120">
        <v>8441</v>
      </c>
      <c r="H16" s="122">
        <f t="shared" si="0"/>
        <v>295350.59000000003</v>
      </c>
      <c r="I16" s="66"/>
      <c r="J16" s="66"/>
      <c r="K16" s="66"/>
      <c r="L16" s="66"/>
      <c r="M16" s="66"/>
      <c r="N16" s="66"/>
    </row>
    <row r="17" spans="1:8">
      <c r="A17" s="118" t="s">
        <v>91</v>
      </c>
      <c r="B17" s="119" t="s">
        <v>78</v>
      </c>
      <c r="C17" s="120" t="s">
        <v>183</v>
      </c>
      <c r="D17" s="119" t="s">
        <v>265</v>
      </c>
      <c r="E17" s="120" t="s">
        <v>191</v>
      </c>
      <c r="F17" s="121">
        <v>684</v>
      </c>
      <c r="G17" s="120">
        <v>414</v>
      </c>
      <c r="H17" s="122">
        <f t="shared" si="0"/>
        <v>283176</v>
      </c>
    </row>
    <row r="18" spans="1:8">
      <c r="A18" s="118" t="s">
        <v>91</v>
      </c>
      <c r="B18" s="119" t="s">
        <v>97</v>
      </c>
      <c r="C18" s="120" t="s">
        <v>132</v>
      </c>
      <c r="D18" s="119" t="s">
        <v>268</v>
      </c>
      <c r="E18" s="120" t="s">
        <v>75</v>
      </c>
      <c r="F18" s="121">
        <v>214</v>
      </c>
      <c r="G18" s="120">
        <v>1289</v>
      </c>
      <c r="H18" s="122">
        <f t="shared" si="0"/>
        <v>275846</v>
      </c>
    </row>
    <row r="19" spans="1:8">
      <c r="A19" s="118" t="s">
        <v>91</v>
      </c>
      <c r="B19" s="119" t="s">
        <v>62</v>
      </c>
      <c r="C19" s="120" t="s">
        <v>178</v>
      </c>
      <c r="D19" s="119" t="s">
        <v>266</v>
      </c>
      <c r="E19" s="120" t="s">
        <v>56</v>
      </c>
      <c r="F19" s="121">
        <v>899</v>
      </c>
      <c r="G19" s="120">
        <v>286</v>
      </c>
      <c r="H19" s="122">
        <f t="shared" si="0"/>
        <v>257114</v>
      </c>
    </row>
    <row r="20" spans="1:8">
      <c r="A20" s="118" t="s">
        <v>91</v>
      </c>
      <c r="B20" s="119" t="s">
        <v>97</v>
      </c>
      <c r="C20" s="120" t="s">
        <v>149</v>
      </c>
      <c r="D20" s="119" t="s">
        <v>269</v>
      </c>
      <c r="E20" s="120" t="s">
        <v>60</v>
      </c>
      <c r="F20" s="121">
        <v>176</v>
      </c>
      <c r="G20" s="120">
        <v>1398</v>
      </c>
      <c r="H20" s="122">
        <f t="shared" si="0"/>
        <v>246048</v>
      </c>
    </row>
    <row r="21" spans="1:8">
      <c r="A21" s="118" t="s">
        <v>91</v>
      </c>
      <c r="B21" s="119" t="s">
        <v>78</v>
      </c>
      <c r="C21" s="120" t="s">
        <v>150</v>
      </c>
      <c r="D21" s="119" t="s">
        <v>270</v>
      </c>
      <c r="E21" s="120" t="s">
        <v>87</v>
      </c>
      <c r="F21" s="121">
        <v>529</v>
      </c>
      <c r="G21" s="120">
        <v>455</v>
      </c>
      <c r="H21" s="122">
        <f t="shared" si="0"/>
        <v>240695</v>
      </c>
    </row>
    <row r="22" spans="1:8">
      <c r="A22" s="118" t="s">
        <v>91</v>
      </c>
      <c r="B22" s="119" t="s">
        <v>78</v>
      </c>
      <c r="C22" s="120" t="s">
        <v>150</v>
      </c>
      <c r="D22" s="119" t="s">
        <v>270</v>
      </c>
      <c r="E22" s="120" t="s">
        <v>202</v>
      </c>
      <c r="F22" s="121">
        <v>529</v>
      </c>
      <c r="G22" s="120">
        <v>446</v>
      </c>
      <c r="H22" s="122">
        <f t="shared" si="0"/>
        <v>235934</v>
      </c>
    </row>
    <row r="23" spans="1:8">
      <c r="A23" s="118" t="s">
        <v>91</v>
      </c>
      <c r="B23" s="119" t="s">
        <v>97</v>
      </c>
      <c r="C23" s="120" t="s">
        <v>149</v>
      </c>
      <c r="D23" s="119" t="s">
        <v>269</v>
      </c>
      <c r="E23" s="120" t="s">
        <v>75</v>
      </c>
      <c r="F23" s="121">
        <v>176</v>
      </c>
      <c r="G23" s="120">
        <v>1275</v>
      </c>
      <c r="H23" s="122">
        <f t="shared" si="0"/>
        <v>224400</v>
      </c>
    </row>
    <row r="24" spans="1:8">
      <c r="A24" s="118" t="s">
        <v>91</v>
      </c>
      <c r="B24" s="119" t="s">
        <v>78</v>
      </c>
      <c r="C24" s="120" t="s">
        <v>181</v>
      </c>
      <c r="D24" s="119" t="s">
        <v>271</v>
      </c>
      <c r="E24" s="120" t="s">
        <v>56</v>
      </c>
      <c r="F24" s="121">
        <v>455</v>
      </c>
      <c r="G24" s="120">
        <v>471</v>
      </c>
      <c r="H24" s="122">
        <f t="shared" si="0"/>
        <v>214305</v>
      </c>
    </row>
    <row r="25" spans="1:8">
      <c r="A25" s="118" t="s">
        <v>91</v>
      </c>
      <c r="B25" s="119" t="s">
        <v>78</v>
      </c>
      <c r="C25" s="120" t="s">
        <v>150</v>
      </c>
      <c r="D25" s="119" t="s">
        <v>270</v>
      </c>
      <c r="E25" s="120" t="s">
        <v>96</v>
      </c>
      <c r="F25" s="121">
        <v>529</v>
      </c>
      <c r="G25" s="120">
        <v>405</v>
      </c>
      <c r="H25" s="122">
        <f t="shared" si="0"/>
        <v>214245</v>
      </c>
    </row>
    <row r="26" spans="1:8">
      <c r="A26" s="118" t="s">
        <v>58</v>
      </c>
      <c r="B26" s="119" t="s">
        <v>68</v>
      </c>
      <c r="C26" s="120" t="s">
        <v>119</v>
      </c>
      <c r="D26" s="119" t="s">
        <v>196</v>
      </c>
      <c r="E26" s="120" t="s">
        <v>75</v>
      </c>
      <c r="F26" s="121">
        <v>167</v>
      </c>
      <c r="G26" s="120">
        <v>1248</v>
      </c>
      <c r="H26" s="122">
        <f t="shared" si="0"/>
        <v>208416</v>
      </c>
    </row>
    <row r="27" spans="1:8">
      <c r="A27" s="118" t="s">
        <v>83</v>
      </c>
      <c r="B27" s="119" t="s">
        <v>62</v>
      </c>
      <c r="C27" s="120" t="s">
        <v>142</v>
      </c>
      <c r="D27" s="119" t="s">
        <v>207</v>
      </c>
      <c r="E27" s="120" t="s">
        <v>96</v>
      </c>
      <c r="F27" s="121">
        <v>104.95</v>
      </c>
      <c r="G27" s="120">
        <v>1983</v>
      </c>
      <c r="H27" s="122">
        <f t="shared" si="0"/>
        <v>208115.85</v>
      </c>
    </row>
    <row r="28" spans="1:8">
      <c r="A28" s="118" t="s">
        <v>91</v>
      </c>
      <c r="B28" s="119" t="s">
        <v>78</v>
      </c>
      <c r="C28" s="120" t="s">
        <v>183</v>
      </c>
      <c r="D28" s="119" t="s">
        <v>265</v>
      </c>
      <c r="E28" s="120" t="s">
        <v>102</v>
      </c>
      <c r="F28" s="121">
        <v>684</v>
      </c>
      <c r="G28" s="120">
        <v>303</v>
      </c>
      <c r="H28" s="122">
        <f t="shared" si="0"/>
        <v>207252</v>
      </c>
    </row>
    <row r="29" spans="1:8">
      <c r="A29" s="118" t="s">
        <v>83</v>
      </c>
      <c r="B29" s="119" t="s">
        <v>62</v>
      </c>
      <c r="C29" s="120" t="s">
        <v>177</v>
      </c>
      <c r="D29" s="119" t="s">
        <v>206</v>
      </c>
      <c r="E29" s="120" t="s">
        <v>75</v>
      </c>
      <c r="F29" s="121">
        <v>58.95</v>
      </c>
      <c r="G29" s="120">
        <v>3355</v>
      </c>
      <c r="H29" s="122">
        <f t="shared" si="0"/>
        <v>197777.25</v>
      </c>
    </row>
    <row r="30" spans="1:8">
      <c r="A30" s="118" t="s">
        <v>91</v>
      </c>
      <c r="B30" s="119" t="s">
        <v>97</v>
      </c>
      <c r="C30" s="120" t="s">
        <v>116</v>
      </c>
      <c r="D30" s="119" t="s">
        <v>272</v>
      </c>
      <c r="E30" s="120" t="s">
        <v>75</v>
      </c>
      <c r="F30" s="121">
        <v>395</v>
      </c>
      <c r="G30" s="120">
        <v>478</v>
      </c>
      <c r="H30" s="122">
        <f t="shared" si="0"/>
        <v>188810</v>
      </c>
    </row>
    <row r="31" spans="1:8">
      <c r="A31" s="118" t="s">
        <v>91</v>
      </c>
      <c r="B31" s="119" t="s">
        <v>78</v>
      </c>
      <c r="C31" s="120" t="s">
        <v>103</v>
      </c>
      <c r="D31" s="119" t="s">
        <v>273</v>
      </c>
      <c r="E31" s="120" t="s">
        <v>75</v>
      </c>
      <c r="F31" s="121">
        <v>883</v>
      </c>
      <c r="G31" s="120">
        <v>211</v>
      </c>
      <c r="H31" s="122">
        <f t="shared" si="0"/>
        <v>186313</v>
      </c>
    </row>
    <row r="32" spans="1:8">
      <c r="A32" s="118" t="s">
        <v>58</v>
      </c>
      <c r="B32" s="119" t="s">
        <v>68</v>
      </c>
      <c r="C32" s="120" t="s">
        <v>119</v>
      </c>
      <c r="D32" s="119" t="s">
        <v>196</v>
      </c>
      <c r="E32" s="120" t="s">
        <v>87</v>
      </c>
      <c r="F32" s="121">
        <v>167</v>
      </c>
      <c r="G32" s="120">
        <v>1100</v>
      </c>
      <c r="H32" s="122">
        <f t="shared" si="0"/>
        <v>183700</v>
      </c>
    </row>
    <row r="33" spans="1:8">
      <c r="A33" s="118" t="s">
        <v>91</v>
      </c>
      <c r="B33" s="119" t="s">
        <v>97</v>
      </c>
      <c r="C33" s="120" t="s">
        <v>116</v>
      </c>
      <c r="D33" s="119" t="s">
        <v>274</v>
      </c>
      <c r="E33" s="120" t="s">
        <v>56</v>
      </c>
      <c r="F33" s="121">
        <v>395</v>
      </c>
      <c r="G33" s="120">
        <v>464</v>
      </c>
      <c r="H33" s="122">
        <f t="shared" si="0"/>
        <v>183280</v>
      </c>
    </row>
    <row r="34" spans="1:8">
      <c r="A34" s="118" t="s">
        <v>91</v>
      </c>
      <c r="B34" s="119" t="s">
        <v>86</v>
      </c>
      <c r="C34" s="120" t="s">
        <v>153</v>
      </c>
      <c r="D34" s="119" t="s">
        <v>261</v>
      </c>
      <c r="E34" s="120" t="s">
        <v>60</v>
      </c>
      <c r="F34" s="121">
        <v>549</v>
      </c>
      <c r="G34" s="120">
        <v>319</v>
      </c>
      <c r="H34" s="122">
        <f t="shared" si="0"/>
        <v>175131</v>
      </c>
    </row>
    <row r="35" spans="1:8">
      <c r="A35" s="118" t="s">
        <v>91</v>
      </c>
      <c r="B35" s="119" t="s">
        <v>86</v>
      </c>
      <c r="C35" s="120" t="s">
        <v>262</v>
      </c>
      <c r="D35" s="119" t="s">
        <v>263</v>
      </c>
      <c r="E35" s="120" t="s">
        <v>56</v>
      </c>
      <c r="F35" s="121">
        <v>599</v>
      </c>
      <c r="G35" s="120">
        <v>290</v>
      </c>
      <c r="H35" s="122">
        <f t="shared" si="0"/>
        <v>173710</v>
      </c>
    </row>
    <row r="36" spans="1:8">
      <c r="A36" s="118" t="s">
        <v>91</v>
      </c>
      <c r="B36" s="119" t="s">
        <v>78</v>
      </c>
      <c r="C36" s="120" t="s">
        <v>103</v>
      </c>
      <c r="D36" s="119" t="s">
        <v>273</v>
      </c>
      <c r="E36" s="120" t="s">
        <v>56</v>
      </c>
      <c r="F36" s="121">
        <v>795</v>
      </c>
      <c r="G36" s="120">
        <v>217</v>
      </c>
      <c r="H36" s="122">
        <f t="shared" si="0"/>
        <v>172515</v>
      </c>
    </row>
    <row r="37" spans="1:8">
      <c r="A37" s="118" t="s">
        <v>83</v>
      </c>
      <c r="B37" s="119" t="s">
        <v>62</v>
      </c>
      <c r="C37" s="120" t="s">
        <v>142</v>
      </c>
      <c r="D37" s="119" t="s">
        <v>206</v>
      </c>
      <c r="E37" s="120" t="s">
        <v>98</v>
      </c>
      <c r="F37" s="121">
        <v>119.95</v>
      </c>
      <c r="G37" s="120">
        <v>1427</v>
      </c>
      <c r="H37" s="122">
        <f t="shared" si="0"/>
        <v>171168.65</v>
      </c>
    </row>
    <row r="38" spans="1:8">
      <c r="A38" s="118" t="s">
        <v>91</v>
      </c>
      <c r="B38" s="119" t="s">
        <v>78</v>
      </c>
      <c r="C38" s="120" t="s">
        <v>103</v>
      </c>
      <c r="D38" s="119" t="s">
        <v>273</v>
      </c>
      <c r="E38" s="120" t="s">
        <v>60</v>
      </c>
      <c r="F38" s="121">
        <v>838</v>
      </c>
      <c r="G38" s="120">
        <v>202</v>
      </c>
      <c r="H38" s="122">
        <f t="shared" si="0"/>
        <v>169276</v>
      </c>
    </row>
    <row r="39" spans="1:8">
      <c r="A39" s="118" t="s">
        <v>83</v>
      </c>
      <c r="B39" s="119" t="s">
        <v>62</v>
      </c>
      <c r="C39" s="120" t="s">
        <v>142</v>
      </c>
      <c r="D39" s="119" t="s">
        <v>206</v>
      </c>
      <c r="E39" s="120" t="s">
        <v>102</v>
      </c>
      <c r="F39" s="121">
        <v>119.95</v>
      </c>
      <c r="G39" s="120">
        <v>1285</v>
      </c>
      <c r="H39" s="122">
        <f t="shared" si="0"/>
        <v>154135.75</v>
      </c>
    </row>
    <row r="40" spans="1:8">
      <c r="A40" s="118" t="s">
        <v>83</v>
      </c>
      <c r="B40" s="119" t="s">
        <v>62</v>
      </c>
      <c r="C40" s="120" t="s">
        <v>142</v>
      </c>
      <c r="D40" s="119" t="s">
        <v>206</v>
      </c>
      <c r="E40" s="120" t="s">
        <v>96</v>
      </c>
      <c r="F40" s="121">
        <v>119.95</v>
      </c>
      <c r="G40" s="120">
        <v>1276</v>
      </c>
      <c r="H40" s="122">
        <f t="shared" si="0"/>
        <v>153056.20000000001</v>
      </c>
    </row>
    <row r="41" spans="1:8">
      <c r="A41" s="118" t="s">
        <v>91</v>
      </c>
      <c r="B41" s="119" t="s">
        <v>78</v>
      </c>
      <c r="C41" s="120" t="s">
        <v>181</v>
      </c>
      <c r="D41" s="119" t="s">
        <v>271</v>
      </c>
      <c r="E41" s="120" t="s">
        <v>75</v>
      </c>
      <c r="F41" s="121">
        <v>455</v>
      </c>
      <c r="G41" s="120">
        <v>310</v>
      </c>
      <c r="H41" s="122">
        <f t="shared" si="0"/>
        <v>141050</v>
      </c>
    </row>
    <row r="42" spans="1:8">
      <c r="A42" s="118" t="s">
        <v>83</v>
      </c>
      <c r="B42" s="119" t="s">
        <v>62</v>
      </c>
      <c r="C42" s="120" t="s">
        <v>142</v>
      </c>
      <c r="D42" s="119" t="s">
        <v>207</v>
      </c>
      <c r="E42" s="120" t="s">
        <v>102</v>
      </c>
      <c r="F42" s="121">
        <v>104.95</v>
      </c>
      <c r="G42" s="120">
        <v>1329</v>
      </c>
      <c r="H42" s="122">
        <f t="shared" si="0"/>
        <v>139478.55000000002</v>
      </c>
    </row>
    <row r="43" spans="1:8">
      <c r="A43" s="118" t="s">
        <v>58</v>
      </c>
      <c r="B43" s="119" t="s">
        <v>62</v>
      </c>
      <c r="C43" s="120" t="s">
        <v>61</v>
      </c>
      <c r="D43" s="119" t="s">
        <v>275</v>
      </c>
      <c r="E43" s="120" t="s">
        <v>71</v>
      </c>
      <c r="F43" s="121">
        <v>54</v>
      </c>
      <c r="G43" s="120">
        <v>2346</v>
      </c>
      <c r="H43" s="122">
        <f t="shared" si="0"/>
        <v>126684</v>
      </c>
    </row>
    <row r="44" spans="1:8">
      <c r="A44" s="118" t="s">
        <v>91</v>
      </c>
      <c r="B44" s="119" t="s">
        <v>78</v>
      </c>
      <c r="C44" s="120" t="s">
        <v>134</v>
      </c>
      <c r="D44" s="119" t="s">
        <v>276</v>
      </c>
      <c r="E44" s="120" t="s">
        <v>191</v>
      </c>
      <c r="F44" s="121">
        <v>384</v>
      </c>
      <c r="G44" s="120">
        <v>328</v>
      </c>
      <c r="H44" s="122">
        <f t="shared" si="0"/>
        <v>125952</v>
      </c>
    </row>
    <row r="45" spans="1:8">
      <c r="A45" s="118" t="s">
        <v>83</v>
      </c>
      <c r="B45" s="119" t="s">
        <v>62</v>
      </c>
      <c r="C45" s="120" t="s">
        <v>177</v>
      </c>
      <c r="D45" s="119" t="s">
        <v>207</v>
      </c>
      <c r="E45" s="120" t="s">
        <v>75</v>
      </c>
      <c r="F45" s="121">
        <v>52.95</v>
      </c>
      <c r="G45" s="120">
        <v>2371</v>
      </c>
      <c r="H45" s="122">
        <f t="shared" si="0"/>
        <v>125544.45000000001</v>
      </c>
    </row>
    <row r="46" spans="1:8">
      <c r="A46" s="118" t="s">
        <v>83</v>
      </c>
      <c r="B46" s="119" t="s">
        <v>62</v>
      </c>
      <c r="C46" s="120" t="s">
        <v>128</v>
      </c>
      <c r="D46" s="119" t="s">
        <v>205</v>
      </c>
      <c r="E46" s="120" t="s">
        <v>104</v>
      </c>
      <c r="F46" s="121">
        <v>99.95</v>
      </c>
      <c r="G46" s="120">
        <v>1220</v>
      </c>
      <c r="H46" s="122">
        <f t="shared" si="0"/>
        <v>121939</v>
      </c>
    </row>
    <row r="47" spans="1:8">
      <c r="A47" s="118" t="s">
        <v>83</v>
      </c>
      <c r="B47" s="119" t="s">
        <v>62</v>
      </c>
      <c r="C47" s="120" t="s">
        <v>128</v>
      </c>
      <c r="D47" s="119" t="s">
        <v>205</v>
      </c>
      <c r="E47" s="120" t="s">
        <v>106</v>
      </c>
      <c r="F47" s="121">
        <v>99.95</v>
      </c>
      <c r="G47" s="120">
        <v>1214</v>
      </c>
      <c r="H47" s="122">
        <f t="shared" si="0"/>
        <v>121339.3</v>
      </c>
    </row>
    <row r="48" spans="1:8">
      <c r="A48" s="118" t="s">
        <v>91</v>
      </c>
      <c r="B48" s="119" t="s">
        <v>97</v>
      </c>
      <c r="C48" s="120" t="s">
        <v>116</v>
      </c>
      <c r="D48" s="119" t="s">
        <v>272</v>
      </c>
      <c r="E48" s="120" t="s">
        <v>60</v>
      </c>
      <c r="F48" s="121">
        <v>395</v>
      </c>
      <c r="G48" s="120">
        <v>305</v>
      </c>
      <c r="H48" s="122">
        <f t="shared" si="0"/>
        <v>120475</v>
      </c>
    </row>
    <row r="49" spans="1:8">
      <c r="A49" s="118" t="s">
        <v>83</v>
      </c>
      <c r="B49" s="119" t="s">
        <v>62</v>
      </c>
      <c r="C49" s="120" t="s">
        <v>142</v>
      </c>
      <c r="D49" s="119" t="s">
        <v>207</v>
      </c>
      <c r="E49" s="120" t="s">
        <v>98</v>
      </c>
      <c r="F49" s="121">
        <v>104.95</v>
      </c>
      <c r="G49" s="120">
        <v>1138</v>
      </c>
      <c r="H49" s="122">
        <f t="shared" si="0"/>
        <v>119433.1</v>
      </c>
    </row>
    <row r="50" spans="1:8">
      <c r="A50" s="118" t="s">
        <v>91</v>
      </c>
      <c r="B50" s="119" t="s">
        <v>86</v>
      </c>
      <c r="C50" s="120" t="s">
        <v>54</v>
      </c>
      <c r="D50" s="119" t="s">
        <v>277</v>
      </c>
      <c r="E50" s="120" t="s">
        <v>56</v>
      </c>
      <c r="F50" s="121">
        <v>89</v>
      </c>
      <c r="G50" s="120">
        <v>1330</v>
      </c>
      <c r="H50" s="122">
        <f t="shared" si="0"/>
        <v>118370</v>
      </c>
    </row>
    <row r="51" spans="1:8">
      <c r="A51" s="118" t="s">
        <v>83</v>
      </c>
      <c r="B51" s="119" t="s">
        <v>62</v>
      </c>
      <c r="C51" s="120" t="s">
        <v>142</v>
      </c>
      <c r="D51" s="119" t="s">
        <v>205</v>
      </c>
      <c r="E51" s="120" t="s">
        <v>98</v>
      </c>
      <c r="F51" s="121">
        <v>89.95</v>
      </c>
      <c r="G51" s="120">
        <v>1265</v>
      </c>
      <c r="H51" s="122">
        <f t="shared" si="0"/>
        <v>113786.75</v>
      </c>
    </row>
    <row r="52" spans="1:8">
      <c r="A52" s="118" t="s">
        <v>83</v>
      </c>
      <c r="B52" s="119" t="s">
        <v>62</v>
      </c>
      <c r="C52" s="120" t="s">
        <v>128</v>
      </c>
      <c r="D52" s="119" t="s">
        <v>206</v>
      </c>
      <c r="E52" s="120" t="s">
        <v>104</v>
      </c>
      <c r="F52" s="121">
        <v>129.94999999999999</v>
      </c>
      <c r="G52" s="120">
        <v>870</v>
      </c>
      <c r="H52" s="122">
        <f t="shared" si="0"/>
        <v>113056.49999999999</v>
      </c>
    </row>
    <row r="53" spans="1:8">
      <c r="A53" s="118" t="s">
        <v>83</v>
      </c>
      <c r="B53" s="119" t="s">
        <v>59</v>
      </c>
      <c r="C53" s="120" t="s">
        <v>123</v>
      </c>
      <c r="D53" s="119" t="s">
        <v>267</v>
      </c>
      <c r="E53" s="120" t="s">
        <v>96</v>
      </c>
      <c r="F53" s="121">
        <v>34.99</v>
      </c>
      <c r="G53" s="120">
        <v>3214</v>
      </c>
      <c r="H53" s="122">
        <f t="shared" si="0"/>
        <v>112457.86</v>
      </c>
    </row>
    <row r="54" spans="1:8">
      <c r="A54" s="118" t="s">
        <v>83</v>
      </c>
      <c r="B54" s="119" t="s">
        <v>62</v>
      </c>
      <c r="C54" s="120" t="s">
        <v>142</v>
      </c>
      <c r="D54" s="119" t="s">
        <v>205</v>
      </c>
      <c r="E54" s="120" t="s">
        <v>102</v>
      </c>
      <c r="F54" s="121">
        <v>89.95</v>
      </c>
      <c r="G54" s="120">
        <v>1223</v>
      </c>
      <c r="H54" s="122">
        <f t="shared" si="0"/>
        <v>110008.85</v>
      </c>
    </row>
    <row r="55" spans="1:8">
      <c r="A55" s="118" t="s">
        <v>58</v>
      </c>
      <c r="B55" s="119" t="s">
        <v>68</v>
      </c>
      <c r="C55" s="120" t="s">
        <v>141</v>
      </c>
      <c r="D55" s="119" t="s">
        <v>124</v>
      </c>
      <c r="E55" s="120" t="s">
        <v>125</v>
      </c>
      <c r="F55" s="121">
        <v>14.99</v>
      </c>
      <c r="G55" s="120">
        <v>7271</v>
      </c>
      <c r="H55" s="122">
        <f t="shared" si="0"/>
        <v>108992.29000000001</v>
      </c>
    </row>
    <row r="56" spans="1:8">
      <c r="A56" s="118" t="s">
        <v>83</v>
      </c>
      <c r="B56" s="119" t="s">
        <v>62</v>
      </c>
      <c r="C56" s="120" t="s">
        <v>142</v>
      </c>
      <c r="D56" s="119" t="s">
        <v>205</v>
      </c>
      <c r="E56" s="120" t="s">
        <v>96</v>
      </c>
      <c r="F56" s="121">
        <v>89.95</v>
      </c>
      <c r="G56" s="120">
        <v>1205</v>
      </c>
      <c r="H56" s="122">
        <f t="shared" si="0"/>
        <v>108389.75</v>
      </c>
    </row>
    <row r="57" spans="1:8">
      <c r="A57" s="118" t="s">
        <v>83</v>
      </c>
      <c r="B57" s="119" t="s">
        <v>62</v>
      </c>
      <c r="C57" s="120" t="s">
        <v>128</v>
      </c>
      <c r="D57" s="119" t="s">
        <v>207</v>
      </c>
      <c r="E57" s="120" t="s">
        <v>75</v>
      </c>
      <c r="F57" s="121">
        <v>114.95</v>
      </c>
      <c r="G57" s="120">
        <v>942</v>
      </c>
      <c r="H57" s="122">
        <f t="shared" si="0"/>
        <v>108282.90000000001</v>
      </c>
    </row>
    <row r="58" spans="1:8">
      <c r="A58" s="118" t="s">
        <v>83</v>
      </c>
      <c r="B58" s="119" t="s">
        <v>62</v>
      </c>
      <c r="C58" s="120" t="s">
        <v>177</v>
      </c>
      <c r="D58" s="119" t="s">
        <v>205</v>
      </c>
      <c r="E58" s="120" t="s">
        <v>75</v>
      </c>
      <c r="F58" s="121">
        <v>48.95</v>
      </c>
      <c r="G58" s="120">
        <v>2209</v>
      </c>
      <c r="H58" s="122">
        <f t="shared" si="0"/>
        <v>108130.55</v>
      </c>
    </row>
    <row r="59" spans="1:8">
      <c r="A59" s="118" t="s">
        <v>83</v>
      </c>
      <c r="B59" s="119" t="s">
        <v>62</v>
      </c>
      <c r="C59" s="120" t="s">
        <v>130</v>
      </c>
      <c r="D59" s="119" t="s">
        <v>207</v>
      </c>
      <c r="E59" s="120" t="s">
        <v>75</v>
      </c>
      <c r="F59" s="121">
        <v>43.95</v>
      </c>
      <c r="G59" s="120">
        <v>2439</v>
      </c>
      <c r="H59" s="122">
        <f t="shared" si="0"/>
        <v>107194.05</v>
      </c>
    </row>
    <row r="60" spans="1:8">
      <c r="A60" s="118" t="s">
        <v>91</v>
      </c>
      <c r="B60" s="119" t="s">
        <v>78</v>
      </c>
      <c r="C60" s="120" t="s">
        <v>183</v>
      </c>
      <c r="D60" s="119" t="s">
        <v>265</v>
      </c>
      <c r="E60" s="120" t="s">
        <v>202</v>
      </c>
      <c r="F60" s="121">
        <v>684</v>
      </c>
      <c r="G60" s="120">
        <v>156</v>
      </c>
      <c r="H60" s="122">
        <f t="shared" si="0"/>
        <v>106704</v>
      </c>
    </row>
    <row r="61" spans="1:8">
      <c r="A61" s="118" t="s">
        <v>91</v>
      </c>
      <c r="B61" s="119" t="s">
        <v>78</v>
      </c>
      <c r="C61" s="120" t="s">
        <v>150</v>
      </c>
      <c r="D61" s="119" t="s">
        <v>270</v>
      </c>
      <c r="E61" s="120" t="s">
        <v>191</v>
      </c>
      <c r="F61" s="121">
        <v>529</v>
      </c>
      <c r="G61" s="120">
        <v>200</v>
      </c>
      <c r="H61" s="122">
        <f t="shared" si="0"/>
        <v>105800</v>
      </c>
    </row>
    <row r="62" spans="1:8">
      <c r="A62" s="118" t="s">
        <v>91</v>
      </c>
      <c r="B62" s="119" t="s">
        <v>78</v>
      </c>
      <c r="C62" s="120" t="s">
        <v>176</v>
      </c>
      <c r="D62" s="119" t="s">
        <v>278</v>
      </c>
      <c r="E62" s="120" t="s">
        <v>60</v>
      </c>
      <c r="F62" s="121">
        <v>225</v>
      </c>
      <c r="G62" s="120">
        <v>454</v>
      </c>
      <c r="H62" s="122">
        <f t="shared" si="0"/>
        <v>102150</v>
      </c>
    </row>
    <row r="63" spans="1:8">
      <c r="A63" s="118" t="s">
        <v>91</v>
      </c>
      <c r="B63" s="119" t="s">
        <v>78</v>
      </c>
      <c r="C63" s="120" t="s">
        <v>183</v>
      </c>
      <c r="D63" s="119" t="s">
        <v>265</v>
      </c>
      <c r="E63" s="120" t="s">
        <v>75</v>
      </c>
      <c r="F63" s="121">
        <v>684</v>
      </c>
      <c r="G63" s="120">
        <v>143</v>
      </c>
      <c r="H63" s="122">
        <f t="shared" si="0"/>
        <v>97812</v>
      </c>
    </row>
    <row r="64" spans="1:8">
      <c r="A64" s="118" t="s">
        <v>91</v>
      </c>
      <c r="B64" s="119" t="s">
        <v>62</v>
      </c>
      <c r="C64" s="120" t="s">
        <v>138</v>
      </c>
      <c r="D64" s="119" t="s">
        <v>279</v>
      </c>
      <c r="E64" s="120" t="s">
        <v>60</v>
      </c>
      <c r="F64" s="121">
        <v>499</v>
      </c>
      <c r="G64" s="120">
        <v>196</v>
      </c>
      <c r="H64" s="122">
        <f t="shared" si="0"/>
        <v>97804</v>
      </c>
    </row>
    <row r="65" spans="1:8">
      <c r="A65" s="118" t="s">
        <v>83</v>
      </c>
      <c r="B65" s="119" t="s">
        <v>62</v>
      </c>
      <c r="C65" s="120" t="s">
        <v>143</v>
      </c>
      <c r="D65" s="119" t="s">
        <v>207</v>
      </c>
      <c r="E65" s="120" t="s">
        <v>102</v>
      </c>
      <c r="F65" s="121">
        <v>39.950000000000003</v>
      </c>
      <c r="G65" s="120">
        <v>2384</v>
      </c>
      <c r="H65" s="122">
        <f t="shared" si="0"/>
        <v>95240.8</v>
      </c>
    </row>
    <row r="66" spans="1:8">
      <c r="A66" s="118" t="s">
        <v>91</v>
      </c>
      <c r="B66" s="119" t="s">
        <v>78</v>
      </c>
      <c r="C66" s="120" t="s">
        <v>139</v>
      </c>
      <c r="D66" s="119" t="s">
        <v>280</v>
      </c>
      <c r="E66" s="120" t="s">
        <v>75</v>
      </c>
      <c r="F66" s="121">
        <v>320</v>
      </c>
      <c r="G66" s="120">
        <v>288</v>
      </c>
      <c r="H66" s="122">
        <f t="shared" si="0"/>
        <v>92160</v>
      </c>
    </row>
    <row r="67" spans="1:8">
      <c r="A67" s="118" t="s">
        <v>83</v>
      </c>
      <c r="B67" s="119" t="s">
        <v>97</v>
      </c>
      <c r="C67" s="120" t="s">
        <v>156</v>
      </c>
      <c r="D67" s="119" t="s">
        <v>205</v>
      </c>
      <c r="E67" s="120" t="s">
        <v>224</v>
      </c>
      <c r="F67" s="121">
        <v>39.950000000000003</v>
      </c>
      <c r="G67" s="120">
        <v>2283</v>
      </c>
      <c r="H67" s="122">
        <f t="shared" si="0"/>
        <v>91205.85</v>
      </c>
    </row>
    <row r="68" spans="1:8">
      <c r="A68" s="118" t="s">
        <v>91</v>
      </c>
      <c r="B68" s="119" t="s">
        <v>78</v>
      </c>
      <c r="C68" s="120" t="s">
        <v>176</v>
      </c>
      <c r="D68" s="119" t="s">
        <v>278</v>
      </c>
      <c r="E68" s="120" t="s">
        <v>56</v>
      </c>
      <c r="F68" s="121">
        <v>225</v>
      </c>
      <c r="G68" s="120">
        <v>404</v>
      </c>
      <c r="H68" s="122">
        <f t="shared" ref="H68:H131" si="3">F68*G68</f>
        <v>90900</v>
      </c>
    </row>
    <row r="69" spans="1:8">
      <c r="A69" s="118" t="s">
        <v>83</v>
      </c>
      <c r="B69" s="119" t="s">
        <v>62</v>
      </c>
      <c r="C69" s="120" t="s">
        <v>167</v>
      </c>
      <c r="D69" s="119" t="s">
        <v>281</v>
      </c>
      <c r="E69" s="120" t="s">
        <v>75</v>
      </c>
      <c r="F69" s="121">
        <v>37.99</v>
      </c>
      <c r="G69" s="120">
        <v>2358</v>
      </c>
      <c r="H69" s="122">
        <f t="shared" si="3"/>
        <v>89580.42</v>
      </c>
    </row>
    <row r="70" spans="1:8">
      <c r="A70" s="118" t="s">
        <v>83</v>
      </c>
      <c r="B70" s="119" t="s">
        <v>97</v>
      </c>
      <c r="C70" s="120" t="s">
        <v>156</v>
      </c>
      <c r="D70" s="119" t="s">
        <v>205</v>
      </c>
      <c r="E70" s="120" t="s">
        <v>225</v>
      </c>
      <c r="F70" s="121">
        <v>39.950000000000003</v>
      </c>
      <c r="G70" s="120">
        <v>2233</v>
      </c>
      <c r="H70" s="122">
        <f t="shared" si="3"/>
        <v>89208.35</v>
      </c>
    </row>
    <row r="71" spans="1:8">
      <c r="A71" s="118" t="s">
        <v>91</v>
      </c>
      <c r="B71" s="119" t="s">
        <v>78</v>
      </c>
      <c r="C71" s="120" t="s">
        <v>134</v>
      </c>
      <c r="D71" s="119" t="s">
        <v>276</v>
      </c>
      <c r="E71" s="120" t="s">
        <v>98</v>
      </c>
      <c r="F71" s="121">
        <v>384</v>
      </c>
      <c r="G71" s="120">
        <v>230</v>
      </c>
      <c r="H71" s="122">
        <f t="shared" si="3"/>
        <v>88320</v>
      </c>
    </row>
    <row r="72" spans="1:8">
      <c r="A72" s="118" t="s">
        <v>91</v>
      </c>
      <c r="B72" s="119" t="s">
        <v>97</v>
      </c>
      <c r="C72" s="120" t="s">
        <v>132</v>
      </c>
      <c r="D72" s="119" t="s">
        <v>268</v>
      </c>
      <c r="E72" s="120" t="s">
        <v>60</v>
      </c>
      <c r="F72" s="121">
        <v>214</v>
      </c>
      <c r="G72" s="120">
        <v>412</v>
      </c>
      <c r="H72" s="122">
        <f t="shared" si="3"/>
        <v>88168</v>
      </c>
    </row>
    <row r="73" spans="1:8">
      <c r="A73" s="118" t="s">
        <v>91</v>
      </c>
      <c r="B73" s="119" t="s">
        <v>78</v>
      </c>
      <c r="C73" s="120" t="s">
        <v>118</v>
      </c>
      <c r="D73" s="119" t="s">
        <v>282</v>
      </c>
      <c r="E73" s="120" t="s">
        <v>56</v>
      </c>
      <c r="F73" s="121">
        <v>189</v>
      </c>
      <c r="G73" s="120">
        <v>459</v>
      </c>
      <c r="H73" s="122">
        <f t="shared" si="3"/>
        <v>86751</v>
      </c>
    </row>
    <row r="74" spans="1:8">
      <c r="A74" s="118" t="s">
        <v>91</v>
      </c>
      <c r="B74" s="119" t="s">
        <v>78</v>
      </c>
      <c r="C74" s="120" t="s">
        <v>176</v>
      </c>
      <c r="D74" s="119" t="s">
        <v>278</v>
      </c>
      <c r="E74" s="120" t="s">
        <v>75</v>
      </c>
      <c r="F74" s="121">
        <v>225</v>
      </c>
      <c r="G74" s="120">
        <v>384</v>
      </c>
      <c r="H74" s="122">
        <f t="shared" si="3"/>
        <v>86400</v>
      </c>
    </row>
    <row r="75" spans="1:8">
      <c r="A75" s="118" t="s">
        <v>91</v>
      </c>
      <c r="B75" s="119" t="s">
        <v>78</v>
      </c>
      <c r="C75" s="120" t="s">
        <v>134</v>
      </c>
      <c r="D75" s="119" t="s">
        <v>276</v>
      </c>
      <c r="E75" s="120" t="s">
        <v>96</v>
      </c>
      <c r="F75" s="121">
        <v>384</v>
      </c>
      <c r="G75" s="120">
        <v>224</v>
      </c>
      <c r="H75" s="122">
        <f t="shared" si="3"/>
        <v>86016</v>
      </c>
    </row>
    <row r="76" spans="1:8">
      <c r="A76" s="118" t="s">
        <v>83</v>
      </c>
      <c r="B76" s="119" t="s">
        <v>62</v>
      </c>
      <c r="C76" s="120" t="s">
        <v>177</v>
      </c>
      <c r="D76" s="119" t="s">
        <v>206</v>
      </c>
      <c r="E76" s="120" t="s">
        <v>106</v>
      </c>
      <c r="F76" s="121">
        <v>58.95</v>
      </c>
      <c r="G76" s="120">
        <v>1431</v>
      </c>
      <c r="H76" s="122">
        <f t="shared" si="3"/>
        <v>84357.45</v>
      </c>
    </row>
    <row r="77" spans="1:8">
      <c r="A77" s="118" t="s">
        <v>83</v>
      </c>
      <c r="B77" s="119" t="s">
        <v>62</v>
      </c>
      <c r="C77" s="120" t="s">
        <v>151</v>
      </c>
      <c r="D77" s="119" t="s">
        <v>283</v>
      </c>
      <c r="E77" s="120" t="s">
        <v>75</v>
      </c>
      <c r="F77" s="121">
        <v>42.99</v>
      </c>
      <c r="G77" s="120">
        <v>1942</v>
      </c>
      <c r="H77" s="122">
        <f t="shared" si="3"/>
        <v>83486.58</v>
      </c>
    </row>
    <row r="78" spans="1:8">
      <c r="A78" s="118" t="s">
        <v>83</v>
      </c>
      <c r="B78" s="119" t="s">
        <v>62</v>
      </c>
      <c r="C78" s="120" t="s">
        <v>130</v>
      </c>
      <c r="D78" s="119" t="s">
        <v>207</v>
      </c>
      <c r="E78" s="120" t="s">
        <v>106</v>
      </c>
      <c r="F78" s="121">
        <v>43.95</v>
      </c>
      <c r="G78" s="120">
        <v>1887</v>
      </c>
      <c r="H78" s="122">
        <f t="shared" si="3"/>
        <v>82933.650000000009</v>
      </c>
    </row>
    <row r="79" spans="1:8">
      <c r="A79" s="118" t="s">
        <v>91</v>
      </c>
      <c r="B79" s="119" t="s">
        <v>78</v>
      </c>
      <c r="C79" s="120" t="s">
        <v>194</v>
      </c>
      <c r="D79" s="119" t="s">
        <v>284</v>
      </c>
      <c r="E79" s="120" t="s">
        <v>60</v>
      </c>
      <c r="F79" s="121">
        <v>189</v>
      </c>
      <c r="G79" s="120">
        <v>438</v>
      </c>
      <c r="H79" s="122">
        <f t="shared" si="3"/>
        <v>82782</v>
      </c>
    </row>
    <row r="80" spans="1:8">
      <c r="A80" s="118" t="s">
        <v>91</v>
      </c>
      <c r="B80" s="119" t="s">
        <v>62</v>
      </c>
      <c r="C80" s="120" t="s">
        <v>145</v>
      </c>
      <c r="D80" s="119" t="s">
        <v>285</v>
      </c>
      <c r="E80" s="120" t="s">
        <v>56</v>
      </c>
      <c r="F80" s="121">
        <v>699</v>
      </c>
      <c r="G80" s="120">
        <v>118</v>
      </c>
      <c r="H80" s="122">
        <f t="shared" si="3"/>
        <v>82482</v>
      </c>
    </row>
    <row r="81" spans="1:8">
      <c r="A81" s="118" t="s">
        <v>83</v>
      </c>
      <c r="B81" s="119" t="s">
        <v>86</v>
      </c>
      <c r="C81" s="120" t="s">
        <v>170</v>
      </c>
      <c r="D81" s="119" t="s">
        <v>286</v>
      </c>
      <c r="E81" s="120" t="s">
        <v>98</v>
      </c>
      <c r="F81" s="121">
        <v>16.75</v>
      </c>
      <c r="G81" s="120">
        <v>4863</v>
      </c>
      <c r="H81" s="122">
        <f t="shared" si="3"/>
        <v>81455.25</v>
      </c>
    </row>
    <row r="82" spans="1:8">
      <c r="A82" s="118" t="s">
        <v>91</v>
      </c>
      <c r="B82" s="119" t="s">
        <v>78</v>
      </c>
      <c r="C82" s="120" t="s">
        <v>183</v>
      </c>
      <c r="D82" s="119" t="s">
        <v>265</v>
      </c>
      <c r="E82" s="120" t="s">
        <v>87</v>
      </c>
      <c r="F82" s="121">
        <v>684</v>
      </c>
      <c r="G82" s="120">
        <v>119</v>
      </c>
      <c r="H82" s="122">
        <f t="shared" si="3"/>
        <v>81396</v>
      </c>
    </row>
    <row r="83" spans="1:8">
      <c r="A83" s="118" t="s">
        <v>83</v>
      </c>
      <c r="B83" s="119" t="s">
        <v>97</v>
      </c>
      <c r="C83" s="120" t="s">
        <v>157</v>
      </c>
      <c r="D83" s="119" t="s">
        <v>205</v>
      </c>
      <c r="E83" s="120" t="s">
        <v>224</v>
      </c>
      <c r="F83" s="121">
        <v>24.99</v>
      </c>
      <c r="G83" s="120">
        <v>3228</v>
      </c>
      <c r="H83" s="122">
        <f t="shared" si="3"/>
        <v>80667.72</v>
      </c>
    </row>
    <row r="84" spans="1:8">
      <c r="A84" s="118" t="s">
        <v>83</v>
      </c>
      <c r="B84" s="119" t="s">
        <v>59</v>
      </c>
      <c r="C84" s="120" t="s">
        <v>123</v>
      </c>
      <c r="D84" s="119" t="s">
        <v>267</v>
      </c>
      <c r="E84" s="120" t="s">
        <v>104</v>
      </c>
      <c r="F84" s="121">
        <v>34.99</v>
      </c>
      <c r="G84" s="120">
        <v>2303</v>
      </c>
      <c r="H84" s="122">
        <f t="shared" si="3"/>
        <v>80581.97</v>
      </c>
    </row>
    <row r="85" spans="1:8">
      <c r="A85" s="118" t="s">
        <v>91</v>
      </c>
      <c r="B85" s="119" t="s">
        <v>78</v>
      </c>
      <c r="C85" s="120" t="s">
        <v>134</v>
      </c>
      <c r="D85" s="119" t="s">
        <v>276</v>
      </c>
      <c r="E85" s="120" t="s">
        <v>202</v>
      </c>
      <c r="F85" s="121">
        <v>384</v>
      </c>
      <c r="G85" s="120">
        <v>204</v>
      </c>
      <c r="H85" s="122">
        <f t="shared" si="3"/>
        <v>78336</v>
      </c>
    </row>
    <row r="86" spans="1:8">
      <c r="A86" s="118" t="s">
        <v>83</v>
      </c>
      <c r="B86" s="119" t="s">
        <v>62</v>
      </c>
      <c r="C86" s="120" t="s">
        <v>130</v>
      </c>
      <c r="D86" s="119" t="s">
        <v>206</v>
      </c>
      <c r="E86" s="120" t="s">
        <v>106</v>
      </c>
      <c r="F86" s="121">
        <v>49.95</v>
      </c>
      <c r="G86" s="120">
        <v>1568</v>
      </c>
      <c r="H86" s="122">
        <f t="shared" si="3"/>
        <v>78321.600000000006</v>
      </c>
    </row>
    <row r="87" spans="1:8">
      <c r="A87" s="118" t="s">
        <v>83</v>
      </c>
      <c r="B87" s="119" t="s">
        <v>59</v>
      </c>
      <c r="C87" s="120" t="s">
        <v>123</v>
      </c>
      <c r="D87" s="119" t="s">
        <v>267</v>
      </c>
      <c r="E87" s="120" t="s">
        <v>108</v>
      </c>
      <c r="F87" s="121">
        <v>34.99</v>
      </c>
      <c r="G87" s="120">
        <v>2236</v>
      </c>
      <c r="H87" s="122">
        <f t="shared" si="3"/>
        <v>78237.64</v>
      </c>
    </row>
    <row r="88" spans="1:8">
      <c r="A88" s="118" t="s">
        <v>91</v>
      </c>
      <c r="B88" s="119" t="s">
        <v>86</v>
      </c>
      <c r="C88" s="120" t="s">
        <v>63</v>
      </c>
      <c r="D88" s="119" t="s">
        <v>287</v>
      </c>
      <c r="E88" s="120" t="s">
        <v>56</v>
      </c>
      <c r="F88" s="121">
        <v>69</v>
      </c>
      <c r="G88" s="120">
        <v>1124</v>
      </c>
      <c r="H88" s="122">
        <f t="shared" si="3"/>
        <v>77556</v>
      </c>
    </row>
    <row r="89" spans="1:8">
      <c r="A89" s="118" t="s">
        <v>83</v>
      </c>
      <c r="B89" s="119" t="s">
        <v>59</v>
      </c>
      <c r="C89" s="120" t="s">
        <v>123</v>
      </c>
      <c r="D89" s="119" t="s">
        <v>267</v>
      </c>
      <c r="E89" s="120" t="s">
        <v>102</v>
      </c>
      <c r="F89" s="121">
        <v>34.99</v>
      </c>
      <c r="G89" s="120">
        <v>2184</v>
      </c>
      <c r="H89" s="122">
        <f t="shared" si="3"/>
        <v>76418.16</v>
      </c>
    </row>
    <row r="90" spans="1:8">
      <c r="A90" s="118" t="s">
        <v>83</v>
      </c>
      <c r="B90" s="119" t="s">
        <v>59</v>
      </c>
      <c r="C90" s="120" t="s">
        <v>123</v>
      </c>
      <c r="D90" s="119" t="s">
        <v>267</v>
      </c>
      <c r="E90" s="120" t="s">
        <v>98</v>
      </c>
      <c r="F90" s="121">
        <v>34.99</v>
      </c>
      <c r="G90" s="120">
        <v>2173</v>
      </c>
      <c r="H90" s="122">
        <f t="shared" si="3"/>
        <v>76033.27</v>
      </c>
    </row>
    <row r="91" spans="1:8">
      <c r="A91" s="118" t="s">
        <v>91</v>
      </c>
      <c r="B91" s="119" t="s">
        <v>66</v>
      </c>
      <c r="C91" s="120" t="s">
        <v>186</v>
      </c>
      <c r="D91" s="119" t="s">
        <v>288</v>
      </c>
      <c r="E91" s="120" t="s">
        <v>60</v>
      </c>
      <c r="F91" s="121">
        <v>250</v>
      </c>
      <c r="G91" s="120">
        <v>296</v>
      </c>
      <c r="H91" s="122">
        <f t="shared" si="3"/>
        <v>74000</v>
      </c>
    </row>
    <row r="92" spans="1:8">
      <c r="A92" s="118" t="s">
        <v>91</v>
      </c>
      <c r="B92" s="119" t="s">
        <v>78</v>
      </c>
      <c r="C92" s="120" t="s">
        <v>150</v>
      </c>
      <c r="D92" s="119" t="s">
        <v>270</v>
      </c>
      <c r="E92" s="120" t="s">
        <v>75</v>
      </c>
      <c r="F92" s="121">
        <v>529</v>
      </c>
      <c r="G92" s="120">
        <v>139</v>
      </c>
      <c r="H92" s="122">
        <f t="shared" si="3"/>
        <v>73531</v>
      </c>
    </row>
    <row r="93" spans="1:8">
      <c r="A93" s="118" t="s">
        <v>83</v>
      </c>
      <c r="B93" s="119" t="s">
        <v>62</v>
      </c>
      <c r="C93" s="120" t="s">
        <v>180</v>
      </c>
      <c r="D93" s="119" t="s">
        <v>206</v>
      </c>
      <c r="E93" s="120" t="s">
        <v>102</v>
      </c>
      <c r="F93" s="121">
        <v>54.95</v>
      </c>
      <c r="G93" s="120">
        <v>1330</v>
      </c>
      <c r="H93" s="122">
        <f t="shared" si="3"/>
        <v>73083.5</v>
      </c>
    </row>
    <row r="94" spans="1:8">
      <c r="A94" s="118" t="s">
        <v>83</v>
      </c>
      <c r="B94" s="119" t="s">
        <v>62</v>
      </c>
      <c r="C94" s="120" t="s">
        <v>143</v>
      </c>
      <c r="D94" s="119" t="s">
        <v>206</v>
      </c>
      <c r="E94" s="120" t="s">
        <v>98</v>
      </c>
      <c r="F94" s="121">
        <v>44.95</v>
      </c>
      <c r="G94" s="120">
        <v>1594</v>
      </c>
      <c r="H94" s="122">
        <f t="shared" si="3"/>
        <v>71650.3</v>
      </c>
    </row>
    <row r="95" spans="1:8">
      <c r="A95" s="118" t="s">
        <v>91</v>
      </c>
      <c r="B95" s="119" t="s">
        <v>78</v>
      </c>
      <c r="C95" s="120" t="s">
        <v>118</v>
      </c>
      <c r="D95" s="119" t="s">
        <v>282</v>
      </c>
      <c r="E95" s="120" t="s">
        <v>60</v>
      </c>
      <c r="F95" s="121">
        <v>189</v>
      </c>
      <c r="G95" s="120">
        <v>378</v>
      </c>
      <c r="H95" s="122">
        <f t="shared" si="3"/>
        <v>71442</v>
      </c>
    </row>
    <row r="96" spans="1:8">
      <c r="A96" s="118" t="s">
        <v>83</v>
      </c>
      <c r="B96" s="119" t="s">
        <v>62</v>
      </c>
      <c r="C96" s="120" t="s">
        <v>177</v>
      </c>
      <c r="D96" s="119" t="s">
        <v>206</v>
      </c>
      <c r="E96" s="120" t="s">
        <v>104</v>
      </c>
      <c r="F96" s="121">
        <v>58.95</v>
      </c>
      <c r="G96" s="120">
        <v>1209</v>
      </c>
      <c r="H96" s="122">
        <f t="shared" si="3"/>
        <v>71270.55</v>
      </c>
    </row>
    <row r="97" spans="1:8">
      <c r="A97" s="118" t="s">
        <v>83</v>
      </c>
      <c r="B97" s="119" t="s">
        <v>62</v>
      </c>
      <c r="C97" s="120" t="s">
        <v>177</v>
      </c>
      <c r="D97" s="119" t="s">
        <v>205</v>
      </c>
      <c r="E97" s="120" t="s">
        <v>106</v>
      </c>
      <c r="F97" s="121">
        <v>48.95</v>
      </c>
      <c r="G97" s="120">
        <v>1453</v>
      </c>
      <c r="H97" s="122">
        <f t="shared" si="3"/>
        <v>71124.350000000006</v>
      </c>
    </row>
    <row r="98" spans="1:8">
      <c r="A98" s="118" t="s">
        <v>91</v>
      </c>
      <c r="B98" s="119" t="s">
        <v>78</v>
      </c>
      <c r="C98" s="120" t="s">
        <v>117</v>
      </c>
      <c r="D98" s="119" t="s">
        <v>289</v>
      </c>
      <c r="E98" s="120" t="s">
        <v>98</v>
      </c>
      <c r="F98" s="121">
        <v>179</v>
      </c>
      <c r="G98" s="120">
        <v>396</v>
      </c>
      <c r="H98" s="122">
        <f t="shared" si="3"/>
        <v>70884</v>
      </c>
    </row>
    <row r="99" spans="1:8">
      <c r="A99" s="118" t="s">
        <v>91</v>
      </c>
      <c r="B99" s="119" t="s">
        <v>66</v>
      </c>
      <c r="C99" s="120" t="s">
        <v>195</v>
      </c>
      <c r="D99" s="119" t="s">
        <v>290</v>
      </c>
      <c r="E99" s="120" t="s">
        <v>60</v>
      </c>
      <c r="F99" s="121">
        <v>189</v>
      </c>
      <c r="G99" s="120">
        <v>363</v>
      </c>
      <c r="H99" s="122">
        <f t="shared" si="3"/>
        <v>68607</v>
      </c>
    </row>
    <row r="100" spans="1:8">
      <c r="A100" s="118" t="s">
        <v>91</v>
      </c>
      <c r="B100" s="119" t="s">
        <v>62</v>
      </c>
      <c r="C100" s="120" t="s">
        <v>161</v>
      </c>
      <c r="D100" s="119" t="s">
        <v>291</v>
      </c>
      <c r="E100" s="120" t="s">
        <v>60</v>
      </c>
      <c r="F100" s="121">
        <v>399</v>
      </c>
      <c r="G100" s="120">
        <v>171</v>
      </c>
      <c r="H100" s="122">
        <f t="shared" si="3"/>
        <v>68229</v>
      </c>
    </row>
    <row r="101" spans="1:8">
      <c r="A101" s="118" t="s">
        <v>83</v>
      </c>
      <c r="B101" s="119" t="s">
        <v>62</v>
      </c>
      <c r="C101" s="120" t="s">
        <v>177</v>
      </c>
      <c r="D101" s="119" t="s">
        <v>207</v>
      </c>
      <c r="E101" s="120" t="s">
        <v>106</v>
      </c>
      <c r="F101" s="121">
        <v>52.95</v>
      </c>
      <c r="G101" s="120">
        <v>1287</v>
      </c>
      <c r="H101" s="122">
        <f t="shared" si="3"/>
        <v>68146.650000000009</v>
      </c>
    </row>
    <row r="102" spans="1:8">
      <c r="A102" s="118" t="s">
        <v>58</v>
      </c>
      <c r="B102" s="119" t="s">
        <v>68</v>
      </c>
      <c r="C102" s="120" t="s">
        <v>135</v>
      </c>
      <c r="D102" s="119" t="s">
        <v>124</v>
      </c>
      <c r="E102" s="120" t="s">
        <v>125</v>
      </c>
      <c r="F102" s="121">
        <v>12.99</v>
      </c>
      <c r="G102" s="120">
        <v>5123</v>
      </c>
      <c r="H102" s="122">
        <f t="shared" si="3"/>
        <v>66547.77</v>
      </c>
    </row>
    <row r="103" spans="1:8">
      <c r="A103" s="118" t="s">
        <v>83</v>
      </c>
      <c r="B103" s="119" t="s">
        <v>62</v>
      </c>
      <c r="C103" s="120" t="s">
        <v>130</v>
      </c>
      <c r="D103" s="119" t="s">
        <v>206</v>
      </c>
      <c r="E103" s="120" t="s">
        <v>75</v>
      </c>
      <c r="F103" s="121">
        <v>49.95</v>
      </c>
      <c r="G103" s="120">
        <v>1311</v>
      </c>
      <c r="H103" s="122">
        <f t="shared" si="3"/>
        <v>65484.450000000004</v>
      </c>
    </row>
    <row r="104" spans="1:8">
      <c r="A104" s="118" t="s">
        <v>83</v>
      </c>
      <c r="B104" s="119" t="s">
        <v>62</v>
      </c>
      <c r="C104" s="120" t="s">
        <v>180</v>
      </c>
      <c r="D104" s="119" t="s">
        <v>206</v>
      </c>
      <c r="E104" s="120" t="s">
        <v>96</v>
      </c>
      <c r="F104" s="121">
        <v>54.95</v>
      </c>
      <c r="G104" s="120">
        <v>1180</v>
      </c>
      <c r="H104" s="122">
        <f t="shared" si="3"/>
        <v>64841</v>
      </c>
    </row>
    <row r="105" spans="1:8">
      <c r="A105" s="118" t="s">
        <v>83</v>
      </c>
      <c r="B105" s="119" t="s">
        <v>62</v>
      </c>
      <c r="C105" s="120" t="s">
        <v>143</v>
      </c>
      <c r="D105" s="119" t="s">
        <v>206</v>
      </c>
      <c r="E105" s="120" t="s">
        <v>96</v>
      </c>
      <c r="F105" s="121">
        <v>44.95</v>
      </c>
      <c r="G105" s="120">
        <v>1401</v>
      </c>
      <c r="H105" s="122">
        <f t="shared" si="3"/>
        <v>62974.950000000004</v>
      </c>
    </row>
    <row r="106" spans="1:8">
      <c r="A106" s="118" t="s">
        <v>58</v>
      </c>
      <c r="B106" s="119" t="s">
        <v>68</v>
      </c>
      <c r="C106" s="120" t="s">
        <v>126</v>
      </c>
      <c r="D106" s="119" t="s">
        <v>208</v>
      </c>
      <c r="E106" s="120" t="s">
        <v>87</v>
      </c>
      <c r="F106" s="121">
        <v>28.99</v>
      </c>
      <c r="G106" s="120">
        <v>2140</v>
      </c>
      <c r="H106" s="122">
        <f t="shared" si="3"/>
        <v>62038.6</v>
      </c>
    </row>
    <row r="107" spans="1:8">
      <c r="A107" s="118" t="s">
        <v>91</v>
      </c>
      <c r="B107" s="119" t="s">
        <v>97</v>
      </c>
      <c r="C107" s="120" t="s">
        <v>73</v>
      </c>
      <c r="D107" s="119" t="s">
        <v>292</v>
      </c>
      <c r="E107" s="120" t="s">
        <v>75</v>
      </c>
      <c r="F107" s="121">
        <v>195</v>
      </c>
      <c r="G107" s="120">
        <v>313</v>
      </c>
      <c r="H107" s="122">
        <f t="shared" si="3"/>
        <v>61035</v>
      </c>
    </row>
    <row r="108" spans="1:8">
      <c r="A108" s="118" t="s">
        <v>83</v>
      </c>
      <c r="B108" s="119" t="s">
        <v>97</v>
      </c>
      <c r="C108" s="120" t="s">
        <v>157</v>
      </c>
      <c r="D108" s="119" t="s">
        <v>205</v>
      </c>
      <c r="E108" s="120" t="s">
        <v>226</v>
      </c>
      <c r="F108" s="121">
        <v>24.99</v>
      </c>
      <c r="G108" s="120">
        <v>2436</v>
      </c>
      <c r="H108" s="122">
        <f t="shared" si="3"/>
        <v>60875.64</v>
      </c>
    </row>
    <row r="109" spans="1:8">
      <c r="A109" s="118" t="s">
        <v>91</v>
      </c>
      <c r="B109" s="119" t="s">
        <v>78</v>
      </c>
      <c r="C109" s="120" t="s">
        <v>134</v>
      </c>
      <c r="D109" s="119" t="s">
        <v>276</v>
      </c>
      <c r="E109" s="120" t="s">
        <v>75</v>
      </c>
      <c r="F109" s="121">
        <v>384</v>
      </c>
      <c r="G109" s="120">
        <v>157</v>
      </c>
      <c r="H109" s="122">
        <f t="shared" si="3"/>
        <v>60288</v>
      </c>
    </row>
    <row r="110" spans="1:8">
      <c r="A110" s="118" t="s">
        <v>91</v>
      </c>
      <c r="B110" s="119" t="s">
        <v>78</v>
      </c>
      <c r="C110" s="120" t="s">
        <v>117</v>
      </c>
      <c r="D110" s="119" t="s">
        <v>289</v>
      </c>
      <c r="E110" s="120" t="s">
        <v>202</v>
      </c>
      <c r="F110" s="121">
        <v>179</v>
      </c>
      <c r="G110" s="120">
        <v>335</v>
      </c>
      <c r="H110" s="122">
        <f t="shared" si="3"/>
        <v>59965</v>
      </c>
    </row>
    <row r="111" spans="1:8">
      <c r="A111" s="118" t="s">
        <v>83</v>
      </c>
      <c r="B111" s="119" t="s">
        <v>62</v>
      </c>
      <c r="C111" s="120" t="s">
        <v>143</v>
      </c>
      <c r="D111" s="119" t="s">
        <v>205</v>
      </c>
      <c r="E111" s="120" t="s">
        <v>98</v>
      </c>
      <c r="F111" s="121">
        <v>32.950000000000003</v>
      </c>
      <c r="G111" s="120">
        <v>1811</v>
      </c>
      <c r="H111" s="122">
        <f t="shared" si="3"/>
        <v>59672.450000000004</v>
      </c>
    </row>
    <row r="112" spans="1:8">
      <c r="A112" s="118" t="s">
        <v>91</v>
      </c>
      <c r="B112" s="119" t="s">
        <v>78</v>
      </c>
      <c r="C112" s="120" t="s">
        <v>117</v>
      </c>
      <c r="D112" s="119" t="s">
        <v>289</v>
      </c>
      <c r="E112" s="120" t="s">
        <v>96</v>
      </c>
      <c r="F112" s="121">
        <v>179</v>
      </c>
      <c r="G112" s="120">
        <v>332</v>
      </c>
      <c r="H112" s="122">
        <f t="shared" si="3"/>
        <v>59428</v>
      </c>
    </row>
    <row r="113" spans="1:8">
      <c r="A113" s="118" t="s">
        <v>83</v>
      </c>
      <c r="B113" s="119" t="s">
        <v>97</v>
      </c>
      <c r="C113" s="120" t="s">
        <v>157</v>
      </c>
      <c r="D113" s="119" t="s">
        <v>205</v>
      </c>
      <c r="E113" s="120" t="s">
        <v>227</v>
      </c>
      <c r="F113" s="121">
        <v>24.99</v>
      </c>
      <c r="G113" s="120">
        <v>2331</v>
      </c>
      <c r="H113" s="122">
        <f t="shared" si="3"/>
        <v>58251.689999999995</v>
      </c>
    </row>
    <row r="114" spans="1:8">
      <c r="A114" s="118" t="s">
        <v>83</v>
      </c>
      <c r="B114" s="119" t="s">
        <v>97</v>
      </c>
      <c r="C114" s="120" t="s">
        <v>156</v>
      </c>
      <c r="D114" s="119" t="s">
        <v>205</v>
      </c>
      <c r="E114" s="120" t="s">
        <v>228</v>
      </c>
      <c r="F114" s="121">
        <v>39.950000000000003</v>
      </c>
      <c r="G114" s="120">
        <v>1452</v>
      </c>
      <c r="H114" s="122">
        <f t="shared" si="3"/>
        <v>58007.4</v>
      </c>
    </row>
    <row r="115" spans="1:8">
      <c r="A115" s="118" t="s">
        <v>91</v>
      </c>
      <c r="B115" s="119" t="s">
        <v>78</v>
      </c>
      <c r="C115" s="120" t="s">
        <v>117</v>
      </c>
      <c r="D115" s="119" t="s">
        <v>289</v>
      </c>
      <c r="E115" s="120" t="s">
        <v>75</v>
      </c>
      <c r="F115" s="121">
        <v>179</v>
      </c>
      <c r="G115" s="120">
        <v>322</v>
      </c>
      <c r="H115" s="122">
        <f t="shared" si="3"/>
        <v>57638</v>
      </c>
    </row>
    <row r="116" spans="1:8">
      <c r="A116" s="118" t="s">
        <v>91</v>
      </c>
      <c r="B116" s="119" t="s">
        <v>78</v>
      </c>
      <c r="C116" s="120" t="s">
        <v>150</v>
      </c>
      <c r="D116" s="119" t="s">
        <v>270</v>
      </c>
      <c r="E116" s="120" t="s">
        <v>98</v>
      </c>
      <c r="F116" s="121">
        <v>529</v>
      </c>
      <c r="G116" s="120">
        <v>106</v>
      </c>
      <c r="H116" s="122">
        <f t="shared" si="3"/>
        <v>56074</v>
      </c>
    </row>
    <row r="117" spans="1:8">
      <c r="A117" s="118" t="s">
        <v>83</v>
      </c>
      <c r="B117" s="119" t="s">
        <v>97</v>
      </c>
      <c r="C117" s="120" t="s">
        <v>157</v>
      </c>
      <c r="D117" s="119" t="s">
        <v>205</v>
      </c>
      <c r="E117" s="120" t="s">
        <v>225</v>
      </c>
      <c r="F117" s="121">
        <v>24.99</v>
      </c>
      <c r="G117" s="120">
        <v>2189</v>
      </c>
      <c r="H117" s="122">
        <f t="shared" si="3"/>
        <v>54703.109999999993</v>
      </c>
    </row>
    <row r="118" spans="1:8">
      <c r="A118" s="118" t="s">
        <v>91</v>
      </c>
      <c r="B118" s="119" t="s">
        <v>78</v>
      </c>
      <c r="C118" s="120" t="s">
        <v>111</v>
      </c>
      <c r="D118" s="119" t="s">
        <v>293</v>
      </c>
      <c r="E118" s="120" t="s">
        <v>56</v>
      </c>
      <c r="F118" s="121">
        <v>119</v>
      </c>
      <c r="G118" s="120">
        <v>456</v>
      </c>
      <c r="H118" s="122">
        <f t="shared" si="3"/>
        <v>54264</v>
      </c>
    </row>
    <row r="119" spans="1:8">
      <c r="A119" s="118" t="s">
        <v>83</v>
      </c>
      <c r="B119" s="119" t="s">
        <v>62</v>
      </c>
      <c r="C119" s="120" t="s">
        <v>143</v>
      </c>
      <c r="D119" s="119" t="s">
        <v>207</v>
      </c>
      <c r="E119" s="120" t="s">
        <v>96</v>
      </c>
      <c r="F119" s="121">
        <v>39.950000000000003</v>
      </c>
      <c r="G119" s="120">
        <v>1351</v>
      </c>
      <c r="H119" s="122">
        <f t="shared" si="3"/>
        <v>53972.450000000004</v>
      </c>
    </row>
    <row r="120" spans="1:8">
      <c r="A120" s="118" t="s">
        <v>91</v>
      </c>
      <c r="B120" s="119" t="s">
        <v>97</v>
      </c>
      <c r="C120" s="120" t="s">
        <v>132</v>
      </c>
      <c r="D120" s="119" t="s">
        <v>268</v>
      </c>
      <c r="E120" s="120" t="s">
        <v>56</v>
      </c>
      <c r="F120" s="121">
        <v>214</v>
      </c>
      <c r="G120" s="120">
        <v>251</v>
      </c>
      <c r="H120" s="122">
        <f t="shared" si="3"/>
        <v>53714</v>
      </c>
    </row>
    <row r="121" spans="1:8">
      <c r="A121" s="118" t="s">
        <v>58</v>
      </c>
      <c r="B121" s="119" t="s">
        <v>66</v>
      </c>
      <c r="C121" s="120" t="s">
        <v>164</v>
      </c>
      <c r="D121" s="119" t="s">
        <v>294</v>
      </c>
      <c r="E121" s="120" t="s">
        <v>87</v>
      </c>
      <c r="F121" s="121">
        <v>15.5</v>
      </c>
      <c r="G121" s="120">
        <v>3434</v>
      </c>
      <c r="H121" s="122">
        <f t="shared" si="3"/>
        <v>53227</v>
      </c>
    </row>
    <row r="122" spans="1:8">
      <c r="A122" s="118" t="s">
        <v>83</v>
      </c>
      <c r="B122" s="119" t="s">
        <v>62</v>
      </c>
      <c r="C122" s="120" t="s">
        <v>130</v>
      </c>
      <c r="D122" s="119" t="s">
        <v>205</v>
      </c>
      <c r="E122" s="120" t="s">
        <v>75</v>
      </c>
      <c r="F122" s="121">
        <v>37.950000000000003</v>
      </c>
      <c r="G122" s="120">
        <v>1402</v>
      </c>
      <c r="H122" s="122">
        <f t="shared" si="3"/>
        <v>53205.9</v>
      </c>
    </row>
    <row r="123" spans="1:8">
      <c r="A123" s="118" t="s">
        <v>83</v>
      </c>
      <c r="B123" s="119" t="s">
        <v>62</v>
      </c>
      <c r="C123" s="120" t="s">
        <v>143</v>
      </c>
      <c r="D123" s="119" t="s">
        <v>206</v>
      </c>
      <c r="E123" s="120" t="s">
        <v>102</v>
      </c>
      <c r="F123" s="121">
        <v>44.95</v>
      </c>
      <c r="G123" s="120">
        <v>1168</v>
      </c>
      <c r="H123" s="122">
        <f t="shared" si="3"/>
        <v>52501.600000000006</v>
      </c>
    </row>
    <row r="124" spans="1:8">
      <c r="A124" s="118" t="s">
        <v>91</v>
      </c>
      <c r="B124" s="119" t="s">
        <v>66</v>
      </c>
      <c r="C124" s="120" t="s">
        <v>186</v>
      </c>
      <c r="D124" s="119" t="s">
        <v>295</v>
      </c>
      <c r="E124" s="120" t="s">
        <v>56</v>
      </c>
      <c r="F124" s="121">
        <v>250</v>
      </c>
      <c r="G124" s="120">
        <v>210</v>
      </c>
      <c r="H124" s="122">
        <f t="shared" si="3"/>
        <v>52500</v>
      </c>
    </row>
    <row r="125" spans="1:8">
      <c r="A125" s="118" t="s">
        <v>58</v>
      </c>
      <c r="B125" s="119" t="s">
        <v>68</v>
      </c>
      <c r="C125" s="120" t="s">
        <v>112</v>
      </c>
      <c r="D125" s="119" t="s">
        <v>124</v>
      </c>
      <c r="E125" s="120" t="s">
        <v>125</v>
      </c>
      <c r="F125" s="121">
        <v>16.989999999999998</v>
      </c>
      <c r="G125" s="120">
        <v>3056</v>
      </c>
      <c r="H125" s="122">
        <f t="shared" si="3"/>
        <v>51921.439999999995</v>
      </c>
    </row>
    <row r="126" spans="1:8">
      <c r="A126" s="118" t="s">
        <v>83</v>
      </c>
      <c r="B126" s="119" t="s">
        <v>62</v>
      </c>
      <c r="C126" s="120" t="s">
        <v>128</v>
      </c>
      <c r="D126" s="119" t="s">
        <v>206</v>
      </c>
      <c r="E126" s="120" t="s">
        <v>75</v>
      </c>
      <c r="F126" s="121">
        <v>129.94999999999999</v>
      </c>
      <c r="G126" s="120">
        <v>389</v>
      </c>
      <c r="H126" s="122">
        <f t="shared" si="3"/>
        <v>50550.549999999996</v>
      </c>
    </row>
    <row r="127" spans="1:8">
      <c r="A127" s="118" t="s">
        <v>83</v>
      </c>
      <c r="B127" s="119" t="s">
        <v>62</v>
      </c>
      <c r="C127" s="120" t="s">
        <v>130</v>
      </c>
      <c r="D127" s="119" t="s">
        <v>207</v>
      </c>
      <c r="E127" s="120" t="s">
        <v>104</v>
      </c>
      <c r="F127" s="121">
        <v>43.95</v>
      </c>
      <c r="G127" s="120">
        <v>1147</v>
      </c>
      <c r="H127" s="122">
        <f t="shared" si="3"/>
        <v>50410.65</v>
      </c>
    </row>
    <row r="128" spans="1:8">
      <c r="A128" s="118" t="s">
        <v>83</v>
      </c>
      <c r="B128" s="119" t="s">
        <v>62</v>
      </c>
      <c r="C128" s="120" t="s">
        <v>177</v>
      </c>
      <c r="D128" s="119" t="s">
        <v>207</v>
      </c>
      <c r="E128" s="120" t="s">
        <v>104</v>
      </c>
      <c r="F128" s="121">
        <v>52.95</v>
      </c>
      <c r="G128" s="120">
        <v>935</v>
      </c>
      <c r="H128" s="122">
        <f t="shared" si="3"/>
        <v>49508.25</v>
      </c>
    </row>
    <row r="129" spans="1:8">
      <c r="A129" s="118" t="s">
        <v>83</v>
      </c>
      <c r="B129" s="119" t="s">
        <v>68</v>
      </c>
      <c r="C129" s="120" t="s">
        <v>168</v>
      </c>
      <c r="D129" s="119" t="s">
        <v>296</v>
      </c>
      <c r="E129" s="120" t="s">
        <v>98</v>
      </c>
      <c r="F129" s="121">
        <v>14.99</v>
      </c>
      <c r="G129" s="120">
        <v>3270</v>
      </c>
      <c r="H129" s="122">
        <f t="shared" si="3"/>
        <v>49017.3</v>
      </c>
    </row>
    <row r="130" spans="1:8">
      <c r="A130" s="118" t="s">
        <v>83</v>
      </c>
      <c r="B130" s="119" t="s">
        <v>62</v>
      </c>
      <c r="C130" s="120" t="s">
        <v>130</v>
      </c>
      <c r="D130" s="119" t="s">
        <v>206</v>
      </c>
      <c r="E130" s="120" t="s">
        <v>104</v>
      </c>
      <c r="F130" s="121">
        <v>49.95</v>
      </c>
      <c r="G130" s="120">
        <v>979</v>
      </c>
      <c r="H130" s="122">
        <f t="shared" si="3"/>
        <v>48901.05</v>
      </c>
    </row>
    <row r="131" spans="1:8">
      <c r="A131" s="118" t="s">
        <v>83</v>
      </c>
      <c r="B131" s="119" t="s">
        <v>62</v>
      </c>
      <c r="C131" s="120" t="s">
        <v>128</v>
      </c>
      <c r="D131" s="119" t="s">
        <v>206</v>
      </c>
      <c r="E131" s="120" t="s">
        <v>106</v>
      </c>
      <c r="F131" s="121">
        <v>129.94999999999999</v>
      </c>
      <c r="G131" s="120">
        <v>376</v>
      </c>
      <c r="H131" s="122">
        <f t="shared" si="3"/>
        <v>48861.2</v>
      </c>
    </row>
    <row r="132" spans="1:8">
      <c r="A132" s="118" t="s">
        <v>83</v>
      </c>
      <c r="B132" s="119" t="s">
        <v>97</v>
      </c>
      <c r="C132" s="120" t="s">
        <v>156</v>
      </c>
      <c r="D132" s="119" t="s">
        <v>205</v>
      </c>
      <c r="E132" s="120" t="s">
        <v>226</v>
      </c>
      <c r="F132" s="121">
        <v>39.950000000000003</v>
      </c>
      <c r="G132" s="120">
        <v>1223</v>
      </c>
      <c r="H132" s="122">
        <f t="shared" ref="H132:H195" si="4">F132*G132</f>
        <v>48858.850000000006</v>
      </c>
    </row>
    <row r="133" spans="1:8">
      <c r="A133" s="118" t="s">
        <v>91</v>
      </c>
      <c r="B133" s="119" t="s">
        <v>78</v>
      </c>
      <c r="C133" s="120" t="s">
        <v>111</v>
      </c>
      <c r="D133" s="119" t="s">
        <v>293</v>
      </c>
      <c r="E133" s="120" t="s">
        <v>75</v>
      </c>
      <c r="F133" s="121">
        <v>119</v>
      </c>
      <c r="G133" s="120">
        <v>405</v>
      </c>
      <c r="H133" s="122">
        <f t="shared" si="4"/>
        <v>48195</v>
      </c>
    </row>
    <row r="134" spans="1:8">
      <c r="A134" s="118" t="s">
        <v>83</v>
      </c>
      <c r="B134" s="119" t="s">
        <v>97</v>
      </c>
      <c r="C134" s="120" t="s">
        <v>156</v>
      </c>
      <c r="D134" s="119" t="s">
        <v>205</v>
      </c>
      <c r="E134" s="120" t="s">
        <v>188</v>
      </c>
      <c r="F134" s="121">
        <v>39.950000000000003</v>
      </c>
      <c r="G134" s="120">
        <v>1205</v>
      </c>
      <c r="H134" s="122">
        <f t="shared" si="4"/>
        <v>48139.75</v>
      </c>
    </row>
    <row r="135" spans="1:8">
      <c r="A135" s="118" t="s">
        <v>83</v>
      </c>
      <c r="B135" s="119" t="s">
        <v>62</v>
      </c>
      <c r="C135" s="120" t="s">
        <v>130</v>
      </c>
      <c r="D135" s="119" t="s">
        <v>205</v>
      </c>
      <c r="E135" s="120" t="s">
        <v>106</v>
      </c>
      <c r="F135" s="121">
        <v>37.950000000000003</v>
      </c>
      <c r="G135" s="120">
        <v>1232</v>
      </c>
      <c r="H135" s="122">
        <f t="shared" si="4"/>
        <v>46754.400000000001</v>
      </c>
    </row>
    <row r="136" spans="1:8">
      <c r="A136" s="118" t="s">
        <v>83</v>
      </c>
      <c r="B136" s="119" t="s">
        <v>59</v>
      </c>
      <c r="C136" s="120" t="s">
        <v>123</v>
      </c>
      <c r="D136" s="119" t="s">
        <v>267</v>
      </c>
      <c r="E136" s="120" t="s">
        <v>106</v>
      </c>
      <c r="F136" s="121">
        <v>34.99</v>
      </c>
      <c r="G136" s="120">
        <v>1323</v>
      </c>
      <c r="H136" s="122">
        <f t="shared" si="4"/>
        <v>46291.770000000004</v>
      </c>
    </row>
    <row r="137" spans="1:8">
      <c r="A137" s="118" t="s">
        <v>83</v>
      </c>
      <c r="B137" s="119" t="s">
        <v>97</v>
      </c>
      <c r="C137" s="120" t="s">
        <v>156</v>
      </c>
      <c r="D137" s="119" t="s">
        <v>205</v>
      </c>
      <c r="E137" s="120" t="s">
        <v>227</v>
      </c>
      <c r="F137" s="121">
        <v>39.950000000000003</v>
      </c>
      <c r="G137" s="120">
        <v>1150</v>
      </c>
      <c r="H137" s="122">
        <f t="shared" si="4"/>
        <v>45942.5</v>
      </c>
    </row>
    <row r="138" spans="1:8">
      <c r="A138" s="118" t="s">
        <v>91</v>
      </c>
      <c r="B138" s="119" t="s">
        <v>97</v>
      </c>
      <c r="C138" s="120" t="s">
        <v>149</v>
      </c>
      <c r="D138" s="119" t="s">
        <v>269</v>
      </c>
      <c r="E138" s="120" t="s">
        <v>56</v>
      </c>
      <c r="F138" s="121">
        <v>176</v>
      </c>
      <c r="G138" s="120">
        <v>260</v>
      </c>
      <c r="H138" s="122">
        <f t="shared" si="4"/>
        <v>45760</v>
      </c>
    </row>
    <row r="139" spans="1:8">
      <c r="A139" s="118" t="s">
        <v>83</v>
      </c>
      <c r="B139" s="119" t="s">
        <v>62</v>
      </c>
      <c r="C139" s="120" t="s">
        <v>143</v>
      </c>
      <c r="D139" s="119" t="s">
        <v>205</v>
      </c>
      <c r="E139" s="120" t="s">
        <v>102</v>
      </c>
      <c r="F139" s="121">
        <v>32.950000000000003</v>
      </c>
      <c r="G139" s="120">
        <v>1362</v>
      </c>
      <c r="H139" s="122">
        <f t="shared" si="4"/>
        <v>44877.9</v>
      </c>
    </row>
    <row r="140" spans="1:8">
      <c r="A140" s="118" t="s">
        <v>91</v>
      </c>
      <c r="B140" s="119" t="s">
        <v>62</v>
      </c>
      <c r="C140" s="120" t="s">
        <v>92</v>
      </c>
      <c r="D140" s="119" t="s">
        <v>297</v>
      </c>
      <c r="E140" s="120" t="s">
        <v>60</v>
      </c>
      <c r="F140" s="121">
        <v>245</v>
      </c>
      <c r="G140" s="120">
        <v>182</v>
      </c>
      <c r="H140" s="122">
        <f t="shared" si="4"/>
        <v>44590</v>
      </c>
    </row>
    <row r="141" spans="1:8">
      <c r="A141" s="118" t="s">
        <v>83</v>
      </c>
      <c r="B141" s="119" t="s">
        <v>68</v>
      </c>
      <c r="C141" s="120" t="s">
        <v>152</v>
      </c>
      <c r="D141" s="119" t="s">
        <v>298</v>
      </c>
      <c r="E141" s="120" t="s">
        <v>75</v>
      </c>
      <c r="F141" s="121">
        <v>10.99</v>
      </c>
      <c r="G141" s="120">
        <v>3928</v>
      </c>
      <c r="H141" s="122">
        <f t="shared" si="4"/>
        <v>43168.72</v>
      </c>
    </row>
    <row r="142" spans="1:8">
      <c r="A142" s="118" t="s">
        <v>91</v>
      </c>
      <c r="B142" s="119" t="s">
        <v>78</v>
      </c>
      <c r="C142" s="120" t="s">
        <v>111</v>
      </c>
      <c r="D142" s="119" t="s">
        <v>293</v>
      </c>
      <c r="E142" s="120" t="s">
        <v>60</v>
      </c>
      <c r="F142" s="121">
        <v>119</v>
      </c>
      <c r="G142" s="120">
        <v>361</v>
      </c>
      <c r="H142" s="122">
        <f t="shared" si="4"/>
        <v>42959</v>
      </c>
    </row>
    <row r="143" spans="1:8">
      <c r="A143" s="118" t="s">
        <v>83</v>
      </c>
      <c r="B143" s="119" t="s">
        <v>62</v>
      </c>
      <c r="C143" s="120" t="s">
        <v>177</v>
      </c>
      <c r="D143" s="119" t="s">
        <v>205</v>
      </c>
      <c r="E143" s="120" t="s">
        <v>104</v>
      </c>
      <c r="F143" s="121">
        <v>48.95</v>
      </c>
      <c r="G143" s="120">
        <v>867</v>
      </c>
      <c r="H143" s="122">
        <f t="shared" si="4"/>
        <v>42439.65</v>
      </c>
    </row>
    <row r="144" spans="1:8">
      <c r="A144" s="118" t="s">
        <v>83</v>
      </c>
      <c r="B144" s="119" t="s">
        <v>86</v>
      </c>
      <c r="C144" s="120" t="s">
        <v>136</v>
      </c>
      <c r="D144" s="119" t="s">
        <v>211</v>
      </c>
      <c r="E144" s="120" t="s">
        <v>102</v>
      </c>
      <c r="F144" s="121">
        <v>19.5</v>
      </c>
      <c r="G144" s="120">
        <v>2174</v>
      </c>
      <c r="H144" s="122">
        <f t="shared" si="4"/>
        <v>42393</v>
      </c>
    </row>
    <row r="145" spans="1:8">
      <c r="A145" s="118" t="s">
        <v>58</v>
      </c>
      <c r="B145" s="119" t="s">
        <v>66</v>
      </c>
      <c r="C145" s="120" t="s">
        <v>89</v>
      </c>
      <c r="D145" s="119" t="s">
        <v>299</v>
      </c>
      <c r="E145" s="120" t="s">
        <v>60</v>
      </c>
      <c r="F145" s="121">
        <v>18.5</v>
      </c>
      <c r="G145" s="120">
        <v>2268</v>
      </c>
      <c r="H145" s="122">
        <f t="shared" si="4"/>
        <v>41958</v>
      </c>
    </row>
    <row r="146" spans="1:8">
      <c r="A146" s="118" t="s">
        <v>58</v>
      </c>
      <c r="B146" s="119" t="s">
        <v>68</v>
      </c>
      <c r="C146" s="120" t="s">
        <v>109</v>
      </c>
      <c r="D146" s="119" t="s">
        <v>300</v>
      </c>
      <c r="E146" s="120" t="s">
        <v>75</v>
      </c>
      <c r="F146" s="121">
        <v>12.99</v>
      </c>
      <c r="G146" s="120">
        <v>3216</v>
      </c>
      <c r="H146" s="122">
        <f t="shared" si="4"/>
        <v>41775.840000000004</v>
      </c>
    </row>
    <row r="147" spans="1:8">
      <c r="A147" s="118" t="s">
        <v>58</v>
      </c>
      <c r="B147" s="119" t="s">
        <v>68</v>
      </c>
      <c r="C147" s="120" t="s">
        <v>72</v>
      </c>
      <c r="D147" s="119" t="s">
        <v>124</v>
      </c>
      <c r="E147" s="120" t="s">
        <v>125</v>
      </c>
      <c r="F147" s="121">
        <v>16.989999999999998</v>
      </c>
      <c r="G147" s="120">
        <v>2397</v>
      </c>
      <c r="H147" s="122">
        <f t="shared" si="4"/>
        <v>40725.03</v>
      </c>
    </row>
    <row r="148" spans="1:8">
      <c r="A148" s="118" t="s">
        <v>91</v>
      </c>
      <c r="B148" s="119" t="s">
        <v>86</v>
      </c>
      <c r="C148" s="120" t="s">
        <v>54</v>
      </c>
      <c r="D148" s="119" t="s">
        <v>277</v>
      </c>
      <c r="E148" s="120" t="s">
        <v>60</v>
      </c>
      <c r="F148" s="121">
        <v>89</v>
      </c>
      <c r="G148" s="120">
        <v>452</v>
      </c>
      <c r="H148" s="122">
        <f t="shared" si="4"/>
        <v>40228</v>
      </c>
    </row>
    <row r="149" spans="1:8">
      <c r="A149" s="118" t="s">
        <v>83</v>
      </c>
      <c r="B149" s="119" t="s">
        <v>62</v>
      </c>
      <c r="C149" s="120" t="s">
        <v>143</v>
      </c>
      <c r="D149" s="119" t="s">
        <v>205</v>
      </c>
      <c r="E149" s="120" t="s">
        <v>96</v>
      </c>
      <c r="F149" s="121">
        <v>32.950000000000003</v>
      </c>
      <c r="G149" s="120">
        <v>1212</v>
      </c>
      <c r="H149" s="122">
        <f t="shared" si="4"/>
        <v>39935.4</v>
      </c>
    </row>
    <row r="150" spans="1:8">
      <c r="A150" s="118" t="s">
        <v>58</v>
      </c>
      <c r="B150" s="119" t="s">
        <v>66</v>
      </c>
      <c r="C150" s="120" t="s">
        <v>89</v>
      </c>
      <c r="D150" s="119" t="s">
        <v>299</v>
      </c>
      <c r="E150" s="120" t="s">
        <v>56</v>
      </c>
      <c r="F150" s="121">
        <v>18.5</v>
      </c>
      <c r="G150" s="120">
        <v>2118</v>
      </c>
      <c r="H150" s="122">
        <f t="shared" si="4"/>
        <v>39183</v>
      </c>
    </row>
    <row r="151" spans="1:8">
      <c r="A151" s="118" t="s">
        <v>58</v>
      </c>
      <c r="B151" s="119" t="s">
        <v>68</v>
      </c>
      <c r="C151" s="120" t="s">
        <v>126</v>
      </c>
      <c r="D151" s="119" t="s">
        <v>208</v>
      </c>
      <c r="E151" s="120" t="s">
        <v>75</v>
      </c>
      <c r="F151" s="121">
        <v>28.99</v>
      </c>
      <c r="G151" s="120">
        <v>1340</v>
      </c>
      <c r="H151" s="122">
        <f t="shared" si="4"/>
        <v>38846.6</v>
      </c>
    </row>
    <row r="152" spans="1:8">
      <c r="A152" s="118" t="s">
        <v>91</v>
      </c>
      <c r="B152" s="119" t="s">
        <v>62</v>
      </c>
      <c r="C152" s="120" t="s">
        <v>161</v>
      </c>
      <c r="D152" s="119" t="s">
        <v>291</v>
      </c>
      <c r="E152" s="120" t="s">
        <v>56</v>
      </c>
      <c r="F152" s="121">
        <v>399</v>
      </c>
      <c r="G152" s="120">
        <v>95</v>
      </c>
      <c r="H152" s="122">
        <f t="shared" si="4"/>
        <v>37905</v>
      </c>
    </row>
    <row r="153" spans="1:8">
      <c r="A153" s="118" t="s">
        <v>58</v>
      </c>
      <c r="B153" s="119" t="s">
        <v>68</v>
      </c>
      <c r="C153" s="120" t="s">
        <v>79</v>
      </c>
      <c r="D153" s="119" t="s">
        <v>80</v>
      </c>
      <c r="E153" s="120" t="s">
        <v>75</v>
      </c>
      <c r="F153" s="121">
        <v>8.99</v>
      </c>
      <c r="G153" s="120">
        <v>4167</v>
      </c>
      <c r="H153" s="122">
        <f t="shared" si="4"/>
        <v>37461.33</v>
      </c>
    </row>
    <row r="154" spans="1:8">
      <c r="A154" s="118" t="s">
        <v>83</v>
      </c>
      <c r="B154" s="119" t="s">
        <v>62</v>
      </c>
      <c r="C154" s="120" t="s">
        <v>130</v>
      </c>
      <c r="D154" s="119" t="s">
        <v>205</v>
      </c>
      <c r="E154" s="120" t="s">
        <v>104</v>
      </c>
      <c r="F154" s="121">
        <v>37.950000000000003</v>
      </c>
      <c r="G154" s="120">
        <v>981</v>
      </c>
      <c r="H154" s="122">
        <f t="shared" si="4"/>
        <v>37228.950000000004</v>
      </c>
    </row>
    <row r="155" spans="1:8">
      <c r="A155" s="118" t="s">
        <v>83</v>
      </c>
      <c r="B155" s="119" t="s">
        <v>59</v>
      </c>
      <c r="C155" s="120" t="s">
        <v>82</v>
      </c>
      <c r="D155" s="119" t="s">
        <v>301</v>
      </c>
      <c r="E155" s="120" t="s">
        <v>106</v>
      </c>
      <c r="F155" s="121">
        <v>11.99</v>
      </c>
      <c r="G155" s="120">
        <v>3104</v>
      </c>
      <c r="H155" s="122">
        <f t="shared" si="4"/>
        <v>37216.959999999999</v>
      </c>
    </row>
    <row r="156" spans="1:8">
      <c r="A156" s="118" t="s">
        <v>58</v>
      </c>
      <c r="B156" s="119" t="s">
        <v>68</v>
      </c>
      <c r="C156" s="120" t="s">
        <v>126</v>
      </c>
      <c r="D156" s="119" t="s">
        <v>208</v>
      </c>
      <c r="E156" s="120" t="s">
        <v>71</v>
      </c>
      <c r="F156" s="121">
        <v>28.99</v>
      </c>
      <c r="G156" s="120">
        <v>1274</v>
      </c>
      <c r="H156" s="122">
        <f t="shared" si="4"/>
        <v>36933.259999999995</v>
      </c>
    </row>
    <row r="157" spans="1:8">
      <c r="A157" s="118" t="s">
        <v>83</v>
      </c>
      <c r="B157" s="119" t="s">
        <v>68</v>
      </c>
      <c r="C157" s="120" t="s">
        <v>168</v>
      </c>
      <c r="D157" s="119" t="s">
        <v>296</v>
      </c>
      <c r="E157" s="120" t="s">
        <v>102</v>
      </c>
      <c r="F157" s="121">
        <v>14.99</v>
      </c>
      <c r="G157" s="120">
        <v>2433</v>
      </c>
      <c r="H157" s="122">
        <f t="shared" si="4"/>
        <v>36470.67</v>
      </c>
    </row>
    <row r="158" spans="1:8">
      <c r="A158" s="118" t="s">
        <v>83</v>
      </c>
      <c r="B158" s="119" t="s">
        <v>68</v>
      </c>
      <c r="C158" s="120" t="s">
        <v>168</v>
      </c>
      <c r="D158" s="119" t="s">
        <v>296</v>
      </c>
      <c r="E158" s="120" t="s">
        <v>75</v>
      </c>
      <c r="F158" s="121">
        <v>14.99</v>
      </c>
      <c r="G158" s="120">
        <v>2423</v>
      </c>
      <c r="H158" s="122">
        <f t="shared" si="4"/>
        <v>36320.770000000004</v>
      </c>
    </row>
    <row r="159" spans="1:8">
      <c r="A159" s="118" t="s">
        <v>83</v>
      </c>
      <c r="B159" s="119" t="s">
        <v>62</v>
      </c>
      <c r="C159" s="120" t="s">
        <v>143</v>
      </c>
      <c r="D159" s="119" t="s">
        <v>207</v>
      </c>
      <c r="E159" s="120" t="s">
        <v>98</v>
      </c>
      <c r="F159" s="121">
        <v>39.950000000000003</v>
      </c>
      <c r="G159" s="120">
        <v>896</v>
      </c>
      <c r="H159" s="122">
        <f t="shared" si="4"/>
        <v>35795.200000000004</v>
      </c>
    </row>
    <row r="160" spans="1:8">
      <c r="A160" s="118" t="s">
        <v>83</v>
      </c>
      <c r="B160" s="119" t="s">
        <v>59</v>
      </c>
      <c r="C160" s="120" t="s">
        <v>94</v>
      </c>
      <c r="D160" s="119" t="s">
        <v>302</v>
      </c>
      <c r="E160" s="120" t="s">
        <v>96</v>
      </c>
      <c r="F160" s="121">
        <v>14.99</v>
      </c>
      <c r="G160" s="120">
        <v>2374</v>
      </c>
      <c r="H160" s="122">
        <f t="shared" si="4"/>
        <v>35586.26</v>
      </c>
    </row>
    <row r="161" spans="1:8">
      <c r="A161" s="118" t="s">
        <v>83</v>
      </c>
      <c r="B161" s="119" t="s">
        <v>59</v>
      </c>
      <c r="C161" s="120" t="s">
        <v>94</v>
      </c>
      <c r="D161" s="119" t="s">
        <v>302</v>
      </c>
      <c r="E161" s="120" t="s">
        <v>75</v>
      </c>
      <c r="F161" s="121">
        <v>14.99</v>
      </c>
      <c r="G161" s="120">
        <v>2371</v>
      </c>
      <c r="H161" s="122">
        <f t="shared" si="4"/>
        <v>35541.29</v>
      </c>
    </row>
    <row r="162" spans="1:8">
      <c r="A162" s="118" t="s">
        <v>58</v>
      </c>
      <c r="B162" s="119" t="s">
        <v>66</v>
      </c>
      <c r="C162" s="120" t="s">
        <v>65</v>
      </c>
      <c r="D162" s="119" t="s">
        <v>303</v>
      </c>
      <c r="E162" s="120" t="s">
        <v>60</v>
      </c>
      <c r="F162" s="121">
        <v>27.5</v>
      </c>
      <c r="G162" s="120">
        <v>1280</v>
      </c>
      <c r="H162" s="122">
        <f t="shared" si="4"/>
        <v>35200</v>
      </c>
    </row>
    <row r="163" spans="1:8">
      <c r="A163" s="118" t="s">
        <v>58</v>
      </c>
      <c r="B163" s="119" t="s">
        <v>59</v>
      </c>
      <c r="C163" s="120" t="s">
        <v>57</v>
      </c>
      <c r="D163" s="119" t="s">
        <v>131</v>
      </c>
      <c r="E163" s="120" t="s">
        <v>60</v>
      </c>
      <c r="F163" s="121">
        <v>23.99</v>
      </c>
      <c r="G163" s="120">
        <v>1444</v>
      </c>
      <c r="H163" s="122">
        <f t="shared" si="4"/>
        <v>34641.56</v>
      </c>
    </row>
    <row r="164" spans="1:8">
      <c r="A164" s="118" t="s">
        <v>83</v>
      </c>
      <c r="B164" s="119" t="s">
        <v>68</v>
      </c>
      <c r="C164" s="120" t="s">
        <v>168</v>
      </c>
      <c r="D164" s="119" t="s">
        <v>296</v>
      </c>
      <c r="E164" s="120" t="s">
        <v>191</v>
      </c>
      <c r="F164" s="121">
        <v>14.99</v>
      </c>
      <c r="G164" s="120">
        <v>2259</v>
      </c>
      <c r="H164" s="122">
        <f t="shared" si="4"/>
        <v>33862.410000000003</v>
      </c>
    </row>
    <row r="165" spans="1:8">
      <c r="A165" s="118" t="s">
        <v>58</v>
      </c>
      <c r="B165" s="119" t="s">
        <v>59</v>
      </c>
      <c r="C165" s="120" t="s">
        <v>57</v>
      </c>
      <c r="D165" s="119" t="s">
        <v>131</v>
      </c>
      <c r="E165" s="120" t="s">
        <v>56</v>
      </c>
      <c r="F165" s="121">
        <v>23.99</v>
      </c>
      <c r="G165" s="120">
        <v>1407</v>
      </c>
      <c r="H165" s="122">
        <f t="shared" si="4"/>
        <v>33753.93</v>
      </c>
    </row>
    <row r="166" spans="1:8">
      <c r="A166" s="118" t="s">
        <v>58</v>
      </c>
      <c r="B166" s="119" t="s">
        <v>68</v>
      </c>
      <c r="C166" s="120" t="s">
        <v>165</v>
      </c>
      <c r="D166" s="119" t="s">
        <v>304</v>
      </c>
      <c r="E166" s="120" t="s">
        <v>71</v>
      </c>
      <c r="F166" s="121">
        <v>36.99</v>
      </c>
      <c r="G166" s="120">
        <v>912</v>
      </c>
      <c r="H166" s="122">
        <f t="shared" si="4"/>
        <v>33734.880000000005</v>
      </c>
    </row>
    <row r="167" spans="1:8">
      <c r="A167" s="118" t="s">
        <v>91</v>
      </c>
      <c r="B167" s="119" t="s">
        <v>86</v>
      </c>
      <c r="C167" s="120" t="s">
        <v>63</v>
      </c>
      <c r="D167" s="119" t="s">
        <v>287</v>
      </c>
      <c r="E167" s="120" t="s">
        <v>60</v>
      </c>
      <c r="F167" s="121">
        <v>69</v>
      </c>
      <c r="G167" s="120">
        <v>478</v>
      </c>
      <c r="H167" s="122">
        <f t="shared" si="4"/>
        <v>32982</v>
      </c>
    </row>
    <row r="168" spans="1:8">
      <c r="A168" s="118" t="s">
        <v>58</v>
      </c>
      <c r="B168" s="119" t="s">
        <v>66</v>
      </c>
      <c r="C168" s="120" t="s">
        <v>164</v>
      </c>
      <c r="D168" s="119" t="s">
        <v>294</v>
      </c>
      <c r="E168" s="120" t="s">
        <v>233</v>
      </c>
      <c r="F168" s="121">
        <v>15.5</v>
      </c>
      <c r="G168" s="120">
        <v>2124</v>
      </c>
      <c r="H168" s="122">
        <f t="shared" si="4"/>
        <v>32922</v>
      </c>
    </row>
    <row r="169" spans="1:8">
      <c r="A169" s="118" t="s">
        <v>83</v>
      </c>
      <c r="B169" s="119" t="s">
        <v>86</v>
      </c>
      <c r="C169" s="120" t="s">
        <v>155</v>
      </c>
      <c r="D169" s="119" t="s">
        <v>305</v>
      </c>
      <c r="E169" s="120" t="s">
        <v>96</v>
      </c>
      <c r="F169" s="121">
        <v>22.5</v>
      </c>
      <c r="G169" s="120">
        <v>1463</v>
      </c>
      <c r="H169" s="122">
        <f t="shared" si="4"/>
        <v>32917.5</v>
      </c>
    </row>
    <row r="170" spans="1:8">
      <c r="A170" s="118" t="s">
        <v>58</v>
      </c>
      <c r="B170" s="119" t="s">
        <v>68</v>
      </c>
      <c r="C170" s="120" t="s">
        <v>107</v>
      </c>
      <c r="D170" s="119" t="s">
        <v>175</v>
      </c>
      <c r="E170" s="120" t="s">
        <v>87</v>
      </c>
      <c r="F170" s="121">
        <v>23.99</v>
      </c>
      <c r="G170" s="120">
        <v>1364</v>
      </c>
      <c r="H170" s="122">
        <f t="shared" si="4"/>
        <v>32722.359999999997</v>
      </c>
    </row>
    <row r="171" spans="1:8">
      <c r="A171" s="118" t="s">
        <v>83</v>
      </c>
      <c r="B171" s="119" t="s">
        <v>59</v>
      </c>
      <c r="C171" s="120" t="s">
        <v>94</v>
      </c>
      <c r="D171" s="119" t="s">
        <v>302</v>
      </c>
      <c r="E171" s="120" t="s">
        <v>98</v>
      </c>
      <c r="F171" s="121">
        <v>14.99</v>
      </c>
      <c r="G171" s="120">
        <v>2180</v>
      </c>
      <c r="H171" s="122">
        <f t="shared" si="4"/>
        <v>32678.2</v>
      </c>
    </row>
    <row r="172" spans="1:8">
      <c r="A172" s="118" t="s">
        <v>58</v>
      </c>
      <c r="B172" s="119" t="s">
        <v>68</v>
      </c>
      <c r="C172" s="120" t="s">
        <v>107</v>
      </c>
      <c r="D172" s="119" t="s">
        <v>175</v>
      </c>
      <c r="E172" s="120" t="s">
        <v>71</v>
      </c>
      <c r="F172" s="121">
        <v>23.99</v>
      </c>
      <c r="G172" s="120">
        <v>1344</v>
      </c>
      <c r="H172" s="122">
        <f t="shared" si="4"/>
        <v>32242.559999999998</v>
      </c>
    </row>
    <row r="173" spans="1:8">
      <c r="A173" s="118" t="s">
        <v>58</v>
      </c>
      <c r="B173" s="119" t="s">
        <v>59</v>
      </c>
      <c r="C173" s="120" t="s">
        <v>99</v>
      </c>
      <c r="D173" s="119" t="s">
        <v>100</v>
      </c>
      <c r="E173" s="120" t="s">
        <v>60</v>
      </c>
      <c r="F173" s="121">
        <v>29.99</v>
      </c>
      <c r="G173" s="120">
        <v>1058</v>
      </c>
      <c r="H173" s="122">
        <f t="shared" si="4"/>
        <v>31729.42</v>
      </c>
    </row>
    <row r="174" spans="1:8">
      <c r="A174" s="118" t="s">
        <v>91</v>
      </c>
      <c r="B174" s="119" t="s">
        <v>97</v>
      </c>
      <c r="C174" s="120" t="s">
        <v>73</v>
      </c>
      <c r="D174" s="119" t="s">
        <v>292</v>
      </c>
      <c r="E174" s="120" t="s">
        <v>60</v>
      </c>
      <c r="F174" s="121">
        <v>195</v>
      </c>
      <c r="G174" s="120">
        <v>162</v>
      </c>
      <c r="H174" s="122">
        <f t="shared" si="4"/>
        <v>31590</v>
      </c>
    </row>
    <row r="175" spans="1:8">
      <c r="A175" s="118" t="s">
        <v>58</v>
      </c>
      <c r="B175" s="119" t="s">
        <v>66</v>
      </c>
      <c r="C175" s="120" t="s">
        <v>65</v>
      </c>
      <c r="D175" s="119" t="s">
        <v>303</v>
      </c>
      <c r="E175" s="120" t="s">
        <v>56</v>
      </c>
      <c r="F175" s="121">
        <v>27.5</v>
      </c>
      <c r="G175" s="120">
        <v>1146</v>
      </c>
      <c r="H175" s="122">
        <f t="shared" si="4"/>
        <v>31515</v>
      </c>
    </row>
    <row r="176" spans="1:8">
      <c r="A176" s="118" t="s">
        <v>91</v>
      </c>
      <c r="B176" s="119" t="s">
        <v>97</v>
      </c>
      <c r="C176" s="120" t="s">
        <v>73</v>
      </c>
      <c r="D176" s="119" t="s">
        <v>292</v>
      </c>
      <c r="E176" s="120" t="s">
        <v>56</v>
      </c>
      <c r="F176" s="121">
        <v>195</v>
      </c>
      <c r="G176" s="120">
        <v>160</v>
      </c>
      <c r="H176" s="122">
        <f t="shared" si="4"/>
        <v>31200</v>
      </c>
    </row>
    <row r="177" spans="1:8">
      <c r="A177" s="118" t="s">
        <v>91</v>
      </c>
      <c r="B177" s="119" t="s">
        <v>78</v>
      </c>
      <c r="C177" s="120" t="s">
        <v>117</v>
      </c>
      <c r="D177" s="119" t="s">
        <v>289</v>
      </c>
      <c r="E177" s="120" t="s">
        <v>102</v>
      </c>
      <c r="F177" s="121">
        <v>179</v>
      </c>
      <c r="G177" s="120">
        <v>174</v>
      </c>
      <c r="H177" s="122">
        <f t="shared" si="4"/>
        <v>31146</v>
      </c>
    </row>
    <row r="178" spans="1:8">
      <c r="A178" s="118" t="s">
        <v>58</v>
      </c>
      <c r="B178" s="119" t="s">
        <v>68</v>
      </c>
      <c r="C178" s="120" t="s">
        <v>165</v>
      </c>
      <c r="D178" s="119" t="s">
        <v>304</v>
      </c>
      <c r="E178" s="120" t="s">
        <v>75</v>
      </c>
      <c r="F178" s="121">
        <v>36.99</v>
      </c>
      <c r="G178" s="120">
        <v>841</v>
      </c>
      <c r="H178" s="122">
        <f t="shared" si="4"/>
        <v>31108.59</v>
      </c>
    </row>
    <row r="179" spans="1:8">
      <c r="A179" s="118" t="s">
        <v>91</v>
      </c>
      <c r="B179" s="119" t="s">
        <v>78</v>
      </c>
      <c r="C179" s="120" t="s">
        <v>194</v>
      </c>
      <c r="D179" s="119" t="s">
        <v>284</v>
      </c>
      <c r="E179" s="120" t="s">
        <v>56</v>
      </c>
      <c r="F179" s="121">
        <v>189</v>
      </c>
      <c r="G179" s="120">
        <v>164</v>
      </c>
      <c r="H179" s="122">
        <f t="shared" si="4"/>
        <v>30996</v>
      </c>
    </row>
    <row r="180" spans="1:8">
      <c r="A180" s="118" t="s">
        <v>58</v>
      </c>
      <c r="B180" s="119" t="s">
        <v>68</v>
      </c>
      <c r="C180" s="120" t="s">
        <v>120</v>
      </c>
      <c r="D180" s="119" t="s">
        <v>204</v>
      </c>
      <c r="E180" s="120" t="s">
        <v>125</v>
      </c>
      <c r="F180" s="121">
        <v>16.989999999999998</v>
      </c>
      <c r="G180" s="120">
        <v>1822</v>
      </c>
      <c r="H180" s="122">
        <f t="shared" si="4"/>
        <v>30955.78</v>
      </c>
    </row>
    <row r="181" spans="1:8">
      <c r="A181" s="118" t="s">
        <v>58</v>
      </c>
      <c r="B181" s="119" t="s">
        <v>68</v>
      </c>
      <c r="C181" s="120" t="s">
        <v>107</v>
      </c>
      <c r="D181" s="119" t="s">
        <v>175</v>
      </c>
      <c r="E181" s="120" t="s">
        <v>75</v>
      </c>
      <c r="F181" s="121">
        <v>23.99</v>
      </c>
      <c r="G181" s="120">
        <v>1290</v>
      </c>
      <c r="H181" s="122">
        <f t="shared" si="4"/>
        <v>30947.1</v>
      </c>
    </row>
    <row r="182" spans="1:8">
      <c r="A182" s="118" t="s">
        <v>83</v>
      </c>
      <c r="B182" s="119" t="s">
        <v>86</v>
      </c>
      <c r="C182" s="120" t="s">
        <v>155</v>
      </c>
      <c r="D182" s="119" t="s">
        <v>305</v>
      </c>
      <c r="E182" s="120" t="s">
        <v>98</v>
      </c>
      <c r="F182" s="121">
        <v>22.5</v>
      </c>
      <c r="G182" s="120">
        <v>1357</v>
      </c>
      <c r="H182" s="122">
        <f t="shared" si="4"/>
        <v>30532.5</v>
      </c>
    </row>
    <row r="183" spans="1:8">
      <c r="A183" s="118" t="s">
        <v>91</v>
      </c>
      <c r="B183" s="119" t="s">
        <v>78</v>
      </c>
      <c r="C183" s="120" t="s">
        <v>134</v>
      </c>
      <c r="D183" s="119" t="s">
        <v>276</v>
      </c>
      <c r="E183" s="120" t="s">
        <v>102</v>
      </c>
      <c r="F183" s="121">
        <v>384</v>
      </c>
      <c r="G183" s="120">
        <v>78</v>
      </c>
      <c r="H183" s="122">
        <f t="shared" si="4"/>
        <v>29952</v>
      </c>
    </row>
    <row r="184" spans="1:8">
      <c r="A184" s="118" t="s">
        <v>83</v>
      </c>
      <c r="B184" s="119" t="s">
        <v>68</v>
      </c>
      <c r="C184" s="120" t="s">
        <v>185</v>
      </c>
      <c r="D184" s="119" t="s">
        <v>306</v>
      </c>
      <c r="E184" s="120" t="s">
        <v>75</v>
      </c>
      <c r="F184" s="121">
        <v>5.99</v>
      </c>
      <c r="G184" s="120">
        <v>4968</v>
      </c>
      <c r="H184" s="122">
        <f t="shared" si="4"/>
        <v>29758.32</v>
      </c>
    </row>
    <row r="185" spans="1:8">
      <c r="A185" s="118" t="s">
        <v>83</v>
      </c>
      <c r="B185" s="119" t="s">
        <v>59</v>
      </c>
      <c r="C185" s="120" t="s">
        <v>82</v>
      </c>
      <c r="D185" s="119" t="s">
        <v>301</v>
      </c>
      <c r="E185" s="120" t="s">
        <v>98</v>
      </c>
      <c r="F185" s="121">
        <v>11.99</v>
      </c>
      <c r="G185" s="120">
        <v>2479</v>
      </c>
      <c r="H185" s="122">
        <f t="shared" si="4"/>
        <v>29723.21</v>
      </c>
    </row>
    <row r="186" spans="1:8">
      <c r="A186" s="118" t="s">
        <v>83</v>
      </c>
      <c r="B186" s="119" t="s">
        <v>97</v>
      </c>
      <c r="C186" s="120" t="s">
        <v>157</v>
      </c>
      <c r="D186" s="119" t="s">
        <v>205</v>
      </c>
      <c r="E186" s="120" t="s">
        <v>228</v>
      </c>
      <c r="F186" s="121">
        <v>24.99</v>
      </c>
      <c r="G186" s="120">
        <v>1185</v>
      </c>
      <c r="H186" s="122">
        <f t="shared" si="4"/>
        <v>29613.149999999998</v>
      </c>
    </row>
    <row r="187" spans="1:8">
      <c r="A187" s="118" t="s">
        <v>83</v>
      </c>
      <c r="B187" s="119" t="s">
        <v>68</v>
      </c>
      <c r="C187" s="120" t="s">
        <v>172</v>
      </c>
      <c r="D187" s="119" t="s">
        <v>307</v>
      </c>
      <c r="E187" s="120" t="s">
        <v>75</v>
      </c>
      <c r="F187" s="121">
        <v>8.99</v>
      </c>
      <c r="G187" s="120">
        <v>3266</v>
      </c>
      <c r="H187" s="122">
        <f t="shared" si="4"/>
        <v>29361.34</v>
      </c>
    </row>
    <row r="188" spans="1:8">
      <c r="A188" s="118" t="s">
        <v>58</v>
      </c>
      <c r="B188" s="119" t="s">
        <v>59</v>
      </c>
      <c r="C188" s="120" t="s">
        <v>99</v>
      </c>
      <c r="D188" s="119" t="s">
        <v>100</v>
      </c>
      <c r="E188" s="120" t="s">
        <v>56</v>
      </c>
      <c r="F188" s="121">
        <v>29.99</v>
      </c>
      <c r="G188" s="120">
        <v>978</v>
      </c>
      <c r="H188" s="122">
        <f t="shared" si="4"/>
        <v>29330.219999999998</v>
      </c>
    </row>
    <row r="189" spans="1:8">
      <c r="A189" s="118" t="s">
        <v>83</v>
      </c>
      <c r="B189" s="119" t="s">
        <v>86</v>
      </c>
      <c r="C189" s="120" t="s">
        <v>155</v>
      </c>
      <c r="D189" s="119" t="s">
        <v>305</v>
      </c>
      <c r="E189" s="120" t="s">
        <v>191</v>
      </c>
      <c r="F189" s="121">
        <v>22.5</v>
      </c>
      <c r="G189" s="120">
        <v>1285</v>
      </c>
      <c r="H189" s="122">
        <f t="shared" si="4"/>
        <v>28912.5</v>
      </c>
    </row>
    <row r="190" spans="1:8">
      <c r="A190" s="118" t="s">
        <v>83</v>
      </c>
      <c r="B190" s="119" t="s">
        <v>59</v>
      </c>
      <c r="C190" s="120" t="s">
        <v>82</v>
      </c>
      <c r="D190" s="119" t="s">
        <v>301</v>
      </c>
      <c r="E190" s="120" t="s">
        <v>104</v>
      </c>
      <c r="F190" s="121">
        <v>11.99</v>
      </c>
      <c r="G190" s="120">
        <v>2372</v>
      </c>
      <c r="H190" s="122">
        <f t="shared" si="4"/>
        <v>28440.28</v>
      </c>
    </row>
    <row r="191" spans="1:8">
      <c r="A191" s="118" t="s">
        <v>58</v>
      </c>
      <c r="B191" s="119" t="s">
        <v>68</v>
      </c>
      <c r="C191" s="120" t="s">
        <v>67</v>
      </c>
      <c r="D191" s="119" t="s">
        <v>137</v>
      </c>
      <c r="E191" s="120" t="s">
        <v>71</v>
      </c>
      <c r="F191" s="121">
        <v>19.989999999999998</v>
      </c>
      <c r="G191" s="120">
        <v>1421</v>
      </c>
      <c r="H191" s="122">
        <f t="shared" si="4"/>
        <v>28405.789999999997</v>
      </c>
    </row>
    <row r="192" spans="1:8">
      <c r="A192" s="118" t="s">
        <v>83</v>
      </c>
      <c r="B192" s="119" t="s">
        <v>86</v>
      </c>
      <c r="C192" s="120" t="s">
        <v>144</v>
      </c>
      <c r="D192" s="119" t="s">
        <v>308</v>
      </c>
      <c r="E192" s="120" t="s">
        <v>191</v>
      </c>
      <c r="F192" s="121">
        <v>19.5</v>
      </c>
      <c r="G192" s="120">
        <v>1453</v>
      </c>
      <c r="H192" s="122">
        <f t="shared" si="4"/>
        <v>28333.5</v>
      </c>
    </row>
    <row r="193" spans="1:8">
      <c r="A193" s="118" t="s">
        <v>83</v>
      </c>
      <c r="B193" s="119" t="s">
        <v>59</v>
      </c>
      <c r="C193" s="120" t="s">
        <v>82</v>
      </c>
      <c r="D193" s="119" t="s">
        <v>301</v>
      </c>
      <c r="E193" s="120" t="s">
        <v>75</v>
      </c>
      <c r="F193" s="121">
        <v>11.99</v>
      </c>
      <c r="G193" s="120">
        <v>2341</v>
      </c>
      <c r="H193" s="122">
        <f t="shared" si="4"/>
        <v>28068.59</v>
      </c>
    </row>
    <row r="194" spans="1:8">
      <c r="A194" s="118" t="s">
        <v>83</v>
      </c>
      <c r="B194" s="119" t="s">
        <v>86</v>
      </c>
      <c r="C194" s="120" t="s">
        <v>136</v>
      </c>
      <c r="D194" s="119" t="s">
        <v>211</v>
      </c>
      <c r="E194" s="120" t="s">
        <v>96</v>
      </c>
      <c r="F194" s="121">
        <v>19.5</v>
      </c>
      <c r="G194" s="120">
        <v>1423</v>
      </c>
      <c r="H194" s="122">
        <f t="shared" si="4"/>
        <v>27748.5</v>
      </c>
    </row>
    <row r="195" spans="1:8">
      <c r="A195" s="118" t="s">
        <v>83</v>
      </c>
      <c r="B195" s="119" t="s">
        <v>86</v>
      </c>
      <c r="C195" s="120" t="s">
        <v>136</v>
      </c>
      <c r="D195" s="119" t="s">
        <v>211</v>
      </c>
      <c r="E195" s="120" t="s">
        <v>191</v>
      </c>
      <c r="F195" s="121">
        <v>19.5</v>
      </c>
      <c r="G195" s="120">
        <v>1423</v>
      </c>
      <c r="H195" s="122">
        <f t="shared" si="4"/>
        <v>27748.5</v>
      </c>
    </row>
    <row r="196" spans="1:8">
      <c r="A196" s="118" t="s">
        <v>83</v>
      </c>
      <c r="B196" s="119" t="s">
        <v>59</v>
      </c>
      <c r="C196" s="120" t="s">
        <v>84</v>
      </c>
      <c r="D196" s="119" t="s">
        <v>307</v>
      </c>
      <c r="E196" s="120" t="s">
        <v>106</v>
      </c>
      <c r="F196" s="121">
        <v>7.99</v>
      </c>
      <c r="G196" s="120">
        <v>3452</v>
      </c>
      <c r="H196" s="122">
        <f t="shared" ref="H196:H259" si="5">F196*G196</f>
        <v>27581.48</v>
      </c>
    </row>
    <row r="197" spans="1:8">
      <c r="A197" s="118" t="s">
        <v>83</v>
      </c>
      <c r="B197" s="119" t="s">
        <v>59</v>
      </c>
      <c r="C197" s="120" t="s">
        <v>82</v>
      </c>
      <c r="D197" s="119" t="s">
        <v>301</v>
      </c>
      <c r="E197" s="120" t="s">
        <v>108</v>
      </c>
      <c r="F197" s="121">
        <v>11.99</v>
      </c>
      <c r="G197" s="120">
        <v>2294</v>
      </c>
      <c r="H197" s="122">
        <f t="shared" si="5"/>
        <v>27505.06</v>
      </c>
    </row>
    <row r="198" spans="1:8">
      <c r="A198" s="118" t="s">
        <v>83</v>
      </c>
      <c r="B198" s="119" t="s">
        <v>86</v>
      </c>
      <c r="C198" s="120" t="s">
        <v>144</v>
      </c>
      <c r="D198" s="119" t="s">
        <v>308</v>
      </c>
      <c r="E198" s="120" t="s">
        <v>96</v>
      </c>
      <c r="F198" s="121">
        <v>19.5</v>
      </c>
      <c r="G198" s="120">
        <v>1398</v>
      </c>
      <c r="H198" s="122">
        <f t="shared" si="5"/>
        <v>27261</v>
      </c>
    </row>
    <row r="199" spans="1:8">
      <c r="A199" s="118" t="s">
        <v>83</v>
      </c>
      <c r="B199" s="119" t="s">
        <v>62</v>
      </c>
      <c r="C199" s="120" t="s">
        <v>128</v>
      </c>
      <c r="D199" s="119" t="s">
        <v>207</v>
      </c>
      <c r="E199" s="120" t="s">
        <v>104</v>
      </c>
      <c r="F199" s="121">
        <v>114.95</v>
      </c>
      <c r="G199" s="120">
        <v>237</v>
      </c>
      <c r="H199" s="122">
        <f t="shared" si="5"/>
        <v>27243.15</v>
      </c>
    </row>
    <row r="200" spans="1:8">
      <c r="A200" s="118" t="s">
        <v>83</v>
      </c>
      <c r="B200" s="119" t="s">
        <v>68</v>
      </c>
      <c r="C200" s="120" t="s">
        <v>152</v>
      </c>
      <c r="D200" s="119" t="s">
        <v>298</v>
      </c>
      <c r="E200" s="120" t="s">
        <v>102</v>
      </c>
      <c r="F200" s="121">
        <v>10.99</v>
      </c>
      <c r="G200" s="120">
        <v>2477</v>
      </c>
      <c r="H200" s="122">
        <f t="shared" si="5"/>
        <v>27222.23</v>
      </c>
    </row>
    <row r="201" spans="1:8">
      <c r="A201" s="118" t="s">
        <v>58</v>
      </c>
      <c r="B201" s="119" t="s">
        <v>68</v>
      </c>
      <c r="C201" s="120" t="s">
        <v>67</v>
      </c>
      <c r="D201" s="119" t="s">
        <v>137</v>
      </c>
      <c r="E201" s="120" t="s">
        <v>75</v>
      </c>
      <c r="F201" s="121">
        <v>19.989999999999998</v>
      </c>
      <c r="G201" s="120">
        <v>1340</v>
      </c>
      <c r="H201" s="122">
        <f t="shared" si="5"/>
        <v>26786.6</v>
      </c>
    </row>
    <row r="202" spans="1:8">
      <c r="A202" s="118" t="s">
        <v>58</v>
      </c>
      <c r="B202" s="119" t="s">
        <v>68</v>
      </c>
      <c r="C202" s="120" t="s">
        <v>165</v>
      </c>
      <c r="D202" s="119" t="s">
        <v>304</v>
      </c>
      <c r="E202" s="120" t="s">
        <v>87</v>
      </c>
      <c r="F202" s="121">
        <v>36.99</v>
      </c>
      <c r="G202" s="120">
        <v>720</v>
      </c>
      <c r="H202" s="122">
        <f t="shared" si="5"/>
        <v>26632.800000000003</v>
      </c>
    </row>
    <row r="203" spans="1:8">
      <c r="A203" s="118" t="s">
        <v>83</v>
      </c>
      <c r="B203" s="119" t="s">
        <v>86</v>
      </c>
      <c r="C203" s="120" t="s">
        <v>155</v>
      </c>
      <c r="D203" s="119" t="s">
        <v>305</v>
      </c>
      <c r="E203" s="120" t="s">
        <v>102</v>
      </c>
      <c r="F203" s="121">
        <v>22.5</v>
      </c>
      <c r="G203" s="120">
        <v>1182</v>
      </c>
      <c r="H203" s="122">
        <f t="shared" si="5"/>
        <v>26595</v>
      </c>
    </row>
    <row r="204" spans="1:8">
      <c r="A204" s="118" t="s">
        <v>83</v>
      </c>
      <c r="B204" s="119" t="s">
        <v>62</v>
      </c>
      <c r="C204" s="120" t="s">
        <v>180</v>
      </c>
      <c r="D204" s="119" t="s">
        <v>206</v>
      </c>
      <c r="E204" s="120" t="s">
        <v>98</v>
      </c>
      <c r="F204" s="121">
        <v>54.95</v>
      </c>
      <c r="G204" s="120">
        <v>473</v>
      </c>
      <c r="H204" s="122">
        <f t="shared" si="5"/>
        <v>25991.350000000002</v>
      </c>
    </row>
    <row r="205" spans="1:8">
      <c r="A205" s="118" t="s">
        <v>91</v>
      </c>
      <c r="B205" s="119" t="s">
        <v>62</v>
      </c>
      <c r="C205" s="120" t="s">
        <v>138</v>
      </c>
      <c r="D205" s="119" t="s">
        <v>309</v>
      </c>
      <c r="E205" s="120" t="s">
        <v>56</v>
      </c>
      <c r="F205" s="121">
        <v>499</v>
      </c>
      <c r="G205" s="120">
        <v>52</v>
      </c>
      <c r="H205" s="122">
        <f t="shared" si="5"/>
        <v>25948</v>
      </c>
    </row>
    <row r="206" spans="1:8">
      <c r="A206" s="118" t="s">
        <v>83</v>
      </c>
      <c r="B206" s="119" t="s">
        <v>62</v>
      </c>
      <c r="C206" s="120" t="s">
        <v>128</v>
      </c>
      <c r="D206" s="119" t="s">
        <v>207</v>
      </c>
      <c r="E206" s="120" t="s">
        <v>106</v>
      </c>
      <c r="F206" s="121">
        <v>114.95</v>
      </c>
      <c r="G206" s="120">
        <v>225</v>
      </c>
      <c r="H206" s="122">
        <f t="shared" si="5"/>
        <v>25863.75</v>
      </c>
    </row>
    <row r="207" spans="1:8">
      <c r="A207" s="118" t="s">
        <v>58</v>
      </c>
      <c r="B207" s="119" t="s">
        <v>66</v>
      </c>
      <c r="C207" s="120" t="s">
        <v>164</v>
      </c>
      <c r="D207" s="119" t="s">
        <v>299</v>
      </c>
      <c r="E207" s="120" t="s">
        <v>87</v>
      </c>
      <c r="F207" s="121">
        <v>12.5</v>
      </c>
      <c r="G207" s="120">
        <v>1974</v>
      </c>
      <c r="H207" s="122">
        <f t="shared" si="5"/>
        <v>24675</v>
      </c>
    </row>
    <row r="208" spans="1:8">
      <c r="A208" s="118" t="s">
        <v>83</v>
      </c>
      <c r="B208" s="119" t="s">
        <v>86</v>
      </c>
      <c r="C208" s="120" t="s">
        <v>144</v>
      </c>
      <c r="D208" s="119" t="s">
        <v>308</v>
      </c>
      <c r="E208" s="120" t="s">
        <v>102</v>
      </c>
      <c r="F208" s="121">
        <v>19.5</v>
      </c>
      <c r="G208" s="120">
        <v>1248</v>
      </c>
      <c r="H208" s="122">
        <f t="shared" si="5"/>
        <v>24336</v>
      </c>
    </row>
    <row r="209" spans="1:8">
      <c r="A209" s="118" t="s">
        <v>83</v>
      </c>
      <c r="B209" s="119" t="s">
        <v>86</v>
      </c>
      <c r="C209" s="120" t="s">
        <v>136</v>
      </c>
      <c r="D209" s="119" t="s">
        <v>211</v>
      </c>
      <c r="E209" s="120" t="s">
        <v>98</v>
      </c>
      <c r="F209" s="121">
        <v>19.5</v>
      </c>
      <c r="G209" s="120">
        <v>1226</v>
      </c>
      <c r="H209" s="122">
        <f t="shared" si="5"/>
        <v>23907</v>
      </c>
    </row>
    <row r="210" spans="1:8">
      <c r="A210" s="118" t="s">
        <v>83</v>
      </c>
      <c r="B210" s="119" t="s">
        <v>62</v>
      </c>
      <c r="C210" s="120" t="s">
        <v>180</v>
      </c>
      <c r="D210" s="119" t="s">
        <v>207</v>
      </c>
      <c r="E210" s="120" t="s">
        <v>96</v>
      </c>
      <c r="F210" s="121">
        <v>49.95</v>
      </c>
      <c r="G210" s="120">
        <v>478</v>
      </c>
      <c r="H210" s="122">
        <f t="shared" si="5"/>
        <v>23876.100000000002</v>
      </c>
    </row>
    <row r="211" spans="1:8">
      <c r="A211" s="118" t="s">
        <v>58</v>
      </c>
      <c r="B211" s="119" t="s">
        <v>68</v>
      </c>
      <c r="C211" s="120" t="s">
        <v>67</v>
      </c>
      <c r="D211" s="119" t="s">
        <v>137</v>
      </c>
      <c r="E211" s="120" t="s">
        <v>87</v>
      </c>
      <c r="F211" s="121">
        <v>19.989999999999998</v>
      </c>
      <c r="G211" s="120">
        <v>1192</v>
      </c>
      <c r="H211" s="122">
        <f t="shared" si="5"/>
        <v>23828.079999999998</v>
      </c>
    </row>
    <row r="212" spans="1:8">
      <c r="A212" s="118" t="s">
        <v>91</v>
      </c>
      <c r="B212" s="119" t="s">
        <v>78</v>
      </c>
      <c r="C212" s="120" t="s">
        <v>139</v>
      </c>
      <c r="D212" s="119" t="s">
        <v>280</v>
      </c>
      <c r="E212" s="120" t="s">
        <v>60</v>
      </c>
      <c r="F212" s="121">
        <v>320</v>
      </c>
      <c r="G212" s="120">
        <v>74</v>
      </c>
      <c r="H212" s="122">
        <f t="shared" si="5"/>
        <v>23680</v>
      </c>
    </row>
    <row r="213" spans="1:8">
      <c r="A213" s="118" t="s">
        <v>83</v>
      </c>
      <c r="B213" s="119" t="s">
        <v>59</v>
      </c>
      <c r="C213" s="120" t="s">
        <v>84</v>
      </c>
      <c r="D213" s="119" t="s">
        <v>307</v>
      </c>
      <c r="E213" s="120" t="s">
        <v>102</v>
      </c>
      <c r="F213" s="121">
        <v>7.99</v>
      </c>
      <c r="G213" s="120">
        <v>2960</v>
      </c>
      <c r="H213" s="122">
        <f t="shared" si="5"/>
        <v>23650.400000000001</v>
      </c>
    </row>
    <row r="214" spans="1:8">
      <c r="A214" s="118" t="s">
        <v>91</v>
      </c>
      <c r="B214" s="119" t="s">
        <v>62</v>
      </c>
      <c r="C214" s="120" t="s">
        <v>92</v>
      </c>
      <c r="D214" s="119" t="s">
        <v>310</v>
      </c>
      <c r="E214" s="120" t="s">
        <v>56</v>
      </c>
      <c r="F214" s="121">
        <v>245</v>
      </c>
      <c r="G214" s="120">
        <v>96</v>
      </c>
      <c r="H214" s="122">
        <f t="shared" si="5"/>
        <v>23520</v>
      </c>
    </row>
    <row r="215" spans="1:8">
      <c r="A215" s="118" t="s">
        <v>83</v>
      </c>
      <c r="B215" s="119" t="s">
        <v>68</v>
      </c>
      <c r="C215" s="120" t="s">
        <v>152</v>
      </c>
      <c r="D215" s="119" t="s">
        <v>298</v>
      </c>
      <c r="E215" s="120" t="s">
        <v>98</v>
      </c>
      <c r="F215" s="121">
        <v>10.99</v>
      </c>
      <c r="G215" s="120">
        <v>2138</v>
      </c>
      <c r="H215" s="122">
        <f t="shared" si="5"/>
        <v>23496.62</v>
      </c>
    </row>
    <row r="216" spans="1:8">
      <c r="A216" s="118" t="s">
        <v>91</v>
      </c>
      <c r="B216" s="119" t="s">
        <v>78</v>
      </c>
      <c r="C216" s="120" t="s">
        <v>118</v>
      </c>
      <c r="D216" s="119" t="s">
        <v>282</v>
      </c>
      <c r="E216" s="120" t="s">
        <v>75</v>
      </c>
      <c r="F216" s="121">
        <v>189</v>
      </c>
      <c r="G216" s="120">
        <v>123</v>
      </c>
      <c r="H216" s="122">
        <f t="shared" si="5"/>
        <v>23247</v>
      </c>
    </row>
    <row r="217" spans="1:8">
      <c r="A217" s="118" t="s">
        <v>83</v>
      </c>
      <c r="B217" s="119" t="s">
        <v>68</v>
      </c>
      <c r="C217" s="120" t="s">
        <v>152</v>
      </c>
      <c r="D217" s="119" t="s">
        <v>298</v>
      </c>
      <c r="E217" s="120" t="s">
        <v>191</v>
      </c>
      <c r="F217" s="121">
        <v>10.99</v>
      </c>
      <c r="G217" s="120">
        <v>2104</v>
      </c>
      <c r="H217" s="122">
        <f t="shared" si="5"/>
        <v>23122.959999999999</v>
      </c>
    </row>
    <row r="218" spans="1:8">
      <c r="A218" s="118" t="s">
        <v>91</v>
      </c>
      <c r="B218" s="119" t="s">
        <v>62</v>
      </c>
      <c r="C218" s="120" t="s">
        <v>145</v>
      </c>
      <c r="D218" s="119" t="s">
        <v>285</v>
      </c>
      <c r="E218" s="120" t="s">
        <v>60</v>
      </c>
      <c r="F218" s="121">
        <v>699</v>
      </c>
      <c r="G218" s="120">
        <v>33</v>
      </c>
      <c r="H218" s="122">
        <f t="shared" si="5"/>
        <v>23067</v>
      </c>
    </row>
    <row r="219" spans="1:8">
      <c r="A219" s="118" t="s">
        <v>58</v>
      </c>
      <c r="B219" s="119" t="s">
        <v>68</v>
      </c>
      <c r="C219" s="120" t="s">
        <v>67</v>
      </c>
      <c r="D219" s="119" t="s">
        <v>146</v>
      </c>
      <c r="E219" s="120" t="s">
        <v>75</v>
      </c>
      <c r="F219" s="121">
        <v>14.99</v>
      </c>
      <c r="G219" s="120">
        <v>1469</v>
      </c>
      <c r="H219" s="122">
        <f t="shared" si="5"/>
        <v>22020.31</v>
      </c>
    </row>
    <row r="220" spans="1:8">
      <c r="A220" s="118" t="s">
        <v>91</v>
      </c>
      <c r="B220" s="119" t="s">
        <v>97</v>
      </c>
      <c r="C220" s="120" t="s">
        <v>133</v>
      </c>
      <c r="D220" s="119" t="s">
        <v>311</v>
      </c>
      <c r="E220" s="120" t="s">
        <v>56</v>
      </c>
      <c r="F220" s="121">
        <v>49</v>
      </c>
      <c r="G220" s="120">
        <v>449</v>
      </c>
      <c r="H220" s="122">
        <f t="shared" si="5"/>
        <v>22001</v>
      </c>
    </row>
    <row r="221" spans="1:8">
      <c r="A221" s="118" t="s">
        <v>83</v>
      </c>
      <c r="B221" s="119" t="s">
        <v>59</v>
      </c>
      <c r="C221" s="120" t="s">
        <v>105</v>
      </c>
      <c r="D221" s="119" t="s">
        <v>306</v>
      </c>
      <c r="E221" s="120" t="s">
        <v>106</v>
      </c>
      <c r="F221" s="121">
        <v>4.99</v>
      </c>
      <c r="G221" s="120">
        <v>4403</v>
      </c>
      <c r="H221" s="122">
        <f t="shared" si="5"/>
        <v>21970.97</v>
      </c>
    </row>
    <row r="222" spans="1:8">
      <c r="A222" s="118" t="s">
        <v>77</v>
      </c>
      <c r="B222" s="119" t="s">
        <v>78</v>
      </c>
      <c r="C222" s="120" t="s">
        <v>76</v>
      </c>
      <c r="D222" s="119" t="s">
        <v>312</v>
      </c>
      <c r="E222" s="120" t="s">
        <v>75</v>
      </c>
      <c r="F222" s="121">
        <v>49</v>
      </c>
      <c r="G222" s="120">
        <v>445</v>
      </c>
      <c r="H222" s="122">
        <f t="shared" si="5"/>
        <v>21805</v>
      </c>
    </row>
    <row r="223" spans="1:8">
      <c r="A223" s="118" t="s">
        <v>83</v>
      </c>
      <c r="B223" s="119" t="s">
        <v>68</v>
      </c>
      <c r="C223" s="120" t="s">
        <v>172</v>
      </c>
      <c r="D223" s="119" t="s">
        <v>307</v>
      </c>
      <c r="E223" s="120" t="s">
        <v>102</v>
      </c>
      <c r="F223" s="121">
        <v>8.99</v>
      </c>
      <c r="G223" s="120">
        <v>2422</v>
      </c>
      <c r="H223" s="122">
        <f t="shared" si="5"/>
        <v>21773.78</v>
      </c>
    </row>
    <row r="224" spans="1:8">
      <c r="A224" s="118" t="s">
        <v>83</v>
      </c>
      <c r="B224" s="119" t="s">
        <v>59</v>
      </c>
      <c r="C224" s="120" t="s">
        <v>94</v>
      </c>
      <c r="D224" s="119" t="s">
        <v>302</v>
      </c>
      <c r="E224" s="120" t="s">
        <v>102</v>
      </c>
      <c r="F224" s="121">
        <v>14.99</v>
      </c>
      <c r="G224" s="120">
        <v>1445</v>
      </c>
      <c r="H224" s="122">
        <f t="shared" si="5"/>
        <v>21660.55</v>
      </c>
    </row>
    <row r="225" spans="1:8">
      <c r="A225" s="118" t="s">
        <v>83</v>
      </c>
      <c r="B225" s="119" t="s">
        <v>59</v>
      </c>
      <c r="C225" s="120" t="s">
        <v>94</v>
      </c>
      <c r="D225" s="119" t="s">
        <v>302</v>
      </c>
      <c r="E225" s="120" t="s">
        <v>104</v>
      </c>
      <c r="F225" s="121">
        <v>14.99</v>
      </c>
      <c r="G225" s="120">
        <v>1444</v>
      </c>
      <c r="H225" s="122">
        <f t="shared" si="5"/>
        <v>21645.56</v>
      </c>
    </row>
    <row r="226" spans="1:8">
      <c r="A226" s="118" t="s">
        <v>77</v>
      </c>
      <c r="B226" s="119" t="s">
        <v>78</v>
      </c>
      <c r="C226" s="120" t="s">
        <v>76</v>
      </c>
      <c r="D226" s="119" t="s">
        <v>312</v>
      </c>
      <c r="E226" s="120" t="s">
        <v>60</v>
      </c>
      <c r="F226" s="121">
        <v>49</v>
      </c>
      <c r="G226" s="120">
        <v>436</v>
      </c>
      <c r="H226" s="122">
        <f t="shared" si="5"/>
        <v>21364</v>
      </c>
    </row>
    <row r="227" spans="1:8">
      <c r="A227" s="118" t="s">
        <v>83</v>
      </c>
      <c r="B227" s="119" t="s">
        <v>59</v>
      </c>
      <c r="C227" s="120" t="s">
        <v>105</v>
      </c>
      <c r="D227" s="119" t="s">
        <v>306</v>
      </c>
      <c r="E227" s="120" t="s">
        <v>104</v>
      </c>
      <c r="F227" s="121">
        <v>4.99</v>
      </c>
      <c r="G227" s="120">
        <v>4239</v>
      </c>
      <c r="H227" s="122">
        <f t="shared" si="5"/>
        <v>21152.61</v>
      </c>
    </row>
    <row r="228" spans="1:8">
      <c r="A228" s="118" t="s">
        <v>83</v>
      </c>
      <c r="B228" s="119" t="s">
        <v>59</v>
      </c>
      <c r="C228" s="120" t="s">
        <v>105</v>
      </c>
      <c r="D228" s="119" t="s">
        <v>306</v>
      </c>
      <c r="E228" s="120" t="s">
        <v>102</v>
      </c>
      <c r="F228" s="121">
        <v>4.99</v>
      </c>
      <c r="G228" s="120">
        <v>4234</v>
      </c>
      <c r="H228" s="122">
        <f t="shared" si="5"/>
        <v>21127.66</v>
      </c>
    </row>
    <row r="229" spans="1:8">
      <c r="A229" s="118" t="s">
        <v>83</v>
      </c>
      <c r="B229" s="119" t="s">
        <v>62</v>
      </c>
      <c r="C229" s="120" t="s">
        <v>180</v>
      </c>
      <c r="D229" s="119" t="s">
        <v>205</v>
      </c>
      <c r="E229" s="120" t="s">
        <v>102</v>
      </c>
      <c r="F229" s="121">
        <v>44.95</v>
      </c>
      <c r="G229" s="120">
        <v>470</v>
      </c>
      <c r="H229" s="122">
        <f t="shared" si="5"/>
        <v>21126.5</v>
      </c>
    </row>
    <row r="230" spans="1:8">
      <c r="A230" s="118" t="s">
        <v>83</v>
      </c>
      <c r="B230" s="119" t="s">
        <v>86</v>
      </c>
      <c r="C230" s="120" t="s">
        <v>170</v>
      </c>
      <c r="D230" s="119" t="s">
        <v>286</v>
      </c>
      <c r="E230" s="120" t="s">
        <v>96</v>
      </c>
      <c r="F230" s="121">
        <v>16.75</v>
      </c>
      <c r="G230" s="120">
        <v>1255</v>
      </c>
      <c r="H230" s="122">
        <f t="shared" si="5"/>
        <v>21021.25</v>
      </c>
    </row>
    <row r="231" spans="1:8">
      <c r="A231" s="118" t="s">
        <v>83</v>
      </c>
      <c r="B231" s="119" t="s">
        <v>62</v>
      </c>
      <c r="C231" s="120" t="s">
        <v>180</v>
      </c>
      <c r="D231" s="119" t="s">
        <v>207</v>
      </c>
      <c r="E231" s="120" t="s">
        <v>98</v>
      </c>
      <c r="F231" s="121">
        <v>49.95</v>
      </c>
      <c r="G231" s="120">
        <v>413</v>
      </c>
      <c r="H231" s="122">
        <f t="shared" si="5"/>
        <v>20629.350000000002</v>
      </c>
    </row>
    <row r="232" spans="1:8">
      <c r="A232" s="118" t="s">
        <v>58</v>
      </c>
      <c r="B232" s="119" t="s">
        <v>68</v>
      </c>
      <c r="C232" s="120" t="s">
        <v>67</v>
      </c>
      <c r="D232" s="119" t="s">
        <v>146</v>
      </c>
      <c r="E232" s="120" t="s">
        <v>87</v>
      </c>
      <c r="F232" s="121">
        <v>14.99</v>
      </c>
      <c r="G232" s="120">
        <v>1313</v>
      </c>
      <c r="H232" s="122">
        <f t="shared" si="5"/>
        <v>19681.87</v>
      </c>
    </row>
    <row r="233" spans="1:8">
      <c r="A233" s="118" t="s">
        <v>58</v>
      </c>
      <c r="B233" s="119" t="s">
        <v>68</v>
      </c>
      <c r="C233" s="120" t="s">
        <v>67</v>
      </c>
      <c r="D233" s="119" t="s">
        <v>146</v>
      </c>
      <c r="E233" s="120" t="s">
        <v>71</v>
      </c>
      <c r="F233" s="121">
        <v>14.99</v>
      </c>
      <c r="G233" s="120">
        <v>1310</v>
      </c>
      <c r="H233" s="122">
        <f t="shared" si="5"/>
        <v>19636.900000000001</v>
      </c>
    </row>
    <row r="234" spans="1:8">
      <c r="A234" s="118" t="s">
        <v>83</v>
      </c>
      <c r="B234" s="119" t="s">
        <v>86</v>
      </c>
      <c r="C234" s="120" t="s">
        <v>144</v>
      </c>
      <c r="D234" s="119" t="s">
        <v>308</v>
      </c>
      <c r="E234" s="120" t="s">
        <v>98</v>
      </c>
      <c r="F234" s="121">
        <v>19.5</v>
      </c>
      <c r="G234" s="120">
        <v>996</v>
      </c>
      <c r="H234" s="122">
        <f t="shared" si="5"/>
        <v>19422</v>
      </c>
    </row>
    <row r="235" spans="1:8">
      <c r="A235" s="118" t="s">
        <v>58</v>
      </c>
      <c r="B235" s="119" t="s">
        <v>59</v>
      </c>
      <c r="C235" s="120" t="s">
        <v>88</v>
      </c>
      <c r="D235" s="119" t="s">
        <v>179</v>
      </c>
      <c r="E235" s="120" t="s">
        <v>60</v>
      </c>
      <c r="F235" s="121">
        <v>14.99</v>
      </c>
      <c r="G235" s="120">
        <v>1289</v>
      </c>
      <c r="H235" s="122">
        <f t="shared" si="5"/>
        <v>19322.11</v>
      </c>
    </row>
    <row r="236" spans="1:8">
      <c r="A236" s="118" t="s">
        <v>83</v>
      </c>
      <c r="B236" s="119" t="s">
        <v>68</v>
      </c>
      <c r="C236" s="120" t="s">
        <v>172</v>
      </c>
      <c r="D236" s="119" t="s">
        <v>307</v>
      </c>
      <c r="E236" s="120" t="s">
        <v>191</v>
      </c>
      <c r="F236" s="121">
        <v>8.99</v>
      </c>
      <c r="G236" s="120">
        <v>2127</v>
      </c>
      <c r="H236" s="122">
        <f t="shared" si="5"/>
        <v>19121.73</v>
      </c>
    </row>
    <row r="237" spans="1:8">
      <c r="A237" s="118" t="s">
        <v>83</v>
      </c>
      <c r="B237" s="119" t="s">
        <v>59</v>
      </c>
      <c r="C237" s="120" t="s">
        <v>105</v>
      </c>
      <c r="D237" s="119" t="s">
        <v>306</v>
      </c>
      <c r="E237" s="120" t="s">
        <v>96</v>
      </c>
      <c r="F237" s="121">
        <v>4.99</v>
      </c>
      <c r="G237" s="120">
        <v>3749</v>
      </c>
      <c r="H237" s="122">
        <f t="shared" si="5"/>
        <v>18707.510000000002</v>
      </c>
    </row>
    <row r="238" spans="1:8">
      <c r="A238" s="118" t="s">
        <v>58</v>
      </c>
      <c r="B238" s="119" t="s">
        <v>59</v>
      </c>
      <c r="C238" s="120" t="s">
        <v>88</v>
      </c>
      <c r="D238" s="119" t="s">
        <v>179</v>
      </c>
      <c r="E238" s="120" t="s">
        <v>56</v>
      </c>
      <c r="F238" s="121">
        <v>14.99</v>
      </c>
      <c r="G238" s="120">
        <v>1247</v>
      </c>
      <c r="H238" s="122">
        <f t="shared" si="5"/>
        <v>18692.53</v>
      </c>
    </row>
    <row r="239" spans="1:8">
      <c r="A239" s="118" t="s">
        <v>83</v>
      </c>
      <c r="B239" s="119" t="s">
        <v>59</v>
      </c>
      <c r="C239" s="120" t="s">
        <v>84</v>
      </c>
      <c r="D239" s="119" t="s">
        <v>307</v>
      </c>
      <c r="E239" s="120" t="s">
        <v>98</v>
      </c>
      <c r="F239" s="121">
        <v>7.99</v>
      </c>
      <c r="G239" s="120">
        <v>2265</v>
      </c>
      <c r="H239" s="122">
        <f t="shared" si="5"/>
        <v>18097.350000000002</v>
      </c>
    </row>
    <row r="240" spans="1:8">
      <c r="A240" s="118" t="s">
        <v>83</v>
      </c>
      <c r="B240" s="119" t="s">
        <v>68</v>
      </c>
      <c r="C240" s="120" t="s">
        <v>172</v>
      </c>
      <c r="D240" s="119" t="s">
        <v>307</v>
      </c>
      <c r="E240" s="120" t="s">
        <v>98</v>
      </c>
      <c r="F240" s="121">
        <v>8.99</v>
      </c>
      <c r="G240" s="120">
        <v>2012</v>
      </c>
      <c r="H240" s="122">
        <f t="shared" si="5"/>
        <v>18087.88</v>
      </c>
    </row>
    <row r="241" spans="1:8">
      <c r="A241" s="118" t="s">
        <v>91</v>
      </c>
      <c r="B241" s="119" t="s">
        <v>78</v>
      </c>
      <c r="C241" s="120" t="s">
        <v>134</v>
      </c>
      <c r="D241" s="119" t="s">
        <v>276</v>
      </c>
      <c r="E241" s="120" t="s">
        <v>87</v>
      </c>
      <c r="F241" s="121">
        <v>384</v>
      </c>
      <c r="G241" s="120">
        <v>47</v>
      </c>
      <c r="H241" s="122">
        <f t="shared" si="5"/>
        <v>18048</v>
      </c>
    </row>
    <row r="242" spans="1:8">
      <c r="A242" s="118" t="s">
        <v>83</v>
      </c>
      <c r="B242" s="119" t="s">
        <v>59</v>
      </c>
      <c r="C242" s="120" t="s">
        <v>84</v>
      </c>
      <c r="D242" s="119" t="s">
        <v>307</v>
      </c>
      <c r="E242" s="120" t="s">
        <v>96</v>
      </c>
      <c r="F242" s="121">
        <v>7.99</v>
      </c>
      <c r="G242" s="120">
        <v>2257</v>
      </c>
      <c r="H242" s="122">
        <f t="shared" si="5"/>
        <v>18033.43</v>
      </c>
    </row>
    <row r="243" spans="1:8">
      <c r="A243" s="118" t="s">
        <v>83</v>
      </c>
      <c r="B243" s="119" t="s">
        <v>62</v>
      </c>
      <c r="C243" s="120" t="s">
        <v>180</v>
      </c>
      <c r="D243" s="119" t="s">
        <v>205</v>
      </c>
      <c r="E243" s="120" t="s">
        <v>98</v>
      </c>
      <c r="F243" s="121">
        <v>44.95</v>
      </c>
      <c r="G243" s="120">
        <v>400</v>
      </c>
      <c r="H243" s="122">
        <f t="shared" si="5"/>
        <v>17980</v>
      </c>
    </row>
    <row r="244" spans="1:8">
      <c r="A244" s="118" t="s">
        <v>83</v>
      </c>
      <c r="B244" s="119" t="s">
        <v>62</v>
      </c>
      <c r="C244" s="120" t="s">
        <v>180</v>
      </c>
      <c r="D244" s="119" t="s">
        <v>205</v>
      </c>
      <c r="E244" s="120" t="s">
        <v>96</v>
      </c>
      <c r="F244" s="121">
        <v>44.95</v>
      </c>
      <c r="G244" s="120">
        <v>397</v>
      </c>
      <c r="H244" s="122">
        <f t="shared" si="5"/>
        <v>17845.150000000001</v>
      </c>
    </row>
    <row r="245" spans="1:8">
      <c r="A245" s="118" t="s">
        <v>83</v>
      </c>
      <c r="B245" s="119" t="s">
        <v>59</v>
      </c>
      <c r="C245" s="120" t="s">
        <v>82</v>
      </c>
      <c r="D245" s="119" t="s">
        <v>301</v>
      </c>
      <c r="E245" s="120" t="s">
        <v>96</v>
      </c>
      <c r="F245" s="121">
        <v>11.99</v>
      </c>
      <c r="G245" s="120">
        <v>1479</v>
      </c>
      <c r="H245" s="122">
        <f t="shared" si="5"/>
        <v>17733.21</v>
      </c>
    </row>
    <row r="246" spans="1:8">
      <c r="A246" s="118" t="s">
        <v>83</v>
      </c>
      <c r="B246" s="119" t="s">
        <v>59</v>
      </c>
      <c r="C246" s="120" t="s">
        <v>94</v>
      </c>
      <c r="D246" s="119" t="s">
        <v>302</v>
      </c>
      <c r="E246" s="120" t="s">
        <v>106</v>
      </c>
      <c r="F246" s="121">
        <v>14.99</v>
      </c>
      <c r="G246" s="120">
        <v>1162</v>
      </c>
      <c r="H246" s="122">
        <f t="shared" si="5"/>
        <v>17418.38</v>
      </c>
    </row>
    <row r="247" spans="1:8">
      <c r="A247" s="118" t="s">
        <v>83</v>
      </c>
      <c r="B247" s="119" t="s">
        <v>59</v>
      </c>
      <c r="C247" s="120" t="s">
        <v>84</v>
      </c>
      <c r="D247" s="119" t="s">
        <v>307</v>
      </c>
      <c r="E247" s="120" t="s">
        <v>75</v>
      </c>
      <c r="F247" s="121">
        <v>7.99</v>
      </c>
      <c r="G247" s="120">
        <v>2168</v>
      </c>
      <c r="H247" s="122">
        <f t="shared" si="5"/>
        <v>17322.32</v>
      </c>
    </row>
    <row r="248" spans="1:8">
      <c r="A248" s="118" t="s">
        <v>83</v>
      </c>
      <c r="B248" s="119" t="s">
        <v>59</v>
      </c>
      <c r="C248" s="120" t="s">
        <v>82</v>
      </c>
      <c r="D248" s="119" t="s">
        <v>301</v>
      </c>
      <c r="E248" s="120" t="s">
        <v>102</v>
      </c>
      <c r="F248" s="121">
        <v>11.99</v>
      </c>
      <c r="G248" s="120">
        <v>1439</v>
      </c>
      <c r="H248" s="122">
        <f t="shared" si="5"/>
        <v>17253.61</v>
      </c>
    </row>
    <row r="249" spans="1:8">
      <c r="A249" s="118" t="s">
        <v>83</v>
      </c>
      <c r="B249" s="119" t="s">
        <v>59</v>
      </c>
      <c r="C249" s="120" t="s">
        <v>105</v>
      </c>
      <c r="D249" s="119" t="s">
        <v>306</v>
      </c>
      <c r="E249" s="120" t="s">
        <v>75</v>
      </c>
      <c r="F249" s="121">
        <v>4.99</v>
      </c>
      <c r="G249" s="120">
        <v>3428</v>
      </c>
      <c r="H249" s="122">
        <f t="shared" si="5"/>
        <v>17105.72</v>
      </c>
    </row>
    <row r="250" spans="1:8">
      <c r="A250" s="118" t="s">
        <v>83</v>
      </c>
      <c r="B250" s="119" t="s">
        <v>68</v>
      </c>
      <c r="C250" s="120" t="s">
        <v>185</v>
      </c>
      <c r="D250" s="119" t="s">
        <v>306</v>
      </c>
      <c r="E250" s="120" t="s">
        <v>98</v>
      </c>
      <c r="F250" s="121">
        <v>5.99</v>
      </c>
      <c r="G250" s="120">
        <v>2822</v>
      </c>
      <c r="H250" s="122">
        <f t="shared" si="5"/>
        <v>16903.78</v>
      </c>
    </row>
    <row r="251" spans="1:8">
      <c r="A251" s="118" t="s">
        <v>83</v>
      </c>
      <c r="B251" s="119" t="s">
        <v>59</v>
      </c>
      <c r="C251" s="120" t="s">
        <v>105</v>
      </c>
      <c r="D251" s="119" t="s">
        <v>306</v>
      </c>
      <c r="E251" s="120" t="s">
        <v>98</v>
      </c>
      <c r="F251" s="121">
        <v>4.99</v>
      </c>
      <c r="G251" s="120">
        <v>3340</v>
      </c>
      <c r="H251" s="122">
        <f t="shared" si="5"/>
        <v>16666.600000000002</v>
      </c>
    </row>
    <row r="252" spans="1:8">
      <c r="A252" s="118" t="s">
        <v>83</v>
      </c>
      <c r="B252" s="119" t="s">
        <v>97</v>
      </c>
      <c r="C252" s="120" t="s">
        <v>159</v>
      </c>
      <c r="D252" s="119" t="s">
        <v>313</v>
      </c>
      <c r="E252" s="120" t="s">
        <v>225</v>
      </c>
      <c r="F252" s="121">
        <v>12</v>
      </c>
      <c r="G252" s="120">
        <v>1365</v>
      </c>
      <c r="H252" s="122">
        <f t="shared" si="5"/>
        <v>16380</v>
      </c>
    </row>
    <row r="253" spans="1:8">
      <c r="A253" s="118" t="s">
        <v>77</v>
      </c>
      <c r="B253" s="119" t="s">
        <v>78</v>
      </c>
      <c r="C253" s="120" t="s">
        <v>76</v>
      </c>
      <c r="D253" s="119" t="s">
        <v>312</v>
      </c>
      <c r="E253" s="120" t="s">
        <v>56</v>
      </c>
      <c r="F253" s="121">
        <v>49</v>
      </c>
      <c r="G253" s="120">
        <v>334</v>
      </c>
      <c r="H253" s="122">
        <f t="shared" si="5"/>
        <v>16366</v>
      </c>
    </row>
    <row r="254" spans="1:8">
      <c r="A254" s="118" t="s">
        <v>58</v>
      </c>
      <c r="B254" s="119" t="s">
        <v>66</v>
      </c>
      <c r="C254" s="120" t="s">
        <v>164</v>
      </c>
      <c r="D254" s="119" t="s">
        <v>299</v>
      </c>
      <c r="E254" s="120" t="s">
        <v>233</v>
      </c>
      <c r="F254" s="121">
        <v>12.5</v>
      </c>
      <c r="G254" s="120">
        <v>1289</v>
      </c>
      <c r="H254" s="122">
        <f t="shared" si="5"/>
        <v>16112.5</v>
      </c>
    </row>
    <row r="255" spans="1:8">
      <c r="A255" s="118" t="s">
        <v>83</v>
      </c>
      <c r="B255" s="119" t="s">
        <v>59</v>
      </c>
      <c r="C255" s="120" t="s">
        <v>105</v>
      </c>
      <c r="D255" s="119" t="s">
        <v>306</v>
      </c>
      <c r="E255" s="120" t="s">
        <v>108</v>
      </c>
      <c r="F255" s="121">
        <v>4.99</v>
      </c>
      <c r="G255" s="120">
        <v>3227</v>
      </c>
      <c r="H255" s="122">
        <f t="shared" si="5"/>
        <v>16102.730000000001</v>
      </c>
    </row>
    <row r="256" spans="1:8">
      <c r="A256" s="118" t="s">
        <v>77</v>
      </c>
      <c r="B256" s="119" t="s">
        <v>97</v>
      </c>
      <c r="C256" s="120" t="s">
        <v>121</v>
      </c>
      <c r="D256" s="119" t="s">
        <v>314</v>
      </c>
      <c r="E256" s="120" t="s">
        <v>188</v>
      </c>
      <c r="F256" s="121">
        <v>24.95</v>
      </c>
      <c r="G256" s="120">
        <v>640</v>
      </c>
      <c r="H256" s="122">
        <f t="shared" si="5"/>
        <v>15968</v>
      </c>
    </row>
    <row r="257" spans="1:8">
      <c r="A257" s="118" t="s">
        <v>83</v>
      </c>
      <c r="B257" s="119" t="s">
        <v>97</v>
      </c>
      <c r="C257" s="120" t="s">
        <v>159</v>
      </c>
      <c r="D257" s="119" t="s">
        <v>313</v>
      </c>
      <c r="E257" s="120" t="s">
        <v>227</v>
      </c>
      <c r="F257" s="121">
        <v>12</v>
      </c>
      <c r="G257" s="120">
        <v>1264</v>
      </c>
      <c r="H257" s="122">
        <f t="shared" si="5"/>
        <v>15168</v>
      </c>
    </row>
    <row r="258" spans="1:8">
      <c r="A258" s="118" t="s">
        <v>83</v>
      </c>
      <c r="B258" s="119" t="s">
        <v>59</v>
      </c>
      <c r="C258" s="120" t="s">
        <v>84</v>
      </c>
      <c r="D258" s="119" t="s">
        <v>307</v>
      </c>
      <c r="E258" s="120" t="s">
        <v>104</v>
      </c>
      <c r="F258" s="121">
        <v>7.99</v>
      </c>
      <c r="G258" s="120">
        <v>1870</v>
      </c>
      <c r="H258" s="122">
        <f t="shared" si="5"/>
        <v>14941.300000000001</v>
      </c>
    </row>
    <row r="259" spans="1:8">
      <c r="A259" s="118" t="s">
        <v>77</v>
      </c>
      <c r="B259" s="119" t="s">
        <v>97</v>
      </c>
      <c r="C259" s="120" t="s">
        <v>113</v>
      </c>
      <c r="D259" s="119" t="s">
        <v>314</v>
      </c>
      <c r="E259" s="120" t="s">
        <v>188</v>
      </c>
      <c r="F259" s="121">
        <v>24.95</v>
      </c>
      <c r="G259" s="120">
        <v>595</v>
      </c>
      <c r="H259" s="122">
        <f t="shared" si="5"/>
        <v>14845.25</v>
      </c>
    </row>
    <row r="260" spans="1:8">
      <c r="A260" s="118" t="s">
        <v>83</v>
      </c>
      <c r="B260" s="119" t="s">
        <v>59</v>
      </c>
      <c r="C260" s="120" t="s">
        <v>94</v>
      </c>
      <c r="D260" s="119" t="s">
        <v>302</v>
      </c>
      <c r="E260" s="120" t="s">
        <v>108</v>
      </c>
      <c r="F260" s="121">
        <v>14.99</v>
      </c>
      <c r="G260" s="120">
        <v>989</v>
      </c>
      <c r="H260" s="122">
        <f t="shared" ref="H260:H303" si="6">F260*G260</f>
        <v>14825.11</v>
      </c>
    </row>
    <row r="261" spans="1:8">
      <c r="A261" s="118" t="s">
        <v>83</v>
      </c>
      <c r="B261" s="119" t="s">
        <v>62</v>
      </c>
      <c r="C261" s="120" t="s">
        <v>174</v>
      </c>
      <c r="D261" s="119" t="s">
        <v>315</v>
      </c>
      <c r="E261" s="120" t="s">
        <v>102</v>
      </c>
      <c r="F261" s="121">
        <v>9.99</v>
      </c>
      <c r="G261" s="120">
        <v>1443</v>
      </c>
      <c r="H261" s="122">
        <f t="shared" si="6"/>
        <v>14415.57</v>
      </c>
    </row>
    <row r="262" spans="1:8">
      <c r="A262" s="118" t="s">
        <v>83</v>
      </c>
      <c r="B262" s="119" t="s">
        <v>68</v>
      </c>
      <c r="C262" s="120" t="s">
        <v>185</v>
      </c>
      <c r="D262" s="119" t="s">
        <v>306</v>
      </c>
      <c r="E262" s="120" t="s">
        <v>102</v>
      </c>
      <c r="F262" s="121">
        <v>5.99</v>
      </c>
      <c r="G262" s="120">
        <v>2375</v>
      </c>
      <c r="H262" s="122">
        <f t="shared" si="6"/>
        <v>14226.25</v>
      </c>
    </row>
    <row r="263" spans="1:8">
      <c r="A263" s="118" t="s">
        <v>77</v>
      </c>
      <c r="B263" s="119" t="s">
        <v>78</v>
      </c>
      <c r="C263" s="120" t="s">
        <v>81</v>
      </c>
      <c r="D263" s="119" t="s">
        <v>316</v>
      </c>
      <c r="E263" s="120" t="s">
        <v>56</v>
      </c>
      <c r="F263" s="121">
        <v>29.99</v>
      </c>
      <c r="G263" s="120">
        <v>472</v>
      </c>
      <c r="H263" s="122">
        <f t="shared" si="6"/>
        <v>14155.279999999999</v>
      </c>
    </row>
    <row r="264" spans="1:8">
      <c r="A264" s="118" t="s">
        <v>83</v>
      </c>
      <c r="B264" s="119" t="s">
        <v>97</v>
      </c>
      <c r="C264" s="120" t="s">
        <v>159</v>
      </c>
      <c r="D264" s="119" t="s">
        <v>313</v>
      </c>
      <c r="E264" s="120" t="s">
        <v>226</v>
      </c>
      <c r="F264" s="121">
        <v>12</v>
      </c>
      <c r="G264" s="120">
        <v>1174</v>
      </c>
      <c r="H264" s="122">
        <f t="shared" si="6"/>
        <v>14088</v>
      </c>
    </row>
    <row r="265" spans="1:8">
      <c r="A265" s="118" t="s">
        <v>58</v>
      </c>
      <c r="B265" s="119" t="s">
        <v>68</v>
      </c>
      <c r="C265" s="120" t="s">
        <v>69</v>
      </c>
      <c r="D265" s="119" t="s">
        <v>70</v>
      </c>
      <c r="E265" s="120" t="s">
        <v>71</v>
      </c>
      <c r="F265" s="121">
        <v>10.99</v>
      </c>
      <c r="G265" s="120">
        <v>1267</v>
      </c>
      <c r="H265" s="122">
        <f t="shared" si="6"/>
        <v>13924.33</v>
      </c>
    </row>
    <row r="266" spans="1:8">
      <c r="A266" s="118" t="s">
        <v>91</v>
      </c>
      <c r="B266" s="119" t="s">
        <v>97</v>
      </c>
      <c r="C266" s="120" t="s">
        <v>133</v>
      </c>
      <c r="D266" s="119" t="s">
        <v>311</v>
      </c>
      <c r="E266" s="120" t="s">
        <v>60</v>
      </c>
      <c r="F266" s="121">
        <v>49</v>
      </c>
      <c r="G266" s="120">
        <v>284</v>
      </c>
      <c r="H266" s="122">
        <f t="shared" si="6"/>
        <v>13916</v>
      </c>
    </row>
    <row r="267" spans="1:8">
      <c r="A267" s="118" t="s">
        <v>83</v>
      </c>
      <c r="B267" s="119" t="s">
        <v>68</v>
      </c>
      <c r="C267" s="120" t="s">
        <v>185</v>
      </c>
      <c r="D267" s="119" t="s">
        <v>306</v>
      </c>
      <c r="E267" s="120" t="s">
        <v>191</v>
      </c>
      <c r="F267" s="121">
        <v>5.99</v>
      </c>
      <c r="G267" s="120">
        <v>2205</v>
      </c>
      <c r="H267" s="122">
        <f t="shared" si="6"/>
        <v>13207.95</v>
      </c>
    </row>
    <row r="268" spans="1:8">
      <c r="A268" s="118" t="s">
        <v>83</v>
      </c>
      <c r="B268" s="119" t="s">
        <v>86</v>
      </c>
      <c r="C268" s="120" t="s">
        <v>170</v>
      </c>
      <c r="D268" s="119" t="s">
        <v>286</v>
      </c>
      <c r="E268" s="120" t="s">
        <v>191</v>
      </c>
      <c r="F268" s="121">
        <v>16.75</v>
      </c>
      <c r="G268" s="120">
        <v>787</v>
      </c>
      <c r="H268" s="122">
        <f t="shared" si="6"/>
        <v>13182.25</v>
      </c>
    </row>
    <row r="269" spans="1:8">
      <c r="A269" s="118" t="s">
        <v>58</v>
      </c>
      <c r="B269" s="119" t="s">
        <v>68</v>
      </c>
      <c r="C269" s="120" t="s">
        <v>79</v>
      </c>
      <c r="D269" s="119" t="s">
        <v>80</v>
      </c>
      <c r="E269" s="120" t="s">
        <v>71</v>
      </c>
      <c r="F269" s="121">
        <v>8.99</v>
      </c>
      <c r="G269" s="120">
        <v>1436</v>
      </c>
      <c r="H269" s="122">
        <f t="shared" si="6"/>
        <v>12909.64</v>
      </c>
    </row>
    <row r="270" spans="1:8">
      <c r="A270" s="118" t="s">
        <v>83</v>
      </c>
      <c r="B270" s="119" t="s">
        <v>62</v>
      </c>
      <c r="C270" s="120" t="s">
        <v>184</v>
      </c>
      <c r="D270" s="119" t="s">
        <v>317</v>
      </c>
      <c r="E270" s="120" t="s">
        <v>102</v>
      </c>
      <c r="F270" s="121">
        <v>8.99</v>
      </c>
      <c r="G270" s="120">
        <v>1384</v>
      </c>
      <c r="H270" s="122">
        <f t="shared" si="6"/>
        <v>12442.16</v>
      </c>
    </row>
    <row r="271" spans="1:8">
      <c r="A271" s="118" t="s">
        <v>83</v>
      </c>
      <c r="B271" s="119" t="s">
        <v>62</v>
      </c>
      <c r="C271" s="120" t="s">
        <v>174</v>
      </c>
      <c r="D271" s="119" t="s">
        <v>315</v>
      </c>
      <c r="E271" s="120" t="s">
        <v>96</v>
      </c>
      <c r="F271" s="121">
        <v>9.99</v>
      </c>
      <c r="G271" s="120">
        <v>1216</v>
      </c>
      <c r="H271" s="122">
        <f t="shared" si="6"/>
        <v>12147.84</v>
      </c>
    </row>
    <row r="272" spans="1:8">
      <c r="A272" s="118" t="s">
        <v>83</v>
      </c>
      <c r="B272" s="119" t="s">
        <v>97</v>
      </c>
      <c r="C272" s="120" t="s">
        <v>159</v>
      </c>
      <c r="D272" s="119" t="s">
        <v>313</v>
      </c>
      <c r="E272" s="120" t="s">
        <v>224</v>
      </c>
      <c r="F272" s="121">
        <v>12</v>
      </c>
      <c r="G272" s="120">
        <v>996</v>
      </c>
      <c r="H272" s="122">
        <f t="shared" si="6"/>
        <v>11952</v>
      </c>
    </row>
    <row r="273" spans="1:8">
      <c r="A273" s="118" t="s">
        <v>91</v>
      </c>
      <c r="B273" s="119" t="s">
        <v>78</v>
      </c>
      <c r="C273" s="120" t="s">
        <v>117</v>
      </c>
      <c r="D273" s="119" t="s">
        <v>289</v>
      </c>
      <c r="E273" s="120" t="s">
        <v>191</v>
      </c>
      <c r="F273" s="121">
        <v>179</v>
      </c>
      <c r="G273" s="120">
        <v>66</v>
      </c>
      <c r="H273" s="122">
        <f t="shared" si="6"/>
        <v>11814</v>
      </c>
    </row>
    <row r="274" spans="1:8">
      <c r="A274" s="118" t="s">
        <v>91</v>
      </c>
      <c r="B274" s="119" t="s">
        <v>97</v>
      </c>
      <c r="C274" s="120" t="s">
        <v>133</v>
      </c>
      <c r="D274" s="119" t="s">
        <v>311</v>
      </c>
      <c r="E274" s="120" t="s">
        <v>75</v>
      </c>
      <c r="F274" s="121">
        <v>49</v>
      </c>
      <c r="G274" s="120">
        <v>232</v>
      </c>
      <c r="H274" s="122">
        <f t="shared" si="6"/>
        <v>11368</v>
      </c>
    </row>
    <row r="275" spans="1:8">
      <c r="A275" s="118" t="s">
        <v>58</v>
      </c>
      <c r="B275" s="119" t="s">
        <v>68</v>
      </c>
      <c r="C275" s="120" t="s">
        <v>166</v>
      </c>
      <c r="D275" s="119" t="s">
        <v>234</v>
      </c>
      <c r="E275" s="120" t="s">
        <v>71</v>
      </c>
      <c r="F275" s="121">
        <v>13.99</v>
      </c>
      <c r="G275" s="120">
        <v>810</v>
      </c>
      <c r="H275" s="122">
        <f t="shared" si="6"/>
        <v>11331.9</v>
      </c>
    </row>
    <row r="276" spans="1:8">
      <c r="A276" s="118" t="s">
        <v>58</v>
      </c>
      <c r="B276" s="119" t="s">
        <v>68</v>
      </c>
      <c r="C276" s="120" t="s">
        <v>79</v>
      </c>
      <c r="D276" s="119" t="s">
        <v>80</v>
      </c>
      <c r="E276" s="120" t="s">
        <v>87</v>
      </c>
      <c r="F276" s="121">
        <v>8.99</v>
      </c>
      <c r="G276" s="120">
        <v>1248</v>
      </c>
      <c r="H276" s="122">
        <f t="shared" si="6"/>
        <v>11219.52</v>
      </c>
    </row>
    <row r="277" spans="1:8">
      <c r="A277" s="118" t="s">
        <v>91</v>
      </c>
      <c r="B277" s="119" t="s">
        <v>78</v>
      </c>
      <c r="C277" s="120" t="s">
        <v>117</v>
      </c>
      <c r="D277" s="119" t="s">
        <v>289</v>
      </c>
      <c r="E277" s="120" t="s">
        <v>87</v>
      </c>
      <c r="F277" s="121">
        <v>179</v>
      </c>
      <c r="G277" s="120">
        <v>62</v>
      </c>
      <c r="H277" s="122">
        <f t="shared" si="6"/>
        <v>11098</v>
      </c>
    </row>
    <row r="278" spans="1:8">
      <c r="A278" s="118" t="s">
        <v>83</v>
      </c>
      <c r="B278" s="119" t="s">
        <v>62</v>
      </c>
      <c r="C278" s="120" t="s">
        <v>184</v>
      </c>
      <c r="D278" s="119" t="s">
        <v>317</v>
      </c>
      <c r="E278" s="120" t="s">
        <v>98</v>
      </c>
      <c r="F278" s="121">
        <v>8.99</v>
      </c>
      <c r="G278" s="120">
        <v>1215</v>
      </c>
      <c r="H278" s="122">
        <f t="shared" si="6"/>
        <v>10922.85</v>
      </c>
    </row>
    <row r="279" spans="1:8">
      <c r="A279" s="118" t="s">
        <v>83</v>
      </c>
      <c r="B279" s="119" t="s">
        <v>97</v>
      </c>
      <c r="C279" s="120" t="s">
        <v>159</v>
      </c>
      <c r="D279" s="119" t="s">
        <v>313</v>
      </c>
      <c r="E279" s="120" t="s">
        <v>228</v>
      </c>
      <c r="F279" s="121">
        <v>12</v>
      </c>
      <c r="G279" s="120">
        <v>872</v>
      </c>
      <c r="H279" s="122">
        <f t="shared" si="6"/>
        <v>10464</v>
      </c>
    </row>
    <row r="280" spans="1:8">
      <c r="A280" s="118" t="s">
        <v>83</v>
      </c>
      <c r="B280" s="119" t="s">
        <v>62</v>
      </c>
      <c r="C280" s="120" t="s">
        <v>184</v>
      </c>
      <c r="D280" s="119" t="s">
        <v>317</v>
      </c>
      <c r="E280" s="120" t="s">
        <v>96</v>
      </c>
      <c r="F280" s="121">
        <v>8.99</v>
      </c>
      <c r="G280" s="120">
        <v>1146</v>
      </c>
      <c r="H280" s="122">
        <f t="shared" si="6"/>
        <v>10302.540000000001</v>
      </c>
    </row>
    <row r="281" spans="1:8">
      <c r="A281" s="118" t="s">
        <v>58</v>
      </c>
      <c r="B281" s="119" t="s">
        <v>86</v>
      </c>
      <c r="C281" s="120" t="s">
        <v>154</v>
      </c>
      <c r="D281" s="119" t="s">
        <v>124</v>
      </c>
      <c r="E281" s="120" t="s">
        <v>169</v>
      </c>
      <c r="F281" s="121">
        <v>20.95</v>
      </c>
      <c r="G281" s="120">
        <v>487</v>
      </c>
      <c r="H281" s="122">
        <f t="shared" si="6"/>
        <v>10202.65</v>
      </c>
    </row>
    <row r="282" spans="1:8">
      <c r="A282" s="118" t="s">
        <v>83</v>
      </c>
      <c r="B282" s="119" t="s">
        <v>97</v>
      </c>
      <c r="C282" s="120" t="s">
        <v>158</v>
      </c>
      <c r="D282" s="119" t="s">
        <v>313</v>
      </c>
      <c r="E282" s="120" t="s">
        <v>188</v>
      </c>
      <c r="F282" s="121">
        <v>12</v>
      </c>
      <c r="G282" s="120">
        <v>840</v>
      </c>
      <c r="H282" s="122">
        <f t="shared" si="6"/>
        <v>10080</v>
      </c>
    </row>
    <row r="283" spans="1:8">
      <c r="A283" s="118" t="s">
        <v>83</v>
      </c>
      <c r="B283" s="119" t="s">
        <v>62</v>
      </c>
      <c r="C283" s="120" t="s">
        <v>180</v>
      </c>
      <c r="D283" s="119" t="s">
        <v>207</v>
      </c>
      <c r="E283" s="120" t="s">
        <v>102</v>
      </c>
      <c r="F283" s="121">
        <v>49.95</v>
      </c>
      <c r="G283" s="120">
        <v>188</v>
      </c>
      <c r="H283" s="122">
        <f t="shared" si="6"/>
        <v>9390.6</v>
      </c>
    </row>
    <row r="284" spans="1:8">
      <c r="A284" s="118" t="s">
        <v>83</v>
      </c>
      <c r="B284" s="119" t="s">
        <v>86</v>
      </c>
      <c r="C284" s="120" t="s">
        <v>85</v>
      </c>
      <c r="D284" s="119" t="s">
        <v>318</v>
      </c>
      <c r="E284" s="120" t="s">
        <v>163</v>
      </c>
      <c r="F284" s="121">
        <v>19.989999999999998</v>
      </c>
      <c r="G284" s="120">
        <v>465</v>
      </c>
      <c r="H284" s="122">
        <f t="shared" si="6"/>
        <v>9295.3499999999985</v>
      </c>
    </row>
    <row r="285" spans="1:8">
      <c r="A285" s="118" t="s">
        <v>83</v>
      </c>
      <c r="B285" s="119" t="s">
        <v>59</v>
      </c>
      <c r="C285" s="120" t="s">
        <v>84</v>
      </c>
      <c r="D285" s="119" t="s">
        <v>307</v>
      </c>
      <c r="E285" s="120" t="s">
        <v>108</v>
      </c>
      <c r="F285" s="121">
        <v>7.99</v>
      </c>
      <c r="G285" s="120">
        <v>1107</v>
      </c>
      <c r="H285" s="122">
        <f t="shared" si="6"/>
        <v>8844.93</v>
      </c>
    </row>
    <row r="286" spans="1:8">
      <c r="A286" s="118" t="s">
        <v>83</v>
      </c>
      <c r="B286" s="119" t="s">
        <v>97</v>
      </c>
      <c r="C286" s="120" t="s">
        <v>147</v>
      </c>
      <c r="D286" s="119" t="s">
        <v>313</v>
      </c>
      <c r="E286" s="120" t="s">
        <v>188</v>
      </c>
      <c r="F286" s="121">
        <v>12</v>
      </c>
      <c r="G286" s="120">
        <v>734</v>
      </c>
      <c r="H286" s="122">
        <f t="shared" si="6"/>
        <v>8808</v>
      </c>
    </row>
    <row r="287" spans="1:8">
      <c r="A287" s="118" t="s">
        <v>91</v>
      </c>
      <c r="B287" s="119" t="s">
        <v>78</v>
      </c>
      <c r="C287" s="120" t="s">
        <v>150</v>
      </c>
      <c r="D287" s="119" t="s">
        <v>270</v>
      </c>
      <c r="E287" s="120" t="s">
        <v>102</v>
      </c>
      <c r="F287" s="121">
        <v>529</v>
      </c>
      <c r="G287" s="120">
        <v>16</v>
      </c>
      <c r="H287" s="122">
        <f t="shared" si="6"/>
        <v>8464</v>
      </c>
    </row>
    <row r="288" spans="1:8">
      <c r="A288" s="118" t="s">
        <v>83</v>
      </c>
      <c r="B288" s="119" t="s">
        <v>86</v>
      </c>
      <c r="C288" s="120" t="s">
        <v>85</v>
      </c>
      <c r="D288" s="119" t="s">
        <v>318</v>
      </c>
      <c r="E288" s="120" t="s">
        <v>71</v>
      </c>
      <c r="F288" s="121">
        <v>19.989999999999998</v>
      </c>
      <c r="G288" s="120">
        <v>408</v>
      </c>
      <c r="H288" s="122">
        <f t="shared" si="6"/>
        <v>8155.9199999999992</v>
      </c>
    </row>
    <row r="289" spans="1:8">
      <c r="A289" s="118" t="s">
        <v>83</v>
      </c>
      <c r="B289" s="119" t="s">
        <v>86</v>
      </c>
      <c r="C289" s="120" t="s">
        <v>115</v>
      </c>
      <c r="D289" s="119" t="s">
        <v>319</v>
      </c>
      <c r="E289" s="120" t="s">
        <v>191</v>
      </c>
      <c r="F289" s="121">
        <v>17.5</v>
      </c>
      <c r="G289" s="120">
        <v>458</v>
      </c>
      <c r="H289" s="122">
        <f t="shared" si="6"/>
        <v>8015</v>
      </c>
    </row>
    <row r="290" spans="1:8">
      <c r="A290" s="118" t="s">
        <v>83</v>
      </c>
      <c r="B290" s="119" t="s">
        <v>86</v>
      </c>
      <c r="C290" s="120" t="s">
        <v>170</v>
      </c>
      <c r="D290" s="119" t="s">
        <v>286</v>
      </c>
      <c r="E290" s="120" t="s">
        <v>102</v>
      </c>
      <c r="F290" s="121">
        <v>16.75</v>
      </c>
      <c r="G290" s="120">
        <v>473</v>
      </c>
      <c r="H290" s="122">
        <f t="shared" si="6"/>
        <v>7922.75</v>
      </c>
    </row>
    <row r="291" spans="1:8">
      <c r="A291" s="118" t="s">
        <v>77</v>
      </c>
      <c r="B291" s="119" t="s">
        <v>78</v>
      </c>
      <c r="C291" s="120" t="s">
        <v>81</v>
      </c>
      <c r="D291" s="119" t="s">
        <v>316</v>
      </c>
      <c r="E291" s="120" t="s">
        <v>60</v>
      </c>
      <c r="F291" s="121">
        <v>29.99</v>
      </c>
      <c r="G291" s="120">
        <v>256</v>
      </c>
      <c r="H291" s="122">
        <f t="shared" si="6"/>
        <v>7677.44</v>
      </c>
    </row>
    <row r="292" spans="1:8">
      <c r="A292" s="118" t="s">
        <v>83</v>
      </c>
      <c r="B292" s="119" t="s">
        <v>86</v>
      </c>
      <c r="C292" s="120" t="s">
        <v>115</v>
      </c>
      <c r="D292" s="119" t="s">
        <v>319</v>
      </c>
      <c r="E292" s="120" t="s">
        <v>96</v>
      </c>
      <c r="F292" s="121">
        <v>17.5</v>
      </c>
      <c r="G292" s="120">
        <v>433</v>
      </c>
      <c r="H292" s="122">
        <f t="shared" si="6"/>
        <v>7577.5</v>
      </c>
    </row>
    <row r="293" spans="1:8">
      <c r="A293" s="118" t="s">
        <v>58</v>
      </c>
      <c r="B293" s="119" t="s">
        <v>86</v>
      </c>
      <c r="C293" s="120" t="s">
        <v>154</v>
      </c>
      <c r="D293" s="119" t="s">
        <v>124</v>
      </c>
      <c r="E293" s="120" t="s">
        <v>71</v>
      </c>
      <c r="F293" s="121">
        <v>20.95</v>
      </c>
      <c r="G293" s="120">
        <v>361</v>
      </c>
      <c r="H293" s="122">
        <f t="shared" si="6"/>
        <v>7562.95</v>
      </c>
    </row>
    <row r="294" spans="1:8">
      <c r="A294" s="118" t="s">
        <v>83</v>
      </c>
      <c r="B294" s="119" t="s">
        <v>62</v>
      </c>
      <c r="C294" s="120" t="s">
        <v>174</v>
      </c>
      <c r="D294" s="119" t="s">
        <v>315</v>
      </c>
      <c r="E294" s="120" t="s">
        <v>98</v>
      </c>
      <c r="F294" s="121">
        <v>9.99</v>
      </c>
      <c r="G294" s="120">
        <v>720</v>
      </c>
      <c r="H294" s="122">
        <f t="shared" si="6"/>
        <v>7192.8</v>
      </c>
    </row>
    <row r="295" spans="1:8">
      <c r="A295" s="118" t="s">
        <v>77</v>
      </c>
      <c r="B295" s="119" t="s">
        <v>78</v>
      </c>
      <c r="C295" s="120" t="s">
        <v>81</v>
      </c>
      <c r="D295" s="119" t="s">
        <v>316</v>
      </c>
      <c r="E295" s="120" t="s">
        <v>75</v>
      </c>
      <c r="F295" s="121">
        <v>29.99</v>
      </c>
      <c r="G295" s="120">
        <v>233</v>
      </c>
      <c r="H295" s="122">
        <f t="shared" si="6"/>
        <v>6987.67</v>
      </c>
    </row>
    <row r="296" spans="1:8">
      <c r="A296" s="118" t="s">
        <v>83</v>
      </c>
      <c r="B296" s="119" t="s">
        <v>86</v>
      </c>
      <c r="C296" s="120" t="s">
        <v>85</v>
      </c>
      <c r="D296" s="119" t="s">
        <v>318</v>
      </c>
      <c r="E296" s="120" t="s">
        <v>169</v>
      </c>
      <c r="F296" s="121">
        <v>19.989999999999998</v>
      </c>
      <c r="G296" s="120">
        <v>342</v>
      </c>
      <c r="H296" s="122">
        <f t="shared" si="6"/>
        <v>6836.579999999999</v>
      </c>
    </row>
    <row r="297" spans="1:8">
      <c r="A297" s="118" t="s">
        <v>83</v>
      </c>
      <c r="B297" s="119" t="s">
        <v>86</v>
      </c>
      <c r="C297" s="120" t="s">
        <v>115</v>
      </c>
      <c r="D297" s="119" t="s">
        <v>319</v>
      </c>
      <c r="E297" s="120" t="s">
        <v>102</v>
      </c>
      <c r="F297" s="121">
        <v>17.5</v>
      </c>
      <c r="G297" s="120">
        <v>379</v>
      </c>
      <c r="H297" s="122">
        <f t="shared" si="6"/>
        <v>6632.5</v>
      </c>
    </row>
    <row r="298" spans="1:8">
      <c r="A298" s="118" t="s">
        <v>58</v>
      </c>
      <c r="B298" s="119" t="s">
        <v>86</v>
      </c>
      <c r="C298" s="120" t="s">
        <v>154</v>
      </c>
      <c r="D298" s="119" t="s">
        <v>124</v>
      </c>
      <c r="E298" s="120" t="s">
        <v>171</v>
      </c>
      <c r="F298" s="121">
        <v>20.95</v>
      </c>
      <c r="G298" s="120">
        <v>312</v>
      </c>
      <c r="H298" s="122">
        <f t="shared" si="6"/>
        <v>6536.4</v>
      </c>
    </row>
    <row r="299" spans="1:8">
      <c r="A299" s="118" t="s">
        <v>58</v>
      </c>
      <c r="B299" s="119" t="s">
        <v>86</v>
      </c>
      <c r="C299" s="120" t="s">
        <v>154</v>
      </c>
      <c r="D299" s="119" t="s">
        <v>124</v>
      </c>
      <c r="E299" s="120" t="s">
        <v>163</v>
      </c>
      <c r="F299" s="121">
        <v>20.95</v>
      </c>
      <c r="G299" s="120">
        <v>310</v>
      </c>
      <c r="H299" s="122">
        <f t="shared" si="6"/>
        <v>6494.5</v>
      </c>
    </row>
    <row r="300" spans="1:8">
      <c r="A300" s="118" t="s">
        <v>91</v>
      </c>
      <c r="B300" s="119" t="s">
        <v>78</v>
      </c>
      <c r="C300" s="120" t="s">
        <v>181</v>
      </c>
      <c r="D300" s="119" t="s">
        <v>271</v>
      </c>
      <c r="E300" s="120" t="s">
        <v>60</v>
      </c>
      <c r="F300" s="121">
        <v>455</v>
      </c>
      <c r="G300" s="120">
        <v>14</v>
      </c>
      <c r="H300" s="122">
        <f t="shared" si="6"/>
        <v>6370</v>
      </c>
    </row>
    <row r="301" spans="1:8">
      <c r="A301" s="118" t="s">
        <v>83</v>
      </c>
      <c r="B301" s="119" t="s">
        <v>86</v>
      </c>
      <c r="C301" s="120" t="s">
        <v>115</v>
      </c>
      <c r="D301" s="119" t="s">
        <v>319</v>
      </c>
      <c r="E301" s="120" t="s">
        <v>98</v>
      </c>
      <c r="F301" s="121">
        <v>17.5</v>
      </c>
      <c r="G301" s="120">
        <v>269</v>
      </c>
      <c r="H301" s="122">
        <f t="shared" si="6"/>
        <v>4707.5</v>
      </c>
    </row>
    <row r="302" spans="1:8">
      <c r="A302" s="118" t="s">
        <v>83</v>
      </c>
      <c r="B302" s="119" t="s">
        <v>86</v>
      </c>
      <c r="C302" s="120" t="s">
        <v>85</v>
      </c>
      <c r="D302" s="119" t="s">
        <v>318</v>
      </c>
      <c r="E302" s="120" t="s">
        <v>171</v>
      </c>
      <c r="F302" s="121">
        <v>19.989999999999998</v>
      </c>
      <c r="G302" s="120">
        <v>141</v>
      </c>
      <c r="H302" s="122">
        <f t="shared" si="6"/>
        <v>2818.5899999999997</v>
      </c>
    </row>
    <row r="303" spans="1:8">
      <c r="A303" s="118" t="s">
        <v>91</v>
      </c>
      <c r="B303" s="119" t="s">
        <v>78</v>
      </c>
      <c r="C303" s="120" t="s">
        <v>139</v>
      </c>
      <c r="D303" s="119" t="s">
        <v>280</v>
      </c>
      <c r="E303" s="120" t="s">
        <v>56</v>
      </c>
      <c r="F303" s="121">
        <v>320</v>
      </c>
      <c r="G303" s="120">
        <v>4</v>
      </c>
      <c r="H303" s="122">
        <f t="shared" si="6"/>
        <v>1280</v>
      </c>
    </row>
  </sheetData>
  <sortState xmlns:xlrd2="http://schemas.microsoft.com/office/spreadsheetml/2017/richdata2" ref="A7:H306">
    <sortCondition descending="1" ref="H7"/>
  </sortState>
  <pageMargins left="0.75" right="0.75" top="1" bottom="1" header="0.5" footer="0.5"/>
  <pageSetup orientation="portrait" horizontalDpi="4294967292" verticalDpi="4294967292"/>
  <headerFooter>
    <oddHeader>&amp;L&amp;"Calibri,Regular"&amp;K000000&amp;G&amp;C&amp;"Calibri,Regular"&amp;K000000No Obstacles HOME _x000D_2012 Product Line Revenue</oddHeader>
  </headerFooter>
  <legacyDrawingHF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361B-8210-42D7-B567-188934965F43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Dennis-2011</dc:creator>
  <cp:keywords/>
  <dc:description/>
  <cp:lastModifiedBy>Guest User</cp:lastModifiedBy>
  <cp:revision/>
  <dcterms:created xsi:type="dcterms:W3CDTF">2012-12-19T05:04:05Z</dcterms:created>
  <dcterms:modified xsi:type="dcterms:W3CDTF">2024-02-11T04:53:17Z</dcterms:modified>
  <cp:category/>
  <cp:contentStatus/>
</cp:coreProperties>
</file>