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Assumptions"/>
    <sheet r:id="rId2" sheetId="2" name="IncomeStmt"/>
    <sheet r:id="rId3" sheetId="3" name="CashFlow"/>
    <sheet r:id="rId4" sheetId="4" name="Valuation"/>
    <sheet r:id="rId5" sheetId="5" name="Quarterly_2024"/>
    <sheet r:id="rId6" sheetId="6" name="Data"/>
    <sheet r:id="rId7" sheetId="7" name="Notes"/>
  </sheets>
  <definedNames>
    <definedName name="Capex_Percent">Assumptions!$B$7</definedName>
    <definedName name="DA_Percent">Assumptions!$B$6</definedName>
    <definedName name="EBITDA_Margin">Assumptions!$B$5</definedName>
    <definedName name="NetDebt">Assumptions!$B$9</definedName>
    <definedName name="NWC_Percent">Assumptions!$B$8</definedName>
    <definedName name="SharesOut">Assumptions!$B$10</definedName>
    <definedName name="TaxRate">Assumptions!$B$4</definedName>
    <definedName name="TerminalGrowth">Assumptions!$B$3</definedName>
    <definedName name="WACC">Assumptions!$B$2</definedName>
  </definedNames>
  <calcPr fullCalcOnLoad="1"/>
</workbook>
</file>

<file path=xl/sharedStrings.xml><?xml version="1.0" encoding="utf-8"?>
<sst xmlns="http://schemas.openxmlformats.org/spreadsheetml/2006/main" count="78" uniqueCount="66">
  <si>
    <t>This workbook is a sample test case for the XL Agent challenge.</t>
  </si>
  <si>
    <t>It includes assumptions, an income statement, cash flows, and a DCF valuation model with cross-sheet formulas.</t>
  </si>
  <si>
    <t>Sample queries:</t>
  </si>
  <si>
    <t>- 'What is the projected EBITDA margin in 2026?'</t>
  </si>
  <si>
    <t>- 'Sum FY2024 revenue by region across sheets.' (see Data sheet)</t>
  </si>
  <si>
    <t>- 'Which sheets reference IncomeStmt!B2?'</t>
  </si>
  <si>
    <t>Regeneration tasks to try:</t>
  </si>
  <si>
    <t>- 'Increase Capex_Percent to 6% and regenerate valuation.'</t>
  </si>
  <si>
    <t>- 'Add Q1-2025 as a new column in Quarterly_2024 and populate values.'</t>
  </si>
  <si>
    <t>- 'Insert a new sheet for scenario analysis that copies structure with modified EBITDA_Margin.'</t>
  </si>
  <si>
    <t>Region</t>
  </si>
  <si>
    <t>Product</t>
  </si>
  <si>
    <t>FY2024 Revenue</t>
  </si>
  <si>
    <t>North America</t>
  </si>
  <si>
    <t>Alpha</t>
  </si>
  <si>
    <t>Beta</t>
  </si>
  <si>
    <t>Europe</t>
  </si>
  <si>
    <t>APAC</t>
  </si>
  <si>
    <t>Metric</t>
  </si>
  <si>
    <t>Q1-2024</t>
  </si>
  <si>
    <t>Q2-2024</t>
  </si>
  <si>
    <t>Q3-2024</t>
  </si>
  <si>
    <t>Q4-2024</t>
  </si>
  <si>
    <t>Revenue</t>
  </si>
  <si>
    <t>COGS</t>
  </si>
  <si>
    <t>Gross Profit</t>
  </si>
  <si>
    <t>OpEx</t>
  </si>
  <si>
    <t>EBITDA</t>
  </si>
  <si>
    <t>NOTE: Add a new quarter column (e.g., Q1-2025) here when results are announced.</t>
  </si>
  <si>
    <t>Item</t>
  </si>
  <si>
    <t>TV/Notes</t>
  </si>
  <si>
    <t>Unlevered FCF</t>
  </si>
  <si>
    <t>Discount Factor</t>
  </si>
  <si>
    <t>PV of FCF</t>
  </si>
  <si>
    <t>Terminal Value (Gordon)</t>
  </si>
  <si>
    <t>PV of Terminal Value</t>
  </si>
  <si>
    <t>Enterprise Value</t>
  </si>
  <si>
    <t>Equity Value</t>
  </si>
  <si>
    <t>Implied Price per Share</t>
  </si>
  <si>
    <t>Line Item</t>
  </si>
  <si>
    <t>NOPAT</t>
  </si>
  <si>
    <t>D&amp;A</t>
  </si>
  <si>
    <t>Change in NWC</t>
  </si>
  <si>
    <t>CapEx</t>
  </si>
  <si>
    <t>EBIT</t>
  </si>
  <si>
    <t>Name</t>
  </si>
  <si>
    <t>Value</t>
  </si>
  <si>
    <t>Notes</t>
  </si>
  <si>
    <t>WACC</t>
  </si>
  <si>
    <t>Weighted Avg. Cost of Capital</t>
  </si>
  <si>
    <t>TerminalGrowth</t>
  </si>
  <si>
    <t>Long-term perpetual growth</t>
  </si>
  <si>
    <t>TaxRate</t>
  </si>
  <si>
    <t>Effective cash tax rate</t>
  </si>
  <si>
    <t>EBITDA_Margin</t>
  </si>
  <si>
    <t>EBITDA as % of revenue</t>
  </si>
  <si>
    <t>DA_Percent</t>
  </si>
  <si>
    <t>D&amp;A as % of revenue</t>
  </si>
  <si>
    <t>Capex_Percent</t>
  </si>
  <si>
    <t>CapEx as % of revenue</t>
  </si>
  <si>
    <t>NWC_Percent</t>
  </si>
  <si>
    <t>Net Working Capital as % of revenue</t>
  </si>
  <si>
    <t>NetDebt</t>
  </si>
  <si>
    <t>Debt minus cash (in $mm)</t>
  </si>
  <si>
    <t>SharesOut</t>
  </si>
  <si>
    <t>Shares outstanding (mm)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</si>
</sst>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left"/>
    </xf>
    <xf xfId="0" numFmtId="4" applyNumberFormat="1" borderId="2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ables/table1.xml><?xml version="1.0" encoding="utf-8"?>
<table xmlns="http://schemas.openxmlformats.org/spreadsheetml/2006/main" ref="A1:C7" displayName="RegionProduct" name="RegionProduct" id="1" totalsRowShown="0">
  <autoFilter ref="A1:C7"/>
  <tableColumns count="3">
    <tableColumn name="Region" id="1"/>
    <tableColumn name="Product" id="2"/>
    <tableColumn name="FY2024 Revenue" id="3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H6" displayName="CashFlowTbl" name="CashFlowTbl" id="2" totalsRowShown="0">
  <autoFilter ref="A1:H6"/>
  <tableColumns count="8">
    <tableColumn name="Line Item" id="1"/>
    <tableColumn name="2021" id="2"/>
    <tableColumn name="2022" id="3"/>
    <tableColumn name="2023" id="4"/>
    <tableColumn name="2024" id="5"/>
    <tableColumn name="2025" id="6"/>
    <tableColumn name="2026" id="7"/>
    <tableColumn name="2027" id="8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H5" displayName="IncomeTbl" name="IncomeTbl" id="3" totalsRowShown="0">
  <autoFilter ref="A1:H5"/>
  <tableColumns count="8">
    <tableColumn name="Line Item" id="1"/>
    <tableColumn name="2021" id="2"/>
    <tableColumn name="2022" id="3"/>
    <tableColumn name="2023" id="4"/>
    <tableColumn name="2024" id="5"/>
    <tableColumn name="2025" id="6"/>
    <tableColumn name="2026" id="7"/>
    <tableColumn name="2027" id="8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6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"/>
  <sheetViews>
    <sheetView workbookViewId="0"/>
  </sheetViews>
  <sheetFormatPr defaultRowHeight="15" x14ac:dyDescent="0.25"/>
  <cols>
    <col min="1" max="1" style="3" width="16.290714285714284" customWidth="1" bestFit="1"/>
    <col min="2" max="2" style="7" width="17.14785714285714" customWidth="1" bestFit="1"/>
    <col min="3" max="3" style="3" width="38.14785714285715" customWidth="1" bestFit="1"/>
  </cols>
  <sheetData>
    <row x14ac:dyDescent="0.25" r="1" customHeight="1" ht="18.75">
      <c r="A1" s="4" t="s">
        <v>45</v>
      </c>
      <c r="B1" s="5" t="s">
        <v>46</v>
      </c>
      <c r="C1" s="4" t="s">
        <v>47</v>
      </c>
    </row>
    <row x14ac:dyDescent="0.25" r="2" customHeight="1" ht="18.75">
      <c r="A2" s="2" t="s">
        <v>48</v>
      </c>
      <c r="B2" s="12">
        <v>0.1</v>
      </c>
      <c r="C2" s="1" t="s">
        <v>49</v>
      </c>
    </row>
    <row x14ac:dyDescent="0.25" r="3" customHeight="1" ht="18.75">
      <c r="A3" s="2" t="s">
        <v>50</v>
      </c>
      <c r="B3" s="12">
        <v>0.03</v>
      </c>
      <c r="C3" s="1" t="s">
        <v>51</v>
      </c>
    </row>
    <row x14ac:dyDescent="0.25" r="4" customHeight="1" ht="18.75">
      <c r="A4" s="2" t="s">
        <v>52</v>
      </c>
      <c r="B4" s="12">
        <v>0.25</v>
      </c>
      <c r="C4" s="1" t="s">
        <v>53</v>
      </c>
    </row>
    <row x14ac:dyDescent="0.25" r="5" customHeight="1" ht="18.75">
      <c r="A5" s="2" t="s">
        <v>54</v>
      </c>
      <c r="B5" s="12">
        <v>0.24</v>
      </c>
      <c r="C5" s="1" t="s">
        <v>55</v>
      </c>
    </row>
    <row x14ac:dyDescent="0.25" r="6" customHeight="1" ht="18.75">
      <c r="A6" s="2" t="s">
        <v>56</v>
      </c>
      <c r="B6" s="12">
        <v>0.04</v>
      </c>
      <c r="C6" s="1" t="s">
        <v>57</v>
      </c>
    </row>
    <row x14ac:dyDescent="0.25" r="7" customHeight="1" ht="18.75">
      <c r="A7" s="2" t="s">
        <v>58</v>
      </c>
      <c r="B7" s="12">
        <v>0.05</v>
      </c>
      <c r="C7" s="1" t="s">
        <v>59</v>
      </c>
    </row>
    <row x14ac:dyDescent="0.25" r="8" customHeight="1" ht="18.75">
      <c r="A8" s="2" t="s">
        <v>60</v>
      </c>
      <c r="B8" s="12">
        <v>0.1</v>
      </c>
      <c r="C8" s="1" t="s">
        <v>61</v>
      </c>
    </row>
    <row x14ac:dyDescent="0.25" r="9" customHeight="1" ht="18.75">
      <c r="A9" s="2" t="s">
        <v>62</v>
      </c>
      <c r="B9" s="6">
        <v>200</v>
      </c>
      <c r="C9" s="1" t="s">
        <v>63</v>
      </c>
    </row>
    <row x14ac:dyDescent="0.25" r="10" customHeight="1" ht="18.75">
      <c r="A10" s="2" t="s">
        <v>64</v>
      </c>
      <c r="B10" s="6">
        <v>50</v>
      </c>
      <c r="C10" s="1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5"/>
  <sheetViews>
    <sheetView workbookViewId="0"/>
  </sheetViews>
  <sheetFormatPr defaultRowHeight="15" x14ac:dyDescent="0.25"/>
  <cols>
    <col min="1" max="1" style="3" width="13.576428571428572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16" width="13.576428571428572" customWidth="1" bestFit="1"/>
    <col min="7" max="7" style="16" width="13.576428571428572" customWidth="1" bestFit="1"/>
    <col min="8" max="8" style="16" width="13.576428571428572" customWidth="1" bestFit="1"/>
  </cols>
  <sheetData>
    <row x14ac:dyDescent="0.25" r="1" customHeight="1" ht="19.5">
      <c r="A1" s="4" t="s">
        <v>39</v>
      </c>
      <c r="B1" s="5">
        <v>2021</v>
      </c>
      <c r="C1" s="5">
        <v>2022</v>
      </c>
      <c r="D1" s="5">
        <v>2023</v>
      </c>
      <c r="E1" s="5">
        <v>2024</v>
      </c>
      <c r="F1" s="11">
        <v>2025</v>
      </c>
      <c r="G1" s="11">
        <v>2026</v>
      </c>
      <c r="H1" s="11">
        <v>2027</v>
      </c>
    </row>
    <row x14ac:dyDescent="0.25" r="2" customHeight="1" ht="18.75">
      <c r="A2" s="1" t="s">
        <v>23</v>
      </c>
      <c r="B2" s="6">
        <v>800</v>
      </c>
      <c r="C2" s="6">
        <v>900</v>
      </c>
      <c r="D2" s="6">
        <v>1000</v>
      </c>
      <c r="E2" s="6">
        <v>1120</v>
      </c>
      <c r="F2" s="12">
        <f>E2*(1+TerminalGrowth)</f>
      </c>
      <c r="G2" s="12">
        <f>F2*(1+TerminalGrowth)</f>
      </c>
      <c r="H2" s="12">
        <f>G2*(1+TerminalGrowth)</f>
      </c>
    </row>
    <row x14ac:dyDescent="0.25" r="3" customHeight="1" ht="18.75">
      <c r="A3" s="1" t="s">
        <v>27</v>
      </c>
      <c r="B3" s="6">
        <f>B2*EBITDA_Margin</f>
      </c>
      <c r="C3" s="6">
        <f>C2*EBITDA_Margin</f>
      </c>
      <c r="D3" s="6">
        <f>D2*EBITDA_Margin</f>
      </c>
      <c r="E3" s="12">
        <f>E2*EBITDA_Margin</f>
      </c>
      <c r="F3" s="12">
        <f>F2*EBITDA_Margin</f>
      </c>
      <c r="G3" s="12">
        <f>G2*EBITDA_Margin</f>
      </c>
      <c r="H3" s="12">
        <f>H2*EBITDA_Margin</f>
      </c>
    </row>
    <row x14ac:dyDescent="0.25" r="4" customHeight="1" ht="18.75">
      <c r="A4" s="1" t="s">
        <v>41</v>
      </c>
      <c r="B4" s="6">
        <f>B2*DA_Percent</f>
      </c>
      <c r="C4" s="6">
        <f>C2*DA_Percent</f>
      </c>
      <c r="D4" s="6">
        <f>D2*DA_Percent</f>
      </c>
      <c r="E4" s="12">
        <f>E2*DA_Percent</f>
      </c>
      <c r="F4" s="12">
        <f>F2*DA_Percent</f>
      </c>
      <c r="G4" s="12">
        <f>G2*DA_Percent</f>
      </c>
      <c r="H4" s="12">
        <f>H2*DA_Percent</f>
      </c>
    </row>
    <row x14ac:dyDescent="0.25" r="5" customHeight="1" ht="18.75">
      <c r="A5" s="1" t="s">
        <v>44</v>
      </c>
      <c r="B5" s="6">
        <f>B3-B4</f>
      </c>
      <c r="C5" s="6">
        <f>C3-C4</f>
      </c>
      <c r="D5" s="6">
        <f>D3-D4</f>
      </c>
      <c r="E5" s="6">
        <f>E3-E4</f>
      </c>
      <c r="F5" s="12">
        <f>F3-F4</f>
      </c>
      <c r="G5" s="12">
        <f>G3-G4</f>
      </c>
      <c r="H5" s="12">
        <f>H3-H4</f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6"/>
  <sheetViews>
    <sheetView workbookViewId="0"/>
  </sheetViews>
  <sheetFormatPr defaultRowHeight="15" x14ac:dyDescent="0.25"/>
  <cols>
    <col min="1" max="1" style="3" width="27.862142857142857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16" width="13.576428571428572" customWidth="1" bestFit="1"/>
    <col min="6" max="6" style="16" width="13.576428571428572" customWidth="1" bestFit="1"/>
    <col min="7" max="7" style="16" width="13.576428571428572" customWidth="1" bestFit="1"/>
    <col min="8" max="8" style="16" width="13.576428571428572" customWidth="1" bestFit="1"/>
  </cols>
  <sheetData>
    <row x14ac:dyDescent="0.25" r="1" customHeight="1" ht="18.75">
      <c r="A1" s="4" t="s">
        <v>39</v>
      </c>
      <c r="B1" s="5">
        <v>2021</v>
      </c>
      <c r="C1" s="5">
        <v>2022</v>
      </c>
      <c r="D1" s="5">
        <v>2023</v>
      </c>
      <c r="E1" s="11">
        <v>2024</v>
      </c>
      <c r="F1" s="11">
        <v>2025</v>
      </c>
      <c r="G1" s="11">
        <v>2026</v>
      </c>
      <c r="H1" s="11">
        <v>2027</v>
      </c>
    </row>
    <row x14ac:dyDescent="0.25" r="2" customHeight="1" ht="18.75">
      <c r="A2" s="1" t="s">
        <v>40</v>
      </c>
      <c r="B2" s="6">
        <f>IncomeStmt!B5*(1-TaxRate)</f>
      </c>
      <c r="C2" s="6">
        <f>IncomeStmt!C5*(1-TaxRate)</f>
      </c>
      <c r="D2" s="6">
        <f>IncomeStmt!D5*(1-TaxRate)</f>
      </c>
      <c r="E2" s="6">
        <f>IncomeStmt!E5*(1-TaxRate)</f>
      </c>
      <c r="F2" s="12">
        <f>IncomeStmt!F5*(1-TaxRate)</f>
      </c>
      <c r="G2" s="12">
        <f>IncomeStmt!G5*(1-TaxRate)</f>
      </c>
      <c r="H2" s="12">
        <f>IncomeStmt!H5*(1-TaxRate)</f>
      </c>
    </row>
    <row x14ac:dyDescent="0.25" r="3" customHeight="1" ht="18.75">
      <c r="A3" s="1" t="s">
        <v>41</v>
      </c>
      <c r="B3" s="6">
        <f>IncomeStmt!B4</f>
      </c>
      <c r="C3" s="6">
        <f>IncomeStmt!C4</f>
      </c>
      <c r="D3" s="6">
        <f>IncomeStmt!D4</f>
      </c>
      <c r="E3" s="12">
        <f>IncomeStmt!E4</f>
      </c>
      <c r="F3" s="12">
        <f>IncomeStmt!F4</f>
      </c>
      <c r="G3" s="12">
        <f>IncomeStmt!G4</f>
      </c>
      <c r="H3" s="12">
        <f>IncomeStmt!H4</f>
      </c>
    </row>
    <row x14ac:dyDescent="0.25" r="4" customHeight="1" ht="18.75">
      <c r="A4" s="1" t="s">
        <v>42</v>
      </c>
      <c r="B4" s="6">
        <v>0</v>
      </c>
      <c r="C4" s="6">
        <f>(IncomeStmt!C2*NWC_Percent)-(IncomeStmt!B2*NWC_Percent)</f>
      </c>
      <c r="D4" s="6">
        <f>(IncomeStmt!D2*NWC_Percent)-(IncomeStmt!C2*NWC_Percent)</f>
      </c>
      <c r="E4" s="6">
        <f>(IncomeStmt!E2*NWC_Percent)-(IncomeStmt!D2*NWC_Percent)</f>
      </c>
      <c r="F4" s="12">
        <f>(IncomeStmt!F2*NWC_Percent)-(IncomeStmt!E2*NWC_Percent)</f>
      </c>
      <c r="G4" s="12">
        <f>(IncomeStmt!G2*NWC_Percent)-(IncomeStmt!F2*NWC_Percent)</f>
      </c>
      <c r="H4" s="12">
        <f>(IncomeStmt!H2*NWC_Percent)-(IncomeStmt!G2*NWC_Percent)</f>
      </c>
    </row>
    <row x14ac:dyDescent="0.25" r="5" customHeight="1" ht="18.75">
      <c r="A5" s="1" t="s">
        <v>43</v>
      </c>
      <c r="B5" s="6">
        <f>IncomeStmt!B2*Capex_Percent</f>
      </c>
      <c r="C5" s="6">
        <f>IncomeStmt!C2*Capex_Percent</f>
      </c>
      <c r="D5" s="6">
        <f>IncomeStmt!D2*Capex_Percent</f>
      </c>
      <c r="E5" s="6">
        <f>IncomeStmt!E2*Capex_Percent</f>
      </c>
      <c r="F5" s="12">
        <f>IncomeStmt!F2*Capex_Percent</f>
      </c>
      <c r="G5" s="12">
        <f>IncomeStmt!G2*Capex_Percent</f>
      </c>
      <c r="H5" s="12">
        <f>IncomeStmt!H2*Capex_Percent</f>
      </c>
    </row>
    <row x14ac:dyDescent="0.25" r="6" customHeight="1" ht="18.75">
      <c r="A6" s="1" t="s">
        <v>31</v>
      </c>
      <c r="B6" s="6">
        <f>B2+B3-B5-B4</f>
      </c>
      <c r="C6" s="6">
        <f>C2+C3-C5-C4</f>
      </c>
      <c r="D6" s="6">
        <f>D2+D3-D5-D4</f>
      </c>
      <c r="E6" s="12">
        <f>E2+E3-E5-E4</f>
      </c>
      <c r="F6" s="12">
        <f>F2+F3-F5-F4</f>
      </c>
      <c r="G6" s="12">
        <f>G2+G3-G5-G4</f>
      </c>
      <c r="H6" s="12">
        <f>H2+H3-H5-H4</f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9"/>
  <sheetViews>
    <sheetView workbookViewId="0"/>
  </sheetViews>
  <sheetFormatPr defaultRowHeight="15" x14ac:dyDescent="0.25"/>
  <cols>
    <col min="1" max="1" style="3" width="45.57642857142857" customWidth="1" bestFit="1"/>
    <col min="2" max="2" style="15" width="13.576428571428572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6" width="13.576428571428572" customWidth="1" bestFit="1"/>
  </cols>
  <sheetData>
    <row x14ac:dyDescent="0.25" r="1" customHeight="1" ht="18.75">
      <c r="A1" s="4" t="s">
        <v>29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1" t="s">
        <v>30</v>
      </c>
    </row>
    <row x14ac:dyDescent="0.25" r="2" customHeight="1" ht="18.75">
      <c r="A2" s="1" t="s">
        <v>31</v>
      </c>
      <c r="B2" s="6">
        <f>CashFlow!B6</f>
      </c>
      <c r="C2" s="6">
        <f>CashFlow!C6</f>
      </c>
      <c r="D2" s="6">
        <f>CashFlow!D6</f>
      </c>
      <c r="E2" s="12">
        <f>CashFlow!E6</f>
      </c>
      <c r="F2" s="12">
        <f>CashFlow!F6</f>
      </c>
      <c r="G2" s="12">
        <f>CashFlow!G6</f>
      </c>
      <c r="H2" s="12">
        <f>CashFlow!H6</f>
      </c>
      <c r="I2" s="13"/>
    </row>
    <row x14ac:dyDescent="0.25" r="3" customHeight="1" ht="18.75">
      <c r="A3" s="1" t="s">
        <v>32</v>
      </c>
      <c r="B3" s="12">
        <f>1/(1+WACC)^1</f>
      </c>
      <c r="C3" s="12">
        <f>1/(1+WACC)^2</f>
      </c>
      <c r="D3" s="12">
        <f>1/(1+WACC)^3</f>
      </c>
      <c r="E3" s="12">
        <f>1/(1+WACC)^4</f>
      </c>
      <c r="F3" s="12">
        <f>1/(1+WACC)^5</f>
      </c>
      <c r="G3" s="12">
        <f>1/(1+WACC)^6</f>
      </c>
      <c r="H3" s="12">
        <f>1/(1+WACC)^7</f>
      </c>
      <c r="I3" s="13"/>
    </row>
    <row x14ac:dyDescent="0.25" r="4" customHeight="1" ht="18.75">
      <c r="A4" s="1" t="s">
        <v>33</v>
      </c>
      <c r="B4" s="12">
        <f>B2*B3</f>
      </c>
      <c r="C4" s="12">
        <f>C2*C3</f>
      </c>
      <c r="D4" s="12">
        <f>D2*D3</f>
      </c>
      <c r="E4" s="12">
        <f>E2*E3</f>
      </c>
      <c r="F4" s="12">
        <f>F2*F3</f>
      </c>
      <c r="G4" s="12">
        <f>G2*G3</f>
      </c>
      <c r="H4" s="12">
        <f>H2*H3</f>
      </c>
      <c r="I4" s="13"/>
    </row>
    <row x14ac:dyDescent="0.25" r="5" customHeight="1" ht="18.75">
      <c r="A5" s="1" t="s">
        <v>34</v>
      </c>
      <c r="B5" s="14"/>
      <c r="C5" s="14"/>
      <c r="D5" s="14"/>
      <c r="E5" s="14"/>
      <c r="F5" s="14"/>
      <c r="G5" s="14"/>
      <c r="H5" s="14"/>
      <c r="I5" s="12">
        <f>(Valuation!H2*(1+TerminalGrowth))/(WACC-TerminalGrowth)</f>
      </c>
    </row>
    <row x14ac:dyDescent="0.25" r="6" customHeight="1" ht="18.75">
      <c r="A6" s="1" t="s">
        <v>35</v>
      </c>
      <c r="B6" s="14"/>
      <c r="C6" s="14"/>
      <c r="D6" s="14"/>
      <c r="E6" s="14"/>
      <c r="F6" s="14"/>
      <c r="G6" s="14"/>
      <c r="H6" s="14"/>
      <c r="I6" s="12">
        <f>I5*Valuation!H3</f>
      </c>
    </row>
    <row x14ac:dyDescent="0.25" r="7" customHeight="1" ht="18.75">
      <c r="A7" s="1" t="s">
        <v>36</v>
      </c>
      <c r="B7" s="14"/>
      <c r="C7" s="14"/>
      <c r="D7" s="14"/>
      <c r="E7" s="14"/>
      <c r="F7" s="14"/>
      <c r="G7" s="14"/>
      <c r="H7" s="14"/>
      <c r="I7" s="12">
        <f>B4+C4+D4+E4+F4+G4+H4+I6</f>
      </c>
    </row>
    <row x14ac:dyDescent="0.25" r="8" customHeight="1" ht="18.75">
      <c r="A8" s="1" t="s">
        <v>37</v>
      </c>
      <c r="B8" s="14"/>
      <c r="C8" s="14"/>
      <c r="D8" s="14"/>
      <c r="E8" s="14"/>
      <c r="F8" s="14"/>
      <c r="G8" s="14"/>
      <c r="H8" s="14"/>
      <c r="I8" s="12">
        <f>I7-NetDebt</f>
      </c>
    </row>
    <row x14ac:dyDescent="0.25" r="9" customHeight="1" ht="18.75">
      <c r="A9" s="1" t="s">
        <v>38</v>
      </c>
      <c r="B9" s="14"/>
      <c r="C9" s="14"/>
      <c r="D9" s="14"/>
      <c r="E9" s="14"/>
      <c r="F9" s="14"/>
      <c r="G9" s="14"/>
      <c r="H9" s="14"/>
      <c r="I9" s="12">
        <f>I8/SharesOut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8"/>
  <sheetViews>
    <sheetView workbookViewId="0"/>
  </sheetViews>
  <sheetFormatPr defaultRowHeight="15" x14ac:dyDescent="0.25"/>
  <cols>
    <col min="1" max="1" style="3" width="13.576428571428572" customWidth="1" bestFit="1"/>
    <col min="2" max="2" style="9" width="13.576428571428572" customWidth="1" bestFit="1"/>
    <col min="3" max="3" style="9" width="13.576428571428572" customWidth="1" bestFit="1"/>
    <col min="4" max="4" style="9" width="13.576428571428572" customWidth="1" bestFit="1"/>
    <col min="5" max="5" style="9" width="13.576428571428572" customWidth="1" bestFit="1"/>
  </cols>
  <sheetData>
    <row x14ac:dyDescent="0.25" r="1" customHeight="1" ht="18.75">
      <c r="A1" s="4" t="s">
        <v>18</v>
      </c>
      <c r="B1" s="5" t="s">
        <v>19</v>
      </c>
      <c r="C1" s="5" t="s">
        <v>20</v>
      </c>
      <c r="D1" s="5" t="s">
        <v>21</v>
      </c>
      <c r="E1" s="5" t="s">
        <v>22</v>
      </c>
    </row>
    <row x14ac:dyDescent="0.25" r="2" customHeight="1" ht="18.75">
      <c r="A2" s="1" t="s">
        <v>23</v>
      </c>
      <c r="B2" s="6">
        <v>240</v>
      </c>
      <c r="C2" s="6">
        <v>260</v>
      </c>
      <c r="D2" s="6">
        <v>300</v>
      </c>
      <c r="E2" s="6">
        <v>320</v>
      </c>
    </row>
    <row x14ac:dyDescent="0.25" r="3" customHeight="1" ht="18.75">
      <c r="A3" s="1" t="s">
        <v>24</v>
      </c>
      <c r="B3" s="6">
        <v>120</v>
      </c>
      <c r="C3" s="6">
        <v>130</v>
      </c>
      <c r="D3" s="6">
        <v>150</v>
      </c>
      <c r="E3" s="6">
        <v>160</v>
      </c>
    </row>
    <row x14ac:dyDescent="0.25" r="4" customHeight="1" ht="18.75">
      <c r="A4" s="1" t="s">
        <v>25</v>
      </c>
      <c r="B4" s="6">
        <f>B2-B3</f>
      </c>
      <c r="C4" s="6">
        <f>C2-C3</f>
      </c>
      <c r="D4" s="6">
        <f>D2-D3</f>
      </c>
      <c r="E4" s="6">
        <f>E2-E3</f>
      </c>
    </row>
    <row x14ac:dyDescent="0.25" r="5" customHeight="1" ht="18.75">
      <c r="A5" s="1" t="s">
        <v>26</v>
      </c>
      <c r="B5" s="6">
        <v>60</v>
      </c>
      <c r="C5" s="6">
        <v>62</v>
      </c>
      <c r="D5" s="6">
        <v>64</v>
      </c>
      <c r="E5" s="6">
        <v>66</v>
      </c>
    </row>
    <row x14ac:dyDescent="0.25" r="6" customHeight="1" ht="18.75">
      <c r="A6" s="1" t="s">
        <v>27</v>
      </c>
      <c r="B6" s="6">
        <f>B4-B5</f>
      </c>
      <c r="C6" s="6">
        <f>C4-C5</f>
      </c>
      <c r="D6" s="6">
        <f>D4-D5</f>
      </c>
      <c r="E6" s="6">
        <f>E4-E5</f>
      </c>
    </row>
    <row x14ac:dyDescent="0.25" r="7" customHeight="1" ht="18.75">
      <c r="A7" s="1"/>
      <c r="B7" s="8"/>
      <c r="C7" s="8"/>
      <c r="D7" s="8"/>
      <c r="E7" s="8"/>
    </row>
    <row x14ac:dyDescent="0.25" r="8" customHeight="1" ht="18.75">
      <c r="A8" s="1" t="s">
        <v>28</v>
      </c>
      <c r="B8" s="8"/>
      <c r="C8" s="8"/>
      <c r="D8" s="8"/>
      <c r="E8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"/>
  <sheetViews>
    <sheetView workbookViewId="0"/>
  </sheetViews>
  <sheetFormatPr defaultRowHeight="15" x14ac:dyDescent="0.25"/>
  <cols>
    <col min="1" max="1" style="3" width="26.290714285714284" customWidth="1" bestFit="1"/>
    <col min="2" max="2" style="3" width="13.576428571428572" customWidth="1" bestFit="1"/>
    <col min="3" max="3" style="7" width="17.005" customWidth="1" bestFit="1"/>
  </cols>
  <sheetData>
    <row x14ac:dyDescent="0.25" r="1" customHeight="1" ht="18.75">
      <c r="A1" s="4" t="s">
        <v>10</v>
      </c>
      <c r="B1" s="4" t="s">
        <v>11</v>
      </c>
      <c r="C1" s="5" t="s">
        <v>12</v>
      </c>
    </row>
    <row x14ac:dyDescent="0.25" r="2" customHeight="1" ht="18.75">
      <c r="A2" s="1" t="s">
        <v>13</v>
      </c>
      <c r="B2" s="1" t="s">
        <v>14</v>
      </c>
      <c r="C2" s="6">
        <v>350</v>
      </c>
    </row>
    <row x14ac:dyDescent="0.25" r="3" customHeight="1" ht="18.75">
      <c r="A3" s="1" t="s">
        <v>13</v>
      </c>
      <c r="B3" s="1" t="s">
        <v>15</v>
      </c>
      <c r="C3" s="6">
        <v>180</v>
      </c>
    </row>
    <row x14ac:dyDescent="0.25" r="4" customHeight="1" ht="18.75">
      <c r="A4" s="1" t="s">
        <v>16</v>
      </c>
      <c r="B4" s="1" t="s">
        <v>14</v>
      </c>
      <c r="C4" s="6">
        <v>230</v>
      </c>
    </row>
    <row x14ac:dyDescent="0.25" r="5" customHeight="1" ht="18.75">
      <c r="A5" s="1" t="s">
        <v>16</v>
      </c>
      <c r="B5" s="1" t="s">
        <v>15</v>
      </c>
      <c r="C5" s="6">
        <v>160</v>
      </c>
    </row>
    <row x14ac:dyDescent="0.25" r="6" customHeight="1" ht="18.75">
      <c r="A6" s="1" t="s">
        <v>17</v>
      </c>
      <c r="B6" s="1" t="s">
        <v>14</v>
      </c>
      <c r="C6" s="6">
        <v>220</v>
      </c>
    </row>
    <row x14ac:dyDescent="0.25" r="7" customHeight="1" ht="18.75">
      <c r="A7" s="1" t="s">
        <v>17</v>
      </c>
      <c r="B7" s="1" t="s">
        <v>15</v>
      </c>
      <c r="C7" s="6">
        <v>140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0"/>
  <sheetViews>
    <sheetView workbookViewId="0" tabSelected="1"/>
  </sheetViews>
  <sheetFormatPr defaultRowHeight="15" x14ac:dyDescent="0.25"/>
  <cols>
    <col min="1" max="1" style="3" width="106.43357142857143" customWidth="1" bestFit="1"/>
  </cols>
  <sheetData>
    <row x14ac:dyDescent="0.25" r="1" customHeight="1" ht="18.75">
      <c r="A1" s="1" t="s">
        <v>0</v>
      </c>
    </row>
    <row x14ac:dyDescent="0.25" r="2" customHeight="1" ht="18.75">
      <c r="A2" s="1" t="s">
        <v>1</v>
      </c>
    </row>
    <row x14ac:dyDescent="0.25" r="3" customHeight="1" ht="18.75">
      <c r="A3" s="1" t="s">
        <v>2</v>
      </c>
    </row>
    <row x14ac:dyDescent="0.25" r="4" customHeight="1" ht="18.75">
      <c r="A4" s="1" t="s">
        <v>3</v>
      </c>
    </row>
    <row x14ac:dyDescent="0.25" r="5" customHeight="1" ht="18.75">
      <c r="A5" s="1" t="s">
        <v>4</v>
      </c>
    </row>
    <row x14ac:dyDescent="0.25" r="6" customHeight="1" ht="18.75">
      <c r="A6" s="1" t="s">
        <v>5</v>
      </c>
    </row>
    <row x14ac:dyDescent="0.25" r="7" customHeight="1" ht="18.75">
      <c r="A7" s="1" t="s">
        <v>6</v>
      </c>
    </row>
    <row x14ac:dyDescent="0.25" r="8" customHeight="1" ht="18.75">
      <c r="A8" s="1" t="s">
        <v>7</v>
      </c>
    </row>
    <row x14ac:dyDescent="0.25" r="9" customHeight="1" ht="18.75">
      <c r="A9" s="1" t="s">
        <v>8</v>
      </c>
    </row>
    <row x14ac:dyDescent="0.25" r="10" customHeight="1" ht="18.75">
      <c r="A10" s="2" t="s">
        <v>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Assumptions</vt:lpstr>
      <vt:lpstr>IncomeStmt</vt:lpstr>
      <vt:lpstr>CashFlow</vt:lpstr>
      <vt:lpstr>Valuation</vt:lpstr>
      <vt:lpstr>Quarterly_2024</vt:lpstr>
      <vt:lpstr>Data</vt:lpstr>
      <vt:lpstr>Notes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2025-10-15T21:09:59.079Z</dcterms:created>
  <dcterms:modified xsi:type="dcterms:W3CDTF">2025-10-15T21:09:59.079Z</dcterms:modified>
</cp:coreProperties>
</file>