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505 lectures\project\ALL CSV\"/>
    </mc:Choice>
  </mc:AlternateContent>
  <bookViews>
    <workbookView xWindow="0" yWindow="0" windowWidth="23040" windowHeight="10320" tabRatio="680" firstSheet="1" activeTab="2"/>
  </bookViews>
  <sheets>
    <sheet name="allusers" sheetId="6" state="hidden" r:id="rId1"/>
    <sheet name="Sheet1" sheetId="10" r:id="rId2"/>
    <sheet name="Sheet3" sheetId="9" r:id="rId3"/>
    <sheet name="INVESTOR" sheetId="1" state="hidden" r:id="rId4"/>
    <sheet name="FIXED DEPOSIT" sheetId="5" state="hidden" r:id="rId5"/>
    <sheet name="SHARES" sheetId="3" state="hidden" r:id="rId6"/>
    <sheet name="BORROWER" sheetId="4" state="hidden" r:id="rId7"/>
    <sheet name="DEBENTURES" sheetId="2" state="hidden" r:id="rId8"/>
    <sheet name="Sheet2" sheetId="7" state="hidden" r:id="rId9"/>
    <sheet name="Registered" sheetId="8" state="hidden" r:id="rId10"/>
  </sheets>
  <calcPr calcId="162913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2" i="1" l="1"/>
  <c r="D153" i="1"/>
  <c r="D154" i="1"/>
  <c r="D155" i="1"/>
  <c r="D156" i="1"/>
  <c r="D157" i="1"/>
  <c r="D158" i="1"/>
  <c r="D159" i="1"/>
  <c r="D160" i="1"/>
  <c r="D161" i="1"/>
  <c r="D162" i="1"/>
  <c r="D163" i="1"/>
  <c r="C153" i="1" l="1"/>
  <c r="C154" i="1"/>
  <c r="C155" i="1"/>
  <c r="C156" i="1"/>
  <c r="C157" i="1"/>
  <c r="C158" i="1"/>
  <c r="C159" i="1"/>
  <c r="C160" i="1"/>
  <c r="C161" i="1"/>
  <c r="C162" i="1"/>
  <c r="C163" i="1"/>
  <c r="C152" i="1"/>
  <c r="G81" i="3"/>
  <c r="G77" i="3"/>
  <c r="G73" i="3"/>
  <c r="F84" i="3"/>
  <c r="G84" i="3" s="1"/>
  <c r="F83" i="3"/>
  <c r="G83" i="3" s="1"/>
  <c r="F82" i="3"/>
  <c r="G82" i="3" s="1"/>
  <c r="F81" i="3"/>
  <c r="F80" i="3"/>
  <c r="G80" i="3" s="1"/>
  <c r="F79" i="3"/>
  <c r="G79" i="3" s="1"/>
  <c r="F78" i="3"/>
  <c r="G78" i="3" s="1"/>
  <c r="F77" i="3"/>
  <c r="F76" i="3"/>
  <c r="G76" i="3" s="1"/>
  <c r="F75" i="3"/>
  <c r="G75" i="3" s="1"/>
  <c r="F74" i="3"/>
  <c r="G74" i="3" s="1"/>
  <c r="F73" i="3"/>
  <c r="F72" i="3"/>
  <c r="G72" i="3" s="1"/>
  <c r="F71" i="3"/>
  <c r="G71" i="3" s="1"/>
  <c r="O83" i="5"/>
  <c r="P83" i="5" s="1"/>
  <c r="O82" i="5"/>
  <c r="P82" i="5" s="1"/>
  <c r="O81" i="5"/>
  <c r="P81" i="5" s="1"/>
  <c r="O80" i="5"/>
  <c r="P80" i="5" s="1"/>
  <c r="O79" i="5"/>
  <c r="P79" i="5" s="1"/>
  <c r="O78" i="5"/>
  <c r="P78" i="5" s="1"/>
  <c r="O77" i="5"/>
  <c r="P77" i="5" s="1"/>
  <c r="O76" i="5"/>
  <c r="P76" i="5" s="1"/>
  <c r="O75" i="5"/>
  <c r="P75" i="5" s="1"/>
  <c r="O74" i="5"/>
  <c r="P74" i="5" s="1"/>
  <c r="O73" i="5"/>
  <c r="P73" i="5" s="1"/>
  <c r="O72" i="5"/>
  <c r="P72" i="5" s="1"/>
  <c r="O71" i="5"/>
  <c r="P71" i="5" s="1"/>
  <c r="O70" i="5"/>
  <c r="P70" i="5" s="1"/>
  <c r="H72" i="5"/>
  <c r="H73" i="5"/>
  <c r="H74" i="5"/>
  <c r="H75" i="5"/>
  <c r="H76" i="5"/>
  <c r="H77" i="5"/>
  <c r="H78" i="5"/>
  <c r="H79" i="5"/>
  <c r="H80" i="5"/>
  <c r="H81" i="5"/>
  <c r="H82" i="5"/>
  <c r="H83" i="5"/>
  <c r="H71" i="5"/>
  <c r="H70" i="5"/>
  <c r="K70" i="5"/>
  <c r="L70" i="5" s="1"/>
  <c r="K71" i="5"/>
  <c r="L71" i="5" s="1"/>
  <c r="K72" i="5"/>
  <c r="L72" i="5" s="1"/>
  <c r="K73" i="5"/>
  <c r="L73" i="5" s="1"/>
  <c r="K74" i="5"/>
  <c r="L74" i="5" s="1"/>
  <c r="K75" i="5"/>
  <c r="L75" i="5" s="1"/>
  <c r="K76" i="5"/>
  <c r="L76" i="5" s="1"/>
  <c r="K77" i="5"/>
  <c r="L77" i="5" s="1"/>
  <c r="K78" i="5"/>
  <c r="L78" i="5" s="1"/>
  <c r="K79" i="5"/>
  <c r="L79" i="5" s="1"/>
  <c r="K80" i="5"/>
  <c r="L80" i="5" s="1"/>
  <c r="K81" i="5"/>
  <c r="L81" i="5" s="1"/>
  <c r="K82" i="5"/>
  <c r="L82" i="5" s="1"/>
  <c r="K83" i="5"/>
  <c r="L83" i="5" s="1"/>
  <c r="M70" i="2"/>
  <c r="N70" i="2" s="1"/>
  <c r="M71" i="2"/>
  <c r="N71" i="2" s="1"/>
  <c r="M72" i="2"/>
  <c r="N72" i="2" s="1"/>
  <c r="M73" i="2"/>
  <c r="N73" i="2" s="1"/>
  <c r="M74" i="2"/>
  <c r="N74" i="2" s="1"/>
  <c r="M75" i="2"/>
  <c r="N75" i="2" s="1"/>
  <c r="M76" i="2"/>
  <c r="N76" i="2" s="1"/>
  <c r="M77" i="2"/>
  <c r="N77" i="2" s="1"/>
  <c r="M78" i="2"/>
  <c r="N78" i="2" s="1"/>
  <c r="M79" i="2"/>
  <c r="N79" i="2" s="1"/>
  <c r="M80" i="2"/>
  <c r="N80" i="2" s="1"/>
  <c r="M81" i="2"/>
  <c r="N81" i="2" s="1"/>
  <c r="M82" i="2"/>
  <c r="N82" i="2" s="1"/>
  <c r="M83" i="2"/>
  <c r="N83" i="2" s="1"/>
  <c r="G70" i="2"/>
  <c r="H70" i="2" s="1"/>
  <c r="G71" i="2"/>
  <c r="H71" i="2" s="1"/>
  <c r="G72" i="2"/>
  <c r="H72" i="2" s="1"/>
  <c r="G73" i="2"/>
  <c r="H73" i="2" s="1"/>
  <c r="G74" i="2"/>
  <c r="H74" i="2" s="1"/>
  <c r="G75" i="2"/>
  <c r="H75" i="2" s="1"/>
  <c r="G76" i="2"/>
  <c r="H76" i="2" s="1"/>
  <c r="G77" i="2"/>
  <c r="H77" i="2" s="1"/>
  <c r="G78" i="2"/>
  <c r="H78" i="2" s="1"/>
  <c r="G79" i="2"/>
  <c r="H79" i="2" s="1"/>
  <c r="G80" i="2"/>
  <c r="H80" i="2" s="1"/>
  <c r="G81" i="2"/>
  <c r="H81" i="2" s="1"/>
  <c r="G82" i="2"/>
  <c r="H82" i="2" s="1"/>
  <c r="G83" i="2"/>
  <c r="H83" i="2" s="1"/>
  <c r="O3" i="5"/>
  <c r="P3" i="5" s="1"/>
  <c r="O4" i="5"/>
  <c r="P4" i="5" s="1"/>
  <c r="O5" i="5"/>
  <c r="P5" i="5" s="1"/>
  <c r="O6" i="5"/>
  <c r="P6" i="5" s="1"/>
  <c r="O7" i="5"/>
  <c r="P7" i="5" s="1"/>
  <c r="O8" i="5"/>
  <c r="P8" i="5" s="1"/>
  <c r="O9" i="5"/>
  <c r="P9" i="5" s="1"/>
  <c r="O10" i="5"/>
  <c r="P10" i="5" s="1"/>
  <c r="O11" i="5"/>
  <c r="P11" i="5" s="1"/>
  <c r="O12" i="5"/>
  <c r="P12" i="5" s="1"/>
  <c r="O13" i="5"/>
  <c r="P13" i="5" s="1"/>
  <c r="O14" i="5"/>
  <c r="P14" i="5" s="1"/>
  <c r="O15" i="5"/>
  <c r="P15" i="5" s="1"/>
  <c r="O16" i="5"/>
  <c r="P16" i="5" s="1"/>
  <c r="O17" i="5"/>
  <c r="P17" i="5" s="1"/>
  <c r="O18" i="5"/>
  <c r="P18" i="5" s="1"/>
  <c r="O19" i="5"/>
  <c r="P19" i="5" s="1"/>
  <c r="O20" i="5"/>
  <c r="P20" i="5" s="1"/>
  <c r="O21" i="5"/>
  <c r="P21" i="5" s="1"/>
  <c r="O22" i="5"/>
  <c r="P22" i="5" s="1"/>
  <c r="O23" i="5"/>
  <c r="P23" i="5" s="1"/>
  <c r="O24" i="5"/>
  <c r="P24" i="5" s="1"/>
  <c r="O25" i="5"/>
  <c r="P25" i="5" s="1"/>
  <c r="O26" i="5"/>
  <c r="P26" i="5" s="1"/>
  <c r="O27" i="5"/>
  <c r="P27" i="5" s="1"/>
  <c r="O28" i="5"/>
  <c r="P28" i="5" s="1"/>
  <c r="O29" i="5"/>
  <c r="P29" i="5" s="1"/>
  <c r="O30" i="5"/>
  <c r="P30" i="5" s="1"/>
  <c r="O31" i="5"/>
  <c r="P31" i="5" s="1"/>
  <c r="O32" i="5"/>
  <c r="P32" i="5" s="1"/>
  <c r="O33" i="5"/>
  <c r="P33" i="5" s="1"/>
  <c r="O34" i="5"/>
  <c r="P34" i="5" s="1"/>
  <c r="O35" i="5"/>
  <c r="P35" i="5" s="1"/>
  <c r="O36" i="5"/>
  <c r="P36" i="5" s="1"/>
  <c r="O37" i="5"/>
  <c r="P37" i="5" s="1"/>
  <c r="O38" i="5"/>
  <c r="P38" i="5" s="1"/>
  <c r="O39" i="5"/>
  <c r="P39" i="5" s="1"/>
  <c r="O40" i="5"/>
  <c r="P40" i="5" s="1"/>
  <c r="O41" i="5"/>
  <c r="P41" i="5" s="1"/>
  <c r="O42" i="5"/>
  <c r="P42" i="5" s="1"/>
  <c r="O43" i="5"/>
  <c r="P43" i="5" s="1"/>
  <c r="O44" i="5"/>
  <c r="P44" i="5" s="1"/>
  <c r="O45" i="5"/>
  <c r="P45" i="5" s="1"/>
  <c r="O46" i="5"/>
  <c r="P46" i="5" s="1"/>
  <c r="O47" i="5"/>
  <c r="P47" i="5" s="1"/>
  <c r="O48" i="5"/>
  <c r="P48" i="5" s="1"/>
  <c r="O49" i="5"/>
  <c r="P49" i="5" s="1"/>
  <c r="O50" i="5"/>
  <c r="P50" i="5" s="1"/>
  <c r="O51" i="5"/>
  <c r="P51" i="5" s="1"/>
  <c r="O52" i="5"/>
  <c r="P52" i="5" s="1"/>
  <c r="O53" i="5"/>
  <c r="P53" i="5" s="1"/>
  <c r="O54" i="5"/>
  <c r="P54" i="5" s="1"/>
  <c r="O55" i="5"/>
  <c r="P55" i="5" s="1"/>
  <c r="O56" i="5"/>
  <c r="P56" i="5" s="1"/>
  <c r="O57" i="5"/>
  <c r="P57" i="5" s="1"/>
  <c r="O58" i="5"/>
  <c r="P58" i="5" s="1"/>
  <c r="O59" i="5"/>
  <c r="P59" i="5" s="1"/>
  <c r="O60" i="5"/>
  <c r="P60" i="5" s="1"/>
  <c r="O61" i="5"/>
  <c r="P61" i="5" s="1"/>
  <c r="O62" i="5"/>
  <c r="P62" i="5" s="1"/>
  <c r="O63" i="5"/>
  <c r="P63" i="5" s="1"/>
  <c r="O64" i="5"/>
  <c r="P64" i="5" s="1"/>
  <c r="O65" i="5"/>
  <c r="P65" i="5" s="1"/>
  <c r="O66" i="5"/>
  <c r="P66" i="5" s="1"/>
  <c r="O67" i="5"/>
  <c r="P67" i="5" s="1"/>
  <c r="O68" i="5"/>
  <c r="P68" i="5" s="1"/>
  <c r="O69" i="5"/>
  <c r="P69" i="5" s="1"/>
  <c r="O2" i="5"/>
  <c r="O3" i="2"/>
  <c r="P3" i="2" s="1"/>
  <c r="O4" i="2"/>
  <c r="P4" i="2" s="1"/>
  <c r="O5" i="2"/>
  <c r="P5" i="2" s="1"/>
  <c r="O6" i="2"/>
  <c r="P6" i="2" s="1"/>
  <c r="O7" i="2"/>
  <c r="P7" i="2" s="1"/>
  <c r="O8" i="2"/>
  <c r="P8" i="2" s="1"/>
  <c r="O9" i="2"/>
  <c r="P9" i="2" s="1"/>
  <c r="O10" i="2"/>
  <c r="P10" i="2" s="1"/>
  <c r="O11" i="2"/>
  <c r="P11" i="2" s="1"/>
  <c r="O12" i="2"/>
  <c r="P12" i="2" s="1"/>
  <c r="O13" i="2"/>
  <c r="P13" i="2" s="1"/>
  <c r="O14" i="2"/>
  <c r="P14" i="2" s="1"/>
  <c r="O15" i="2"/>
  <c r="P15" i="2" s="1"/>
  <c r="O16" i="2"/>
  <c r="P16" i="2" s="1"/>
  <c r="O17" i="2"/>
  <c r="P17" i="2" s="1"/>
  <c r="O18" i="2"/>
  <c r="P18" i="2" s="1"/>
  <c r="O19" i="2"/>
  <c r="P19" i="2" s="1"/>
  <c r="O20" i="2"/>
  <c r="P20" i="2" s="1"/>
  <c r="O21" i="2"/>
  <c r="P21" i="2" s="1"/>
  <c r="O22" i="2"/>
  <c r="P22" i="2" s="1"/>
  <c r="O23" i="2"/>
  <c r="P23" i="2" s="1"/>
  <c r="O24" i="2"/>
  <c r="P24" i="2" s="1"/>
  <c r="O25" i="2"/>
  <c r="P25" i="2" s="1"/>
  <c r="O26" i="2"/>
  <c r="P26" i="2" s="1"/>
  <c r="O27" i="2"/>
  <c r="P27" i="2" s="1"/>
  <c r="O28" i="2"/>
  <c r="P28" i="2" s="1"/>
  <c r="O29" i="2"/>
  <c r="P29" i="2" s="1"/>
  <c r="O30" i="2"/>
  <c r="P30" i="2" s="1"/>
  <c r="O31" i="2"/>
  <c r="P31" i="2" s="1"/>
  <c r="O32" i="2"/>
  <c r="P32" i="2" s="1"/>
  <c r="O33" i="2"/>
  <c r="P33" i="2" s="1"/>
  <c r="O34" i="2"/>
  <c r="P34" i="2" s="1"/>
  <c r="O35" i="2"/>
  <c r="P35" i="2" s="1"/>
  <c r="O36" i="2"/>
  <c r="P36" i="2" s="1"/>
  <c r="O37" i="2"/>
  <c r="P37" i="2" s="1"/>
  <c r="O38" i="2"/>
  <c r="P38" i="2" s="1"/>
  <c r="O39" i="2"/>
  <c r="P39" i="2" s="1"/>
  <c r="O40" i="2"/>
  <c r="P40" i="2" s="1"/>
  <c r="O41" i="2"/>
  <c r="P41" i="2" s="1"/>
  <c r="O42" i="2"/>
  <c r="P42" i="2" s="1"/>
  <c r="O43" i="2"/>
  <c r="P43" i="2" s="1"/>
  <c r="O44" i="2"/>
  <c r="P44" i="2" s="1"/>
  <c r="O45" i="2"/>
  <c r="P45" i="2" s="1"/>
  <c r="O46" i="2"/>
  <c r="P46" i="2" s="1"/>
  <c r="O47" i="2"/>
  <c r="P47" i="2" s="1"/>
  <c r="O48" i="2"/>
  <c r="P48" i="2" s="1"/>
  <c r="O49" i="2"/>
  <c r="P49" i="2" s="1"/>
  <c r="O50" i="2"/>
  <c r="P50" i="2" s="1"/>
  <c r="O51" i="2"/>
  <c r="P51" i="2" s="1"/>
  <c r="O52" i="2"/>
  <c r="P52" i="2" s="1"/>
  <c r="O53" i="2"/>
  <c r="P53" i="2" s="1"/>
  <c r="O54" i="2"/>
  <c r="P54" i="2" s="1"/>
  <c r="O55" i="2"/>
  <c r="P55" i="2" s="1"/>
  <c r="O56" i="2"/>
  <c r="P56" i="2" s="1"/>
  <c r="O57" i="2"/>
  <c r="P57" i="2" s="1"/>
  <c r="O58" i="2"/>
  <c r="P58" i="2" s="1"/>
  <c r="O59" i="2"/>
  <c r="P59" i="2" s="1"/>
  <c r="O60" i="2"/>
  <c r="P60" i="2" s="1"/>
  <c r="O61" i="2"/>
  <c r="P61" i="2" s="1"/>
  <c r="O62" i="2"/>
  <c r="P62" i="2" s="1"/>
  <c r="O63" i="2"/>
  <c r="P63" i="2" s="1"/>
  <c r="O64" i="2"/>
  <c r="P64" i="2" s="1"/>
  <c r="O65" i="2"/>
  <c r="P65" i="2" s="1"/>
  <c r="O66" i="2"/>
  <c r="P66" i="2" s="1"/>
  <c r="O67" i="2"/>
  <c r="P67" i="2" s="1"/>
  <c r="O68" i="2"/>
  <c r="P68" i="2" s="1"/>
  <c r="O69" i="2"/>
  <c r="P69" i="2" s="1"/>
  <c r="O2" i="2"/>
  <c r="P2" i="2" s="1"/>
  <c r="F2" i="4"/>
  <c r="J2" i="4" s="1"/>
  <c r="F3" i="4"/>
  <c r="J3" i="4" s="1"/>
  <c r="F4" i="4"/>
  <c r="J4" i="4" s="1"/>
  <c r="F5" i="4"/>
  <c r="J5" i="4" s="1"/>
  <c r="F6" i="4"/>
  <c r="J6" i="4" s="1"/>
  <c r="F7" i="4"/>
  <c r="J7" i="4" s="1"/>
  <c r="F8" i="4"/>
  <c r="J8" i="4" s="1"/>
  <c r="F9" i="4"/>
  <c r="J9" i="4" s="1"/>
  <c r="F10" i="4"/>
  <c r="J10" i="4" s="1"/>
  <c r="F11" i="4"/>
  <c r="J11" i="4" s="1"/>
  <c r="F12" i="4"/>
  <c r="J12" i="4" s="1"/>
  <c r="F13" i="4"/>
  <c r="J13" i="4" s="1"/>
  <c r="F14" i="4"/>
  <c r="J14" i="4" s="1"/>
  <c r="F15" i="4"/>
  <c r="J15" i="4" s="1"/>
  <c r="F16" i="4"/>
  <c r="J16" i="4" s="1"/>
  <c r="F17" i="4"/>
  <c r="J17" i="4" s="1"/>
  <c r="F18" i="4"/>
  <c r="J18" i="4" s="1"/>
  <c r="F19" i="4"/>
  <c r="J19" i="4" s="1"/>
  <c r="F20" i="4"/>
  <c r="J20" i="4" s="1"/>
  <c r="F21" i="4"/>
  <c r="J21" i="4" s="1"/>
  <c r="F22" i="4"/>
  <c r="J22" i="4" s="1"/>
  <c r="F23" i="4"/>
  <c r="J23" i="4" s="1"/>
  <c r="F24" i="4"/>
  <c r="J24" i="4" s="1"/>
  <c r="F25" i="4"/>
  <c r="J25" i="4" s="1"/>
  <c r="F26" i="4"/>
  <c r="J26" i="4" s="1"/>
  <c r="F27" i="4"/>
  <c r="J27" i="4" s="1"/>
  <c r="F28" i="4"/>
  <c r="J28" i="4" s="1"/>
  <c r="F29" i="4"/>
  <c r="J29" i="4" s="1"/>
  <c r="F30" i="4"/>
  <c r="J30" i="4" s="1"/>
  <c r="F31" i="4"/>
  <c r="J31" i="4" s="1"/>
  <c r="F32" i="4"/>
  <c r="J32" i="4" s="1"/>
  <c r="F33" i="4"/>
  <c r="J33" i="4" s="1"/>
  <c r="F34" i="4"/>
  <c r="J34" i="4" s="1"/>
  <c r="F35" i="4"/>
  <c r="J35" i="4" s="1"/>
  <c r="F36" i="4"/>
  <c r="J36" i="4" s="1"/>
  <c r="F37" i="4"/>
  <c r="J37" i="4" s="1"/>
  <c r="F38" i="4"/>
  <c r="J38" i="4" s="1"/>
  <c r="F39" i="4"/>
  <c r="J39" i="4" s="1"/>
  <c r="F40" i="4"/>
  <c r="J40" i="4" s="1"/>
  <c r="F41" i="4"/>
  <c r="J41" i="4" s="1"/>
  <c r="F42" i="4"/>
  <c r="J42" i="4" s="1"/>
  <c r="F43" i="4"/>
  <c r="J43" i="4" s="1"/>
  <c r="F44" i="4"/>
  <c r="J44" i="4" s="1"/>
  <c r="F45" i="4"/>
  <c r="J45" i="4" s="1"/>
  <c r="F46" i="4"/>
  <c r="J46" i="4" s="1"/>
  <c r="F47" i="4"/>
  <c r="J47" i="4" s="1"/>
  <c r="F48" i="4"/>
  <c r="J48" i="4" s="1"/>
  <c r="F49" i="4"/>
  <c r="J49" i="4" s="1"/>
  <c r="F50" i="4"/>
  <c r="J50" i="4" s="1"/>
  <c r="F51" i="4"/>
  <c r="J51" i="4" s="1"/>
  <c r="P2" i="5"/>
  <c r="K69" i="5"/>
  <c r="L69" i="5" s="1"/>
  <c r="G69" i="5" s="1"/>
  <c r="H69" i="5" s="1"/>
  <c r="K68" i="5"/>
  <c r="K67" i="5"/>
  <c r="L67" i="5" s="1"/>
  <c r="G67" i="5" s="1"/>
  <c r="H67" i="5" s="1"/>
  <c r="K66" i="5"/>
  <c r="K65" i="5"/>
  <c r="L65" i="5" s="1"/>
  <c r="G65" i="5" s="1"/>
  <c r="H65" i="5" s="1"/>
  <c r="K64" i="5"/>
  <c r="K63" i="5"/>
  <c r="L63" i="5" s="1"/>
  <c r="G63" i="5" s="1"/>
  <c r="H63" i="5" s="1"/>
  <c r="K62" i="5"/>
  <c r="K61" i="5"/>
  <c r="L61" i="5" s="1"/>
  <c r="G61" i="5" s="1"/>
  <c r="H61" i="5" s="1"/>
  <c r="K60" i="5"/>
  <c r="K59" i="5"/>
  <c r="L59" i="5" s="1"/>
  <c r="G59" i="5" s="1"/>
  <c r="H59" i="5" s="1"/>
  <c r="K58" i="5"/>
  <c r="K57" i="5"/>
  <c r="L57" i="5" s="1"/>
  <c r="G57" i="5" s="1"/>
  <c r="H57" i="5" s="1"/>
  <c r="K56" i="5"/>
  <c r="K55" i="5"/>
  <c r="L55" i="5" s="1"/>
  <c r="G55" i="5" s="1"/>
  <c r="H55" i="5" s="1"/>
  <c r="K54" i="5"/>
  <c r="K53" i="5"/>
  <c r="L53" i="5" s="1"/>
  <c r="G53" i="5" s="1"/>
  <c r="H53" i="5" s="1"/>
  <c r="K52" i="5"/>
  <c r="K51" i="5"/>
  <c r="L51" i="5" s="1"/>
  <c r="G51" i="5" s="1"/>
  <c r="H51" i="5" s="1"/>
  <c r="K50" i="5"/>
  <c r="K49" i="5"/>
  <c r="L49" i="5" s="1"/>
  <c r="G49" i="5" s="1"/>
  <c r="H49" i="5" s="1"/>
  <c r="K48" i="5"/>
  <c r="K47" i="5"/>
  <c r="L47" i="5" s="1"/>
  <c r="G47" i="5" s="1"/>
  <c r="H47" i="5" s="1"/>
  <c r="K46" i="5"/>
  <c r="K45" i="5"/>
  <c r="L45" i="5" s="1"/>
  <c r="G45" i="5" s="1"/>
  <c r="H45" i="5" s="1"/>
  <c r="K44" i="5"/>
  <c r="K43" i="5"/>
  <c r="L43" i="5" s="1"/>
  <c r="G43" i="5" s="1"/>
  <c r="H43" i="5" s="1"/>
  <c r="K42" i="5"/>
  <c r="K41" i="5"/>
  <c r="L41" i="5" s="1"/>
  <c r="G41" i="5" s="1"/>
  <c r="H41" i="5" s="1"/>
  <c r="K40" i="5"/>
  <c r="K39" i="5"/>
  <c r="L39" i="5" s="1"/>
  <c r="G39" i="5" s="1"/>
  <c r="H39" i="5" s="1"/>
  <c r="K38" i="5"/>
  <c r="K37" i="5"/>
  <c r="L37" i="5" s="1"/>
  <c r="G37" i="5" s="1"/>
  <c r="H37" i="5" s="1"/>
  <c r="K36" i="5"/>
  <c r="K35" i="5"/>
  <c r="L35" i="5" s="1"/>
  <c r="G35" i="5" s="1"/>
  <c r="H35" i="5" s="1"/>
  <c r="K34" i="5"/>
  <c r="K33" i="5"/>
  <c r="L33" i="5" s="1"/>
  <c r="G33" i="5" s="1"/>
  <c r="H33" i="5" s="1"/>
  <c r="K32" i="5"/>
  <c r="K31" i="5"/>
  <c r="L31" i="5" s="1"/>
  <c r="G31" i="5" s="1"/>
  <c r="H31" i="5" s="1"/>
  <c r="K30" i="5"/>
  <c r="K29" i="5"/>
  <c r="L29" i="5" s="1"/>
  <c r="G29" i="5" s="1"/>
  <c r="H29" i="5" s="1"/>
  <c r="K28" i="5"/>
  <c r="K27" i="5"/>
  <c r="L27" i="5" s="1"/>
  <c r="G27" i="5" s="1"/>
  <c r="H27" i="5" s="1"/>
  <c r="K26" i="5"/>
  <c r="K25" i="5"/>
  <c r="L25" i="5" s="1"/>
  <c r="G25" i="5" s="1"/>
  <c r="H25" i="5" s="1"/>
  <c r="K24" i="5"/>
  <c r="K23" i="5"/>
  <c r="L23" i="5" s="1"/>
  <c r="G23" i="5" s="1"/>
  <c r="H23" i="5" s="1"/>
  <c r="K22" i="5"/>
  <c r="K21" i="5"/>
  <c r="L21" i="5" s="1"/>
  <c r="G21" i="5" s="1"/>
  <c r="H21" i="5" s="1"/>
  <c r="K20" i="5"/>
  <c r="K19" i="5"/>
  <c r="L19" i="5" s="1"/>
  <c r="G19" i="5" s="1"/>
  <c r="H19" i="5" s="1"/>
  <c r="K18" i="5"/>
  <c r="K17" i="5"/>
  <c r="L17" i="5" s="1"/>
  <c r="G17" i="5" s="1"/>
  <c r="H17" i="5" s="1"/>
  <c r="K16" i="5"/>
  <c r="K15" i="5"/>
  <c r="L15" i="5" s="1"/>
  <c r="G15" i="5" s="1"/>
  <c r="H15" i="5" s="1"/>
  <c r="K14" i="5"/>
  <c r="K13" i="5"/>
  <c r="L13" i="5" s="1"/>
  <c r="G13" i="5" s="1"/>
  <c r="H13" i="5" s="1"/>
  <c r="K12" i="5"/>
  <c r="K11" i="5"/>
  <c r="L11" i="5" s="1"/>
  <c r="G11" i="5" s="1"/>
  <c r="H11" i="5" s="1"/>
  <c r="K10" i="5"/>
  <c r="K9" i="5"/>
  <c r="L9" i="5" s="1"/>
  <c r="G9" i="5" s="1"/>
  <c r="H9" i="5" s="1"/>
  <c r="K8" i="5"/>
  <c r="K7" i="5"/>
  <c r="L7" i="5" s="1"/>
  <c r="G7" i="5" s="1"/>
  <c r="H7" i="5" s="1"/>
  <c r="K6" i="5"/>
  <c r="K5" i="5"/>
  <c r="L5" i="5" s="1"/>
  <c r="G5" i="5" s="1"/>
  <c r="H5" i="5" s="1"/>
  <c r="K4" i="5"/>
  <c r="K3" i="5"/>
  <c r="L3" i="5" s="1"/>
  <c r="G3" i="5" s="1"/>
  <c r="H3" i="5" s="1"/>
  <c r="K2" i="5"/>
  <c r="F70" i="3"/>
  <c r="G70" i="3" s="1"/>
  <c r="F69" i="3"/>
  <c r="G69" i="3" s="1"/>
  <c r="F68" i="3"/>
  <c r="G68" i="3" s="1"/>
  <c r="F67" i="3"/>
  <c r="G67" i="3" s="1"/>
  <c r="F66" i="3"/>
  <c r="G66" i="3" s="1"/>
  <c r="G65" i="3"/>
  <c r="F65" i="3"/>
  <c r="F64" i="3"/>
  <c r="G64" i="3" s="1"/>
  <c r="F63" i="3"/>
  <c r="G63" i="3" s="1"/>
  <c r="F62" i="3"/>
  <c r="G62" i="3" s="1"/>
  <c r="F61" i="3"/>
  <c r="G61" i="3" s="1"/>
  <c r="F60" i="3"/>
  <c r="G60" i="3" s="1"/>
  <c r="F59" i="3"/>
  <c r="G59" i="3" s="1"/>
  <c r="F58" i="3"/>
  <c r="G58" i="3" s="1"/>
  <c r="G57" i="3"/>
  <c r="F57" i="3"/>
  <c r="F56" i="3"/>
  <c r="G56" i="3" s="1"/>
  <c r="F55" i="3"/>
  <c r="G55" i="3" s="1"/>
  <c r="F54" i="3"/>
  <c r="G54" i="3" s="1"/>
  <c r="F53" i="3"/>
  <c r="G53" i="3" s="1"/>
  <c r="F52" i="3"/>
  <c r="G52" i="3" s="1"/>
  <c r="F51" i="3"/>
  <c r="G51" i="3" s="1"/>
  <c r="F50" i="3"/>
  <c r="G50" i="3" s="1"/>
  <c r="G49" i="3"/>
  <c r="F49" i="3"/>
  <c r="F48" i="3"/>
  <c r="G48" i="3" s="1"/>
  <c r="F47" i="3"/>
  <c r="G47" i="3" s="1"/>
  <c r="F46" i="3"/>
  <c r="G46" i="3" s="1"/>
  <c r="F45" i="3"/>
  <c r="G45" i="3" s="1"/>
  <c r="F44" i="3"/>
  <c r="G44" i="3" s="1"/>
  <c r="F43" i="3"/>
  <c r="G43" i="3" s="1"/>
  <c r="F42" i="3"/>
  <c r="G42" i="3" s="1"/>
  <c r="G41" i="3"/>
  <c r="F41" i="3"/>
  <c r="F40" i="3"/>
  <c r="G40" i="3" s="1"/>
  <c r="F39" i="3"/>
  <c r="G39" i="3" s="1"/>
  <c r="F38" i="3"/>
  <c r="G38" i="3" s="1"/>
  <c r="F37" i="3"/>
  <c r="G37" i="3" s="1"/>
  <c r="F36" i="3"/>
  <c r="G36" i="3" s="1"/>
  <c r="F35" i="3"/>
  <c r="G35" i="3" s="1"/>
  <c r="F34" i="3"/>
  <c r="G34" i="3" s="1"/>
  <c r="G33" i="3"/>
  <c r="F33" i="3"/>
  <c r="F32" i="3"/>
  <c r="G32" i="3" s="1"/>
  <c r="F31" i="3"/>
  <c r="G31" i="3" s="1"/>
  <c r="F30" i="3"/>
  <c r="G30" i="3" s="1"/>
  <c r="F29" i="3"/>
  <c r="G29" i="3" s="1"/>
  <c r="F28" i="3"/>
  <c r="G28" i="3" s="1"/>
  <c r="F27" i="3"/>
  <c r="G27" i="3" s="1"/>
  <c r="F26" i="3"/>
  <c r="G26" i="3" s="1"/>
  <c r="G25" i="3"/>
  <c r="F25" i="3"/>
  <c r="F24" i="3"/>
  <c r="G24" i="3" s="1"/>
  <c r="F23" i="3"/>
  <c r="G23" i="3" s="1"/>
  <c r="F22" i="3"/>
  <c r="G22" i="3" s="1"/>
  <c r="F21" i="3"/>
  <c r="G21" i="3" s="1"/>
  <c r="F20" i="3"/>
  <c r="G20" i="3" s="1"/>
  <c r="F19" i="3"/>
  <c r="G19" i="3" s="1"/>
  <c r="F18" i="3"/>
  <c r="G18" i="3" s="1"/>
  <c r="G17" i="3"/>
  <c r="F17" i="3"/>
  <c r="F16" i="3"/>
  <c r="G16" i="3" s="1"/>
  <c r="F15" i="3"/>
  <c r="G15" i="3" s="1"/>
  <c r="F14" i="3"/>
  <c r="G14" i="3" s="1"/>
  <c r="F13" i="3"/>
  <c r="G13" i="3" s="1"/>
  <c r="F12" i="3"/>
  <c r="G12" i="3" s="1"/>
  <c r="F11" i="3"/>
  <c r="G11" i="3" s="1"/>
  <c r="F10" i="3"/>
  <c r="G10" i="3" s="1"/>
  <c r="G9" i="3"/>
  <c r="F9" i="3"/>
  <c r="F8" i="3"/>
  <c r="G8" i="3" s="1"/>
  <c r="F7" i="3"/>
  <c r="G7" i="3" s="1"/>
  <c r="F6" i="3"/>
  <c r="G6" i="3" s="1"/>
  <c r="F5" i="3"/>
  <c r="G5" i="3" s="1"/>
  <c r="F4" i="3"/>
  <c r="G4" i="3" s="1"/>
  <c r="F3" i="3"/>
  <c r="G3" i="3" s="1"/>
  <c r="F2" i="3"/>
  <c r="G2" i="3" s="1"/>
  <c r="I82" i="2" l="1"/>
  <c r="J82" i="2" s="1"/>
  <c r="I78" i="2"/>
  <c r="J78" i="2" s="1"/>
  <c r="I74" i="2"/>
  <c r="J74" i="2" s="1"/>
  <c r="I70" i="2"/>
  <c r="J70" i="2" s="1"/>
  <c r="I81" i="2"/>
  <c r="J81" i="2" s="1"/>
  <c r="I77" i="2"/>
  <c r="J77" i="2" s="1"/>
  <c r="I73" i="2"/>
  <c r="J73" i="2" s="1"/>
  <c r="I80" i="2"/>
  <c r="J80" i="2" s="1"/>
  <c r="I76" i="2"/>
  <c r="J76" i="2" s="1"/>
  <c r="I72" i="2"/>
  <c r="J72" i="2" s="1"/>
  <c r="I83" i="2"/>
  <c r="J83" i="2" s="1"/>
  <c r="I79" i="2"/>
  <c r="J79" i="2" s="1"/>
  <c r="I75" i="2"/>
  <c r="J75" i="2" s="1"/>
  <c r="I71" i="2"/>
  <c r="J71" i="2" s="1"/>
  <c r="O77" i="2"/>
  <c r="P77" i="2" s="1"/>
  <c r="O81" i="2"/>
  <c r="P81" i="2" s="1"/>
  <c r="O73" i="2"/>
  <c r="P73" i="2" s="1"/>
  <c r="O80" i="2"/>
  <c r="P80" i="2" s="1"/>
  <c r="O76" i="2"/>
  <c r="P76" i="2" s="1"/>
  <c r="O72" i="2"/>
  <c r="P72" i="2" s="1"/>
  <c r="O83" i="2"/>
  <c r="P83" i="2" s="1"/>
  <c r="O79" i="2"/>
  <c r="P79" i="2" s="1"/>
  <c r="O75" i="2"/>
  <c r="P75" i="2" s="1"/>
  <c r="O71" i="2"/>
  <c r="P71" i="2" s="1"/>
  <c r="O82" i="2"/>
  <c r="P82" i="2" s="1"/>
  <c r="O78" i="2"/>
  <c r="P78" i="2" s="1"/>
  <c r="O74" i="2"/>
  <c r="P74" i="2" s="1"/>
  <c r="O70" i="2"/>
  <c r="P70" i="2" s="1"/>
  <c r="L4" i="5"/>
  <c r="G4" i="5" s="1"/>
  <c r="H4" i="5" s="1"/>
  <c r="L8" i="5"/>
  <c r="G8" i="5" s="1"/>
  <c r="H8" i="5" s="1"/>
  <c r="L12" i="5"/>
  <c r="G12" i="5" s="1"/>
  <c r="H12" i="5" s="1"/>
  <c r="L16" i="5"/>
  <c r="G16" i="5" s="1"/>
  <c r="H16" i="5" s="1"/>
  <c r="L20" i="5"/>
  <c r="G20" i="5" s="1"/>
  <c r="H20" i="5" s="1"/>
  <c r="L24" i="5"/>
  <c r="G24" i="5" s="1"/>
  <c r="H24" i="5" s="1"/>
  <c r="L28" i="5"/>
  <c r="G28" i="5" s="1"/>
  <c r="H28" i="5" s="1"/>
  <c r="L32" i="5"/>
  <c r="G32" i="5" s="1"/>
  <c r="H32" i="5" s="1"/>
  <c r="L36" i="5"/>
  <c r="G36" i="5" s="1"/>
  <c r="H36" i="5" s="1"/>
  <c r="L40" i="5"/>
  <c r="G40" i="5" s="1"/>
  <c r="H40" i="5" s="1"/>
  <c r="L44" i="5"/>
  <c r="G44" i="5" s="1"/>
  <c r="H44" i="5" s="1"/>
  <c r="L48" i="5"/>
  <c r="G48" i="5" s="1"/>
  <c r="H48" i="5" s="1"/>
  <c r="L52" i="5"/>
  <c r="G52" i="5" s="1"/>
  <c r="H52" i="5" s="1"/>
  <c r="L56" i="5"/>
  <c r="G56" i="5" s="1"/>
  <c r="H56" i="5" s="1"/>
  <c r="L60" i="5"/>
  <c r="G60" i="5" s="1"/>
  <c r="H60" i="5" s="1"/>
  <c r="L64" i="5"/>
  <c r="G64" i="5" s="1"/>
  <c r="H64" i="5" s="1"/>
  <c r="L68" i="5"/>
  <c r="G68" i="5" s="1"/>
  <c r="H68" i="5" s="1"/>
  <c r="L2" i="5"/>
  <c r="G2" i="5" s="1"/>
  <c r="H2" i="5" s="1"/>
  <c r="L6" i="5"/>
  <c r="G6" i="5" s="1"/>
  <c r="H6" i="5" s="1"/>
  <c r="L10" i="5"/>
  <c r="G10" i="5" s="1"/>
  <c r="H10" i="5" s="1"/>
  <c r="L14" i="5"/>
  <c r="G14" i="5" s="1"/>
  <c r="H14" i="5" s="1"/>
  <c r="L18" i="5"/>
  <c r="G18" i="5" s="1"/>
  <c r="H18" i="5" s="1"/>
  <c r="L22" i="5"/>
  <c r="G22" i="5" s="1"/>
  <c r="H22" i="5" s="1"/>
  <c r="L26" i="5"/>
  <c r="G26" i="5" s="1"/>
  <c r="H26" i="5" s="1"/>
  <c r="L30" i="5"/>
  <c r="G30" i="5" s="1"/>
  <c r="H30" i="5" s="1"/>
  <c r="L34" i="5"/>
  <c r="G34" i="5" s="1"/>
  <c r="H34" i="5" s="1"/>
  <c r="L38" i="5"/>
  <c r="G38" i="5" s="1"/>
  <c r="H38" i="5" s="1"/>
  <c r="L42" i="5"/>
  <c r="G42" i="5" s="1"/>
  <c r="H42" i="5" s="1"/>
  <c r="L46" i="5"/>
  <c r="G46" i="5" s="1"/>
  <c r="H46" i="5" s="1"/>
  <c r="L50" i="5"/>
  <c r="G50" i="5" s="1"/>
  <c r="H50" i="5" s="1"/>
  <c r="L54" i="5"/>
  <c r="G54" i="5" s="1"/>
  <c r="H54" i="5" s="1"/>
  <c r="L58" i="5"/>
  <c r="G58" i="5" s="1"/>
  <c r="H58" i="5" s="1"/>
  <c r="L62" i="5"/>
  <c r="G62" i="5" s="1"/>
  <c r="H62" i="5" s="1"/>
  <c r="L66" i="5"/>
  <c r="G66" i="5" s="1"/>
  <c r="H66" i="5" s="1"/>
  <c r="N69" i="2" l="1"/>
  <c r="G69" i="2"/>
  <c r="H69" i="2" s="1"/>
  <c r="N68" i="2"/>
  <c r="G68" i="2"/>
  <c r="H68" i="2" s="1"/>
  <c r="N67" i="2"/>
  <c r="G67" i="2"/>
  <c r="H67" i="2" s="1"/>
  <c r="N66" i="2"/>
  <c r="G66" i="2"/>
  <c r="H66" i="2" s="1"/>
  <c r="N65" i="2"/>
  <c r="G65" i="2"/>
  <c r="H65" i="2" s="1"/>
  <c r="N64" i="2"/>
  <c r="G64" i="2"/>
  <c r="H64" i="2" s="1"/>
  <c r="N63" i="2"/>
  <c r="G63" i="2"/>
  <c r="H63" i="2" s="1"/>
  <c r="N62" i="2"/>
  <c r="G62" i="2"/>
  <c r="H62" i="2" s="1"/>
  <c r="N61" i="2"/>
  <c r="G61" i="2"/>
  <c r="H61" i="2" s="1"/>
  <c r="N60" i="2"/>
  <c r="G60" i="2"/>
  <c r="H60" i="2" s="1"/>
  <c r="N59" i="2"/>
  <c r="G59" i="2"/>
  <c r="H59" i="2" s="1"/>
  <c r="N58" i="2"/>
  <c r="G58" i="2"/>
  <c r="H58" i="2" s="1"/>
  <c r="N57" i="2"/>
  <c r="G57" i="2"/>
  <c r="H57" i="2" s="1"/>
  <c r="N56" i="2"/>
  <c r="G56" i="2"/>
  <c r="H56" i="2" s="1"/>
  <c r="N55" i="2"/>
  <c r="G55" i="2"/>
  <c r="H55" i="2" s="1"/>
  <c r="N54" i="2"/>
  <c r="G54" i="2"/>
  <c r="H54" i="2" s="1"/>
  <c r="N53" i="2"/>
  <c r="G53" i="2"/>
  <c r="H53" i="2" s="1"/>
  <c r="N52" i="2"/>
  <c r="G52" i="2"/>
  <c r="H52" i="2" s="1"/>
  <c r="N51" i="2"/>
  <c r="G51" i="2"/>
  <c r="H51" i="2" s="1"/>
  <c r="N50" i="2"/>
  <c r="G50" i="2"/>
  <c r="H50" i="2" s="1"/>
  <c r="N49" i="2"/>
  <c r="G49" i="2"/>
  <c r="H49" i="2" s="1"/>
  <c r="N48" i="2"/>
  <c r="G48" i="2"/>
  <c r="H48" i="2" s="1"/>
  <c r="N47" i="2"/>
  <c r="G47" i="2"/>
  <c r="H47" i="2" s="1"/>
  <c r="N46" i="2"/>
  <c r="G46" i="2"/>
  <c r="H46" i="2" s="1"/>
  <c r="N45" i="2"/>
  <c r="G45" i="2"/>
  <c r="H45" i="2" s="1"/>
  <c r="N44" i="2"/>
  <c r="G44" i="2"/>
  <c r="H44" i="2" s="1"/>
  <c r="N43" i="2"/>
  <c r="G43" i="2"/>
  <c r="H43" i="2" s="1"/>
  <c r="N42" i="2"/>
  <c r="G42" i="2"/>
  <c r="H42" i="2" s="1"/>
  <c r="N41" i="2"/>
  <c r="G41" i="2"/>
  <c r="H41" i="2" s="1"/>
  <c r="N40" i="2"/>
  <c r="G40" i="2"/>
  <c r="H40" i="2" s="1"/>
  <c r="N39" i="2"/>
  <c r="G39" i="2"/>
  <c r="H39" i="2" s="1"/>
  <c r="N38" i="2"/>
  <c r="G38" i="2"/>
  <c r="H38" i="2" s="1"/>
  <c r="N37" i="2"/>
  <c r="G37" i="2"/>
  <c r="H37" i="2" s="1"/>
  <c r="N36" i="2"/>
  <c r="G36" i="2"/>
  <c r="H36" i="2" s="1"/>
  <c r="N35" i="2"/>
  <c r="G35" i="2"/>
  <c r="H35" i="2" s="1"/>
  <c r="N34" i="2"/>
  <c r="G34" i="2"/>
  <c r="H34" i="2" s="1"/>
  <c r="N33" i="2"/>
  <c r="G33" i="2"/>
  <c r="H33" i="2" s="1"/>
  <c r="N32" i="2"/>
  <c r="G32" i="2"/>
  <c r="H32" i="2" s="1"/>
  <c r="N31" i="2"/>
  <c r="G31" i="2"/>
  <c r="H31" i="2" s="1"/>
  <c r="N30" i="2"/>
  <c r="G30" i="2"/>
  <c r="H30" i="2" s="1"/>
  <c r="N29" i="2"/>
  <c r="G29" i="2"/>
  <c r="H29" i="2" s="1"/>
  <c r="N28" i="2"/>
  <c r="G28" i="2"/>
  <c r="H28" i="2" s="1"/>
  <c r="N27" i="2"/>
  <c r="G27" i="2"/>
  <c r="H27" i="2" s="1"/>
  <c r="N26" i="2"/>
  <c r="G26" i="2"/>
  <c r="H26" i="2" s="1"/>
  <c r="N25" i="2"/>
  <c r="G25" i="2"/>
  <c r="H25" i="2" s="1"/>
  <c r="N24" i="2"/>
  <c r="G24" i="2"/>
  <c r="H24" i="2" s="1"/>
  <c r="N23" i="2"/>
  <c r="G23" i="2"/>
  <c r="H23" i="2" s="1"/>
  <c r="N22" i="2"/>
  <c r="G22" i="2"/>
  <c r="H22" i="2" s="1"/>
  <c r="N21" i="2"/>
  <c r="G21" i="2"/>
  <c r="H21" i="2" s="1"/>
  <c r="N20" i="2"/>
  <c r="G20" i="2"/>
  <c r="H20" i="2" s="1"/>
  <c r="N19" i="2"/>
  <c r="G19" i="2"/>
  <c r="H19" i="2" s="1"/>
  <c r="N18" i="2"/>
  <c r="G18" i="2"/>
  <c r="H18" i="2" s="1"/>
  <c r="N17" i="2"/>
  <c r="G17" i="2"/>
  <c r="H17" i="2" s="1"/>
  <c r="N16" i="2"/>
  <c r="G16" i="2"/>
  <c r="H16" i="2" s="1"/>
  <c r="N15" i="2"/>
  <c r="G15" i="2"/>
  <c r="H15" i="2" s="1"/>
  <c r="N14" i="2"/>
  <c r="G14" i="2"/>
  <c r="H14" i="2" s="1"/>
  <c r="N13" i="2"/>
  <c r="G13" i="2"/>
  <c r="H13" i="2" s="1"/>
  <c r="N12" i="2"/>
  <c r="G12" i="2"/>
  <c r="H12" i="2" s="1"/>
  <c r="N11" i="2"/>
  <c r="G11" i="2"/>
  <c r="H11" i="2" s="1"/>
  <c r="N10" i="2"/>
  <c r="G10" i="2"/>
  <c r="H10" i="2" s="1"/>
  <c r="N9" i="2"/>
  <c r="G9" i="2"/>
  <c r="H9" i="2" s="1"/>
  <c r="N8" i="2"/>
  <c r="G8" i="2"/>
  <c r="H8" i="2" s="1"/>
  <c r="N7" i="2"/>
  <c r="G7" i="2"/>
  <c r="H7" i="2" s="1"/>
  <c r="N6" i="2"/>
  <c r="G6" i="2"/>
  <c r="H6" i="2" s="1"/>
  <c r="N5" i="2"/>
  <c r="G5" i="2"/>
  <c r="H5" i="2" s="1"/>
  <c r="N4" i="2"/>
  <c r="G4" i="2"/>
  <c r="H4" i="2" s="1"/>
  <c r="N3" i="2"/>
  <c r="G3" i="2"/>
  <c r="H3" i="2" s="1"/>
  <c r="N2" i="2"/>
  <c r="G2" i="2"/>
  <c r="I8" i="2" l="1"/>
  <c r="J8" i="2" s="1"/>
  <c r="I12" i="2"/>
  <c r="J12" i="2" s="1"/>
  <c r="I18" i="2"/>
  <c r="J18" i="2" s="1"/>
  <c r="I24" i="2"/>
  <c r="J24" i="2" s="1"/>
  <c r="I30" i="2"/>
  <c r="J30" i="2" s="1"/>
  <c r="I34" i="2"/>
  <c r="J34" i="2" s="1"/>
  <c r="I36" i="2"/>
  <c r="J36" i="2" s="1"/>
  <c r="I38" i="2"/>
  <c r="J38" i="2" s="1"/>
  <c r="I40" i="2"/>
  <c r="J40" i="2" s="1"/>
  <c r="I42" i="2"/>
  <c r="J42" i="2" s="1"/>
  <c r="I44" i="2"/>
  <c r="J44" i="2" s="1"/>
  <c r="I46" i="2"/>
  <c r="J46" i="2" s="1"/>
  <c r="I48" i="2"/>
  <c r="J48" i="2" s="1"/>
  <c r="I50" i="2"/>
  <c r="J50" i="2" s="1"/>
  <c r="I52" i="2"/>
  <c r="J52" i="2" s="1"/>
  <c r="I54" i="2"/>
  <c r="J54" i="2" s="1"/>
  <c r="I56" i="2"/>
  <c r="J56" i="2" s="1"/>
  <c r="I58" i="2"/>
  <c r="J58" i="2" s="1"/>
  <c r="I60" i="2"/>
  <c r="J60" i="2" s="1"/>
  <c r="I62" i="2"/>
  <c r="J62" i="2" s="1"/>
  <c r="I64" i="2"/>
  <c r="J64" i="2" s="1"/>
  <c r="I66" i="2"/>
  <c r="J66" i="2" s="1"/>
  <c r="I68" i="2"/>
  <c r="J68" i="2" s="1"/>
  <c r="I6" i="2"/>
  <c r="J6" i="2" s="1"/>
  <c r="I14" i="2"/>
  <c r="J14" i="2" s="1"/>
  <c r="I20" i="2"/>
  <c r="J20" i="2" s="1"/>
  <c r="I26" i="2"/>
  <c r="J26" i="2" s="1"/>
  <c r="I32" i="2"/>
  <c r="J32" i="2" s="1"/>
  <c r="I7" i="2"/>
  <c r="J7" i="2" s="1"/>
  <c r="I11" i="2"/>
  <c r="J11" i="2" s="1"/>
  <c r="I15" i="2"/>
  <c r="J15" i="2" s="1"/>
  <c r="I19" i="2"/>
  <c r="J19" i="2" s="1"/>
  <c r="I23" i="2"/>
  <c r="J23" i="2" s="1"/>
  <c r="I27" i="2"/>
  <c r="J27" i="2" s="1"/>
  <c r="I31" i="2"/>
  <c r="J31" i="2" s="1"/>
  <c r="I35" i="2"/>
  <c r="J35" i="2" s="1"/>
  <c r="I41" i="2"/>
  <c r="J41" i="2" s="1"/>
  <c r="I45" i="2"/>
  <c r="J45" i="2" s="1"/>
  <c r="I49" i="2"/>
  <c r="J49" i="2" s="1"/>
  <c r="I53" i="2"/>
  <c r="J53" i="2" s="1"/>
  <c r="I57" i="2"/>
  <c r="J57" i="2" s="1"/>
  <c r="I61" i="2"/>
  <c r="J61" i="2" s="1"/>
  <c r="I65" i="2"/>
  <c r="J65" i="2" s="1"/>
  <c r="I69" i="2"/>
  <c r="J69" i="2" s="1"/>
  <c r="I4" i="2"/>
  <c r="J4" i="2" s="1"/>
  <c r="I10" i="2"/>
  <c r="J10" i="2" s="1"/>
  <c r="I16" i="2"/>
  <c r="J16" i="2" s="1"/>
  <c r="I22" i="2"/>
  <c r="J22" i="2" s="1"/>
  <c r="I28" i="2"/>
  <c r="J28" i="2" s="1"/>
  <c r="I3" i="2"/>
  <c r="J3" i="2" s="1"/>
  <c r="I5" i="2"/>
  <c r="J5" i="2" s="1"/>
  <c r="I9" i="2"/>
  <c r="J9" i="2" s="1"/>
  <c r="I13" i="2"/>
  <c r="J13" i="2" s="1"/>
  <c r="I17" i="2"/>
  <c r="J17" i="2" s="1"/>
  <c r="I21" i="2"/>
  <c r="J21" i="2" s="1"/>
  <c r="I25" i="2"/>
  <c r="J25" i="2" s="1"/>
  <c r="I29" i="2"/>
  <c r="J29" i="2" s="1"/>
  <c r="I33" i="2"/>
  <c r="J33" i="2" s="1"/>
  <c r="I37" i="2"/>
  <c r="J37" i="2" s="1"/>
  <c r="I39" i="2"/>
  <c r="J39" i="2" s="1"/>
  <c r="I43" i="2"/>
  <c r="J43" i="2" s="1"/>
  <c r="I47" i="2"/>
  <c r="J47" i="2" s="1"/>
  <c r="I51" i="2"/>
  <c r="J51" i="2" s="1"/>
  <c r="I55" i="2"/>
  <c r="J55" i="2" s="1"/>
  <c r="I59" i="2"/>
  <c r="J59" i="2" s="1"/>
  <c r="I63" i="2"/>
  <c r="J63" i="2" s="1"/>
  <c r="I67" i="2"/>
  <c r="J67" i="2" s="1"/>
  <c r="H2" i="2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3" i="1"/>
  <c r="D4" i="1"/>
  <c r="D5" i="1"/>
  <c r="D6" i="1"/>
  <c r="I2" i="2" l="1"/>
  <c r="J2" i="2" s="1"/>
</calcChain>
</file>

<file path=xl/sharedStrings.xml><?xml version="1.0" encoding="utf-8"?>
<sst xmlns="http://schemas.openxmlformats.org/spreadsheetml/2006/main" count="2604" uniqueCount="1352">
  <si>
    <t>I_ID</t>
  </si>
  <si>
    <t>D.Brees</t>
  </si>
  <si>
    <t>A.Rodgers</t>
  </si>
  <si>
    <t>T.Brady</t>
  </si>
  <si>
    <t>A.Luck</t>
  </si>
  <si>
    <t>M.Ryan</t>
  </si>
  <si>
    <t>R.Wilson</t>
  </si>
  <si>
    <t>K.Cousins</t>
  </si>
  <si>
    <t>M.Stafford</t>
  </si>
  <si>
    <t>D.Prescott</t>
  </si>
  <si>
    <t>C.Newton</t>
  </si>
  <si>
    <t>M.Mariota</t>
  </si>
  <si>
    <t>J.Winston</t>
  </si>
  <si>
    <t>A.Dalton</t>
  </si>
  <si>
    <t>T.Taylor</t>
  </si>
  <si>
    <t>B.Bortles</t>
  </si>
  <si>
    <t>D.Carr</t>
  </si>
  <si>
    <t>J.Flacco</t>
  </si>
  <si>
    <t>D.Johnson</t>
  </si>
  <si>
    <t>C.Wentz</t>
  </si>
  <si>
    <t>E.Manning</t>
  </si>
  <si>
    <t>P.Rivers</t>
  </si>
  <si>
    <t>B.Roethlisberger</t>
  </si>
  <si>
    <t>L.Bell</t>
  </si>
  <si>
    <t>C.Palmer</t>
  </si>
  <si>
    <t>S.Bradford</t>
  </si>
  <si>
    <t>A.Smith</t>
  </si>
  <si>
    <t>M.Glennon</t>
  </si>
  <si>
    <t>J.Ajayi</t>
  </si>
  <si>
    <t>M.Gordon</t>
  </si>
  <si>
    <t>D.Watson</t>
  </si>
  <si>
    <t>C.Kessler</t>
  </si>
  <si>
    <t>D.Murray</t>
  </si>
  <si>
    <t>J.Howard</t>
  </si>
  <si>
    <t>T.Gurley</t>
  </si>
  <si>
    <t>L.Fournette</t>
  </si>
  <si>
    <t>D.Freeman</t>
  </si>
  <si>
    <t>L.McCoy</t>
  </si>
  <si>
    <t>B.Hoyer</t>
  </si>
  <si>
    <t>C.Hyde</t>
  </si>
  <si>
    <t>P.Perkins</t>
  </si>
  <si>
    <t>L.Miller</t>
  </si>
  <si>
    <t>J.Goff</t>
  </si>
  <si>
    <t>E.Elliott</t>
  </si>
  <si>
    <t>M.Lynch</t>
  </si>
  <si>
    <t>I.Crowell</t>
  </si>
  <si>
    <t>S.Ware</t>
  </si>
  <si>
    <t>B.Powell</t>
  </si>
  <si>
    <t>E.Lacy</t>
  </si>
  <si>
    <t>M.Ingram</t>
  </si>
  <si>
    <t>C.Anderson</t>
  </si>
  <si>
    <t>M.Gillislee</t>
  </si>
  <si>
    <t>A.Peterson</t>
  </si>
  <si>
    <t>D.Cook</t>
  </si>
  <si>
    <t>T.Coleman</t>
  </si>
  <si>
    <t>T.Montgomery</t>
  </si>
  <si>
    <t>J.Cutler</t>
  </si>
  <si>
    <t>C.McCaffrey</t>
  </si>
  <si>
    <t>J.Mixon</t>
  </si>
  <si>
    <t>S.Perine</t>
  </si>
  <si>
    <t>L.Blount</t>
  </si>
  <si>
    <t>T.Siemian</t>
  </si>
  <si>
    <t>D.Martin</t>
  </si>
  <si>
    <t>F.Gore</t>
  </si>
  <si>
    <t>A.Abdullah</t>
  </si>
  <si>
    <t>L.Murray</t>
  </si>
  <si>
    <t>R.Kelley</t>
  </si>
  <si>
    <t>T.West</t>
  </si>
  <si>
    <t>J.Stewart</t>
  </si>
  <si>
    <t>M.Forte</t>
  </si>
  <si>
    <t>D.Henry</t>
  </si>
  <si>
    <t>J.Jones</t>
  </si>
  <si>
    <t>A.Brown</t>
  </si>
  <si>
    <t>J.Williams</t>
  </si>
  <si>
    <t>J.Graham</t>
  </si>
  <si>
    <t>C.Sims</t>
  </si>
  <si>
    <t>D.Thomas</t>
  </si>
  <si>
    <t>G.Tate</t>
  </si>
  <si>
    <t>A.Jeffery</t>
  </si>
  <si>
    <t>D.Jackson</t>
  </si>
  <si>
    <t>K.Hunt</t>
  </si>
  <si>
    <t>J.Edelman</t>
  </si>
  <si>
    <t>M.Bryant</t>
  </si>
  <si>
    <t>D.Washington</t>
  </si>
  <si>
    <t>J.McCown</t>
  </si>
  <si>
    <t>J.Landry</t>
  </si>
  <si>
    <t>D.Booker</t>
  </si>
  <si>
    <t>A.Robinson</t>
  </si>
  <si>
    <t>J.White</t>
  </si>
  <si>
    <t>M.Mack</t>
  </si>
  <si>
    <t>D.Hopkins</t>
  </si>
  <si>
    <t>M.Crabtree</t>
  </si>
  <si>
    <t>D.McFadden</t>
  </si>
  <si>
    <t>K.Benjamin</t>
  </si>
  <si>
    <t>D.Foreman</t>
  </si>
  <si>
    <t>M.Wallace</t>
  </si>
  <si>
    <t>E.Sanders</t>
  </si>
  <si>
    <t>J.Reed</t>
  </si>
  <si>
    <t>G.Olsen</t>
  </si>
  <si>
    <t>J.Crowder</t>
  </si>
  <si>
    <t>D.Adams</t>
  </si>
  <si>
    <t>T.Gabriel</t>
  </si>
  <si>
    <t>T.Rawls</t>
  </si>
  <si>
    <t>R.Burkhead</t>
  </si>
  <si>
    <t>J.McKinnon</t>
  </si>
  <si>
    <t>R.Cobb</t>
  </si>
  <si>
    <t>T.Williams</t>
  </si>
  <si>
    <t>D.Moncrief</t>
  </si>
  <si>
    <t>J.Matthews</t>
  </si>
  <si>
    <t>S.Diggs</t>
  </si>
  <si>
    <t>W.Snead</t>
  </si>
  <si>
    <t>T.Kelce</t>
  </si>
  <si>
    <t>J.Brown</t>
  </si>
  <si>
    <t>R.Matthews</t>
  </si>
  <si>
    <t>D.Parker</t>
  </si>
  <si>
    <t>L.Dunbar</t>
  </si>
  <si>
    <t>K.Drake</t>
  </si>
  <si>
    <t>R.Fitzpatrick</t>
  </si>
  <si>
    <t>S.Watkins</t>
  </si>
  <si>
    <t>A.Thielen</t>
  </si>
  <si>
    <t>M.Bennett</t>
  </si>
  <si>
    <t>K.Britt</t>
  </si>
  <si>
    <t>INDIVIDUAL</t>
  </si>
  <si>
    <t>INSTITUTION</t>
  </si>
  <si>
    <t>EMPLOYEE</t>
  </si>
  <si>
    <t>E100</t>
  </si>
  <si>
    <t>E101</t>
  </si>
  <si>
    <t>E102</t>
  </si>
  <si>
    <t>E103</t>
  </si>
  <si>
    <t>E104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</si>
  <si>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</si>
  <si>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</si>
  <si>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</si>
  <si>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</si>
  <si>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</si>
  <si>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</si>
  <si>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</si>
  <si>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</si>
  <si>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</si>
  <si>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</si>
  <si>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</si>
  <si>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</si>
  <si>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</si>
  <si>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</si>
  <si>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</si>
  <si>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</si>
  <si>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</si>
  <si>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</si>
  <si>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</si>
  <si>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</si>
  <si>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</si>
  <si>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</si>
  <si>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</si>
  <si>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</si>
  <si>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</si>
  <si>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</si>
  <si>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</si>
  <si>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</si>
  <si>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</si>
  <si>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</si>
  <si>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</si>
  <si>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E136</t>
  </si>
  <si>
    <t>E137</t>
  </si>
  <si>
    <t>E138</t>
  </si>
  <si>
    <t>E139</t>
  </si>
  <si>
    <t>E140</t>
  </si>
  <si>
    <t>E141</t>
  </si>
  <si>
    <t>E142</t>
  </si>
  <si>
    <t>E143</t>
  </si>
  <si>
    <t>E144</t>
  </si>
  <si>
    <t>E145</t>
  </si>
  <si>
    <t>E146</t>
  </si>
  <si>
    <t>E147</t>
  </si>
  <si>
    <t>E148</t>
  </si>
  <si>
    <t>E149</t>
  </si>
  <si>
    <t>E150</t>
  </si>
  <si>
    <t>NAME</t>
  </si>
  <si>
    <t>PHONE_NUMBER</t>
  </si>
  <si>
    <t>EMAIL_ID</t>
  </si>
  <si>
    <t>INVESTOR_TYPE</t>
  </si>
  <si>
    <t>DATE</t>
  </si>
  <si>
    <t>INVEST_ID</t>
  </si>
  <si>
    <t>T_ID</t>
  </si>
  <si>
    <t>AMOUNT_INVESTED</t>
  </si>
  <si>
    <t>ROI</t>
  </si>
  <si>
    <t>PRESENT DAY</t>
  </si>
  <si>
    <t>NO OF MONTHS</t>
  </si>
  <si>
    <t>CURRENT_AMOUNT</t>
  </si>
  <si>
    <t>DEBENTURE_TYPE</t>
  </si>
  <si>
    <t>DEBENTURE_NUMBER</t>
  </si>
  <si>
    <t>YEARLY_PLAN</t>
  </si>
  <si>
    <t>MATURITY_VALUE</t>
  </si>
  <si>
    <t>I9000</t>
  </si>
  <si>
    <t>CONVERTIBLE</t>
  </si>
  <si>
    <t>D152148</t>
  </si>
  <si>
    <t>I9001</t>
  </si>
  <si>
    <t>D152149</t>
  </si>
  <si>
    <t>I9002</t>
  </si>
  <si>
    <t>D152150</t>
  </si>
  <si>
    <t>I9003</t>
  </si>
  <si>
    <t>D152151</t>
  </si>
  <si>
    <t>I9004</t>
  </si>
  <si>
    <t>D152152</t>
  </si>
  <si>
    <t>I9005</t>
  </si>
  <si>
    <t>D152153</t>
  </si>
  <si>
    <t>I9006</t>
  </si>
  <si>
    <t>D152154</t>
  </si>
  <si>
    <t>I9007</t>
  </si>
  <si>
    <t>D152155</t>
  </si>
  <si>
    <t>I9008</t>
  </si>
  <si>
    <t>D152156</t>
  </si>
  <si>
    <t>I9009</t>
  </si>
  <si>
    <t>D152157</t>
  </si>
  <si>
    <t>I9010</t>
  </si>
  <si>
    <t>D152158</t>
  </si>
  <si>
    <t>I9011</t>
  </si>
  <si>
    <t>D152159</t>
  </si>
  <si>
    <t>I9012</t>
  </si>
  <si>
    <t>D152160</t>
  </si>
  <si>
    <t>I9013</t>
  </si>
  <si>
    <t>NON-CONVERTIBLE</t>
  </si>
  <si>
    <t>D152161</t>
  </si>
  <si>
    <t>I9014</t>
  </si>
  <si>
    <t>D152162</t>
  </si>
  <si>
    <t>I9015</t>
  </si>
  <si>
    <t>D152163</t>
  </si>
  <si>
    <t>I9016</t>
  </si>
  <si>
    <t>D152164</t>
  </si>
  <si>
    <t>I9017</t>
  </si>
  <si>
    <t>D152165</t>
  </si>
  <si>
    <t>I9018</t>
  </si>
  <si>
    <t>D152166</t>
  </si>
  <si>
    <t>I9019</t>
  </si>
  <si>
    <t>D152167</t>
  </si>
  <si>
    <t>I9020</t>
  </si>
  <si>
    <t>D152168</t>
  </si>
  <si>
    <t>I9021</t>
  </si>
  <si>
    <t>D152169</t>
  </si>
  <si>
    <t>I9022</t>
  </si>
  <si>
    <t>D152170</t>
  </si>
  <si>
    <t>I9023</t>
  </si>
  <si>
    <t>D152171</t>
  </si>
  <si>
    <t>I9024</t>
  </si>
  <si>
    <t>D152172</t>
  </si>
  <si>
    <t>I9025</t>
  </si>
  <si>
    <t>D152173</t>
  </si>
  <si>
    <t>I9026</t>
  </si>
  <si>
    <t>D152174</t>
  </si>
  <si>
    <t>I9027</t>
  </si>
  <si>
    <t>D152175</t>
  </si>
  <si>
    <t>I9028</t>
  </si>
  <si>
    <t>D152176</t>
  </si>
  <si>
    <t>I9029</t>
  </si>
  <si>
    <t>D152177</t>
  </si>
  <si>
    <t>I9030</t>
  </si>
  <si>
    <t>D152178</t>
  </si>
  <si>
    <t>I9031</t>
  </si>
  <si>
    <t>D152179</t>
  </si>
  <si>
    <t>I9032</t>
  </si>
  <si>
    <t>D152180</t>
  </si>
  <si>
    <t>I9033</t>
  </si>
  <si>
    <t>D152181</t>
  </si>
  <si>
    <t>I9034</t>
  </si>
  <si>
    <t>D152182</t>
  </si>
  <si>
    <t>I9035</t>
  </si>
  <si>
    <t>D152183</t>
  </si>
  <si>
    <t>I9036</t>
  </si>
  <si>
    <t>D152184</t>
  </si>
  <si>
    <t>I9037</t>
  </si>
  <si>
    <t>D152185</t>
  </si>
  <si>
    <t>I9038</t>
  </si>
  <si>
    <t>D152186</t>
  </si>
  <si>
    <t>I9039</t>
  </si>
  <si>
    <t>D152187</t>
  </si>
  <si>
    <t>I9040</t>
  </si>
  <si>
    <t>D152188</t>
  </si>
  <si>
    <t>I9041</t>
  </si>
  <si>
    <t>D152189</t>
  </si>
  <si>
    <t>I9042</t>
  </si>
  <si>
    <t>D152190</t>
  </si>
  <si>
    <t>I9043</t>
  </si>
  <si>
    <t>D152191</t>
  </si>
  <si>
    <t>I9044</t>
  </si>
  <si>
    <t>D152192</t>
  </si>
  <si>
    <t>I9045</t>
  </si>
  <si>
    <t>D152193</t>
  </si>
  <si>
    <t>I9046</t>
  </si>
  <si>
    <t>D152194</t>
  </si>
  <si>
    <t>I9047</t>
  </si>
  <si>
    <t>D152195</t>
  </si>
  <si>
    <t>I9048</t>
  </si>
  <si>
    <t>D152196</t>
  </si>
  <si>
    <t>I9049</t>
  </si>
  <si>
    <t>D152197</t>
  </si>
  <si>
    <t>I9050</t>
  </si>
  <si>
    <t>D152198</t>
  </si>
  <si>
    <t>I9051</t>
  </si>
  <si>
    <t>D152199</t>
  </si>
  <si>
    <t>I9052</t>
  </si>
  <si>
    <t>D152200</t>
  </si>
  <si>
    <t>I9053</t>
  </si>
  <si>
    <t>D152201</t>
  </si>
  <si>
    <t>I9054</t>
  </si>
  <si>
    <t>D152202</t>
  </si>
  <si>
    <t>I9055</t>
  </si>
  <si>
    <t>D152203</t>
  </si>
  <si>
    <t>I9056</t>
  </si>
  <si>
    <t>D152204</t>
  </si>
  <si>
    <t>I9057</t>
  </si>
  <si>
    <t>D152205</t>
  </si>
  <si>
    <t>I9058</t>
  </si>
  <si>
    <t>D152206</t>
  </si>
  <si>
    <t>I9059</t>
  </si>
  <si>
    <t>D152207</t>
  </si>
  <si>
    <t>I9060</t>
  </si>
  <si>
    <t>D152208</t>
  </si>
  <si>
    <t>I9061</t>
  </si>
  <si>
    <t>D152209</t>
  </si>
  <si>
    <t>I9062</t>
  </si>
  <si>
    <t>D152210</t>
  </si>
  <si>
    <t>I9063</t>
  </si>
  <si>
    <t>D152211</t>
  </si>
  <si>
    <t>I9064</t>
  </si>
  <si>
    <t>D152212</t>
  </si>
  <si>
    <t>I9065</t>
  </si>
  <si>
    <t>D152213</t>
  </si>
  <si>
    <t>I9066</t>
  </si>
  <si>
    <t>D152214</t>
  </si>
  <si>
    <t>I9067</t>
  </si>
  <si>
    <t>D152215</t>
  </si>
  <si>
    <t>I1000</t>
  </si>
  <si>
    <t>EQUITY</t>
  </si>
  <si>
    <t>T1000</t>
  </si>
  <si>
    <t>S123456</t>
  </si>
  <si>
    <t>I1001</t>
  </si>
  <si>
    <t>T1001</t>
  </si>
  <si>
    <t>S123457</t>
  </si>
  <si>
    <t>I1002</t>
  </si>
  <si>
    <t>T1002</t>
  </si>
  <si>
    <t>S123458</t>
  </si>
  <si>
    <t>I1003</t>
  </si>
  <si>
    <t>T1003</t>
  </si>
  <si>
    <t>S123459</t>
  </si>
  <si>
    <t>I1004</t>
  </si>
  <si>
    <t>T1004</t>
  </si>
  <si>
    <t>S123460</t>
  </si>
  <si>
    <t>I1005</t>
  </si>
  <si>
    <t>T1005</t>
  </si>
  <si>
    <t>S123461</t>
  </si>
  <si>
    <t>I1006</t>
  </si>
  <si>
    <t>T1006</t>
  </si>
  <si>
    <t>S123462</t>
  </si>
  <si>
    <t>I1007</t>
  </si>
  <si>
    <t>T1007</t>
  </si>
  <si>
    <t>S123463</t>
  </si>
  <si>
    <t>I1008</t>
  </si>
  <si>
    <t>T1008</t>
  </si>
  <si>
    <t>S123464</t>
  </si>
  <si>
    <t>I1009</t>
  </si>
  <si>
    <t>T1009</t>
  </si>
  <si>
    <t>S123465</t>
  </si>
  <si>
    <t>I1010</t>
  </si>
  <si>
    <t>T1010</t>
  </si>
  <si>
    <t>S123466</t>
  </si>
  <si>
    <t>I1011</t>
  </si>
  <si>
    <t>T1011</t>
  </si>
  <si>
    <t>S123467</t>
  </si>
  <si>
    <t>I1012</t>
  </si>
  <si>
    <t>PREFERRED</t>
  </si>
  <si>
    <t>T1012</t>
  </si>
  <si>
    <t>S123468</t>
  </si>
  <si>
    <t>I1013</t>
  </si>
  <si>
    <t>T1013</t>
  </si>
  <si>
    <t>S123469</t>
  </si>
  <si>
    <t>I1014</t>
  </si>
  <si>
    <t>T1014</t>
  </si>
  <si>
    <t>S123470</t>
  </si>
  <si>
    <t>I1015</t>
  </si>
  <si>
    <t>T1015</t>
  </si>
  <si>
    <t>S123471</t>
  </si>
  <si>
    <t>I1016</t>
  </si>
  <si>
    <t>T1016</t>
  </si>
  <si>
    <t>S123472</t>
  </si>
  <si>
    <t>I1017</t>
  </si>
  <si>
    <t>T1017</t>
  </si>
  <si>
    <t>S123473</t>
  </si>
  <si>
    <t>I1018</t>
  </si>
  <si>
    <t>T1018</t>
  </si>
  <si>
    <t>S123474</t>
  </si>
  <si>
    <t>I1019</t>
  </si>
  <si>
    <t>T1019</t>
  </si>
  <si>
    <t>S123475</t>
  </si>
  <si>
    <t>I1020</t>
  </si>
  <si>
    <t>T1020</t>
  </si>
  <si>
    <t>S123476</t>
  </si>
  <si>
    <t>I1021</t>
  </si>
  <si>
    <t>T1021</t>
  </si>
  <si>
    <t>S123477</t>
  </si>
  <si>
    <t>I1022</t>
  </si>
  <si>
    <t>T1022</t>
  </si>
  <si>
    <t>S123478</t>
  </si>
  <si>
    <t>I1023</t>
  </si>
  <si>
    <t>T1023</t>
  </si>
  <si>
    <t>S123479</t>
  </si>
  <si>
    <t>I1024</t>
  </si>
  <si>
    <t>T1024</t>
  </si>
  <si>
    <t>S123480</t>
  </si>
  <si>
    <t>I1025</t>
  </si>
  <si>
    <t>T1025</t>
  </si>
  <si>
    <t>S123481</t>
  </si>
  <si>
    <t>I1026</t>
  </si>
  <si>
    <t>T1026</t>
  </si>
  <si>
    <t>S123482</t>
  </si>
  <si>
    <t>I1027</t>
  </si>
  <si>
    <t>T1027</t>
  </si>
  <si>
    <t>S123483</t>
  </si>
  <si>
    <t>I1028</t>
  </si>
  <si>
    <t>T1028</t>
  </si>
  <si>
    <t>S123484</t>
  </si>
  <si>
    <t>I1029</t>
  </si>
  <si>
    <t>T1029</t>
  </si>
  <si>
    <t>S123485</t>
  </si>
  <si>
    <t>I1030</t>
  </si>
  <si>
    <t>T1030</t>
  </si>
  <si>
    <t>S123486</t>
  </si>
  <si>
    <t>I1031</t>
  </si>
  <si>
    <t>T1031</t>
  </si>
  <si>
    <t>S123487</t>
  </si>
  <si>
    <t>I1032</t>
  </si>
  <si>
    <t>T1032</t>
  </si>
  <si>
    <t>S123488</t>
  </si>
  <si>
    <t>I1033</t>
  </si>
  <si>
    <t>T1033</t>
  </si>
  <si>
    <t>S123489</t>
  </si>
  <si>
    <t>I1034</t>
  </si>
  <si>
    <t>T1034</t>
  </si>
  <si>
    <t>S123490</t>
  </si>
  <si>
    <t>I1035</t>
  </si>
  <si>
    <t>T1035</t>
  </si>
  <si>
    <t>S123491</t>
  </si>
  <si>
    <t>I1036</t>
  </si>
  <si>
    <t>T1036</t>
  </si>
  <si>
    <t>S123492</t>
  </si>
  <si>
    <t>I1037</t>
  </si>
  <si>
    <t>T1037</t>
  </si>
  <si>
    <t>S123493</t>
  </si>
  <si>
    <t>I1038</t>
  </si>
  <si>
    <t>T1038</t>
  </si>
  <si>
    <t>S123494</t>
  </si>
  <si>
    <t>I1039</t>
  </si>
  <si>
    <t>T1039</t>
  </si>
  <si>
    <t>S123495</t>
  </si>
  <si>
    <t>I1040</t>
  </si>
  <si>
    <t>T1040</t>
  </si>
  <si>
    <t>S123496</t>
  </si>
  <si>
    <t>I1041</t>
  </si>
  <si>
    <t>T1041</t>
  </si>
  <si>
    <t>S123497</t>
  </si>
  <si>
    <t>I1042</t>
  </si>
  <si>
    <t>T1042</t>
  </si>
  <si>
    <t>S123498</t>
  </si>
  <si>
    <t>I1043</t>
  </si>
  <si>
    <t>T1043</t>
  </si>
  <si>
    <t>S123499</t>
  </si>
  <si>
    <t>I1044</t>
  </si>
  <si>
    <t>T1044</t>
  </si>
  <si>
    <t>S123500</t>
  </si>
  <si>
    <t>I1045</t>
  </si>
  <si>
    <t>T1045</t>
  </si>
  <si>
    <t>S123501</t>
  </si>
  <si>
    <t>I1046</t>
  </si>
  <si>
    <t>T1046</t>
  </si>
  <si>
    <t>S123502</t>
  </si>
  <si>
    <t>I1047</t>
  </si>
  <si>
    <t>PREFFERED</t>
  </si>
  <si>
    <t>T1047</t>
  </si>
  <si>
    <t>S123503</t>
  </si>
  <si>
    <t>I1048</t>
  </si>
  <si>
    <t>T1048</t>
  </si>
  <si>
    <t>S123504</t>
  </si>
  <si>
    <t>I1049</t>
  </si>
  <si>
    <t>T1049</t>
  </si>
  <si>
    <t>S123505</t>
  </si>
  <si>
    <t>I1050</t>
  </si>
  <si>
    <t>T1050</t>
  </si>
  <si>
    <t>S123506</t>
  </si>
  <si>
    <t>I1051</t>
  </si>
  <si>
    <t>T1051</t>
  </si>
  <si>
    <t>S123507</t>
  </si>
  <si>
    <t>I1052</t>
  </si>
  <si>
    <t>T1052</t>
  </si>
  <si>
    <t>S123508</t>
  </si>
  <si>
    <t>I1053</t>
  </si>
  <si>
    <t>T1053</t>
  </si>
  <si>
    <t>S123509</t>
  </si>
  <si>
    <t>I1054</t>
  </si>
  <si>
    <t>T1054</t>
  </si>
  <si>
    <t>S123510</t>
  </si>
  <si>
    <t>I1055</t>
  </si>
  <si>
    <t>T1055</t>
  </si>
  <si>
    <t>S123511</t>
  </si>
  <si>
    <t>I1056</t>
  </si>
  <si>
    <t>T1056</t>
  </si>
  <si>
    <t>S123512</t>
  </si>
  <si>
    <t>I1057</t>
  </si>
  <si>
    <t>T1057</t>
  </si>
  <si>
    <t>S123513</t>
  </si>
  <si>
    <t>I1058</t>
  </si>
  <si>
    <t>T1058</t>
  </si>
  <si>
    <t>S123514</t>
  </si>
  <si>
    <t>I1059</t>
  </si>
  <si>
    <t>T1059</t>
  </si>
  <si>
    <t>S123515</t>
  </si>
  <si>
    <t>I1060</t>
  </si>
  <si>
    <t>T1060</t>
  </si>
  <si>
    <t>S123516</t>
  </si>
  <si>
    <t>I1061</t>
  </si>
  <si>
    <t>T1061</t>
  </si>
  <si>
    <t>S123517</t>
  </si>
  <si>
    <t>I1062</t>
  </si>
  <si>
    <t>T1062</t>
  </si>
  <si>
    <t>S123518</t>
  </si>
  <si>
    <t>I1063</t>
  </si>
  <si>
    <t>T1063</t>
  </si>
  <si>
    <t>S123519</t>
  </si>
  <si>
    <t>I1064</t>
  </si>
  <si>
    <t>T1064</t>
  </si>
  <si>
    <t>S123520</t>
  </si>
  <si>
    <t>I1065</t>
  </si>
  <si>
    <t>T1065</t>
  </si>
  <si>
    <t>S123521</t>
  </si>
  <si>
    <t>I1066</t>
  </si>
  <si>
    <t>T1066</t>
  </si>
  <si>
    <t>S123522</t>
  </si>
  <si>
    <t>I1067</t>
  </si>
  <si>
    <t>T1067</t>
  </si>
  <si>
    <t>S123523</t>
  </si>
  <si>
    <t>I1068</t>
  </si>
  <si>
    <t>T1068</t>
  </si>
  <si>
    <t>S123524</t>
  </si>
  <si>
    <t>DATE_OF_PURCHASE</t>
  </si>
  <si>
    <t>SHARE_ID</t>
  </si>
  <si>
    <t>SHARE_VALUE</t>
  </si>
  <si>
    <t>SHARE_VALUE_INVESTED</t>
  </si>
  <si>
    <t>AMOUNT_NOW</t>
  </si>
  <si>
    <t>DIVIDENDS</t>
  </si>
  <si>
    <t>NO_OF_SHARES</t>
  </si>
  <si>
    <t>SHARE_NO</t>
  </si>
  <si>
    <t>B_ID</t>
  </si>
  <si>
    <t>ADDRESS</t>
  </si>
  <si>
    <t>BORROWER_TYPE</t>
  </si>
  <si>
    <t>INVESTMENT_RATE</t>
  </si>
  <si>
    <t>BORROWED_AMOUNT</t>
  </si>
  <si>
    <t>B1</t>
  </si>
  <si>
    <t>D Ospina</t>
  </si>
  <si>
    <t>Michigan</t>
  </si>
  <si>
    <t>Individual</t>
  </si>
  <si>
    <t>B2</t>
  </si>
  <si>
    <t>E Martinez</t>
  </si>
  <si>
    <t>Texas</t>
  </si>
  <si>
    <t>B3</t>
  </si>
  <si>
    <t>P Cech</t>
  </si>
  <si>
    <t>Florida</t>
  </si>
  <si>
    <t>B4</t>
  </si>
  <si>
    <t>M Ryan</t>
  </si>
  <si>
    <t>North Carolina</t>
  </si>
  <si>
    <t>B5</t>
  </si>
  <si>
    <t>N Maenpaa</t>
  </si>
  <si>
    <t>New York</t>
  </si>
  <si>
    <t>B6</t>
  </si>
  <si>
    <t>A Begovic</t>
  </si>
  <si>
    <t>California</t>
  </si>
  <si>
    <t>B7</t>
  </si>
  <si>
    <t>A Boruc</t>
  </si>
  <si>
    <t>B8</t>
  </si>
  <si>
    <t>A Federici</t>
  </si>
  <si>
    <t>Ohio</t>
  </si>
  <si>
    <t>B9</t>
  </si>
  <si>
    <t>N Pope</t>
  </si>
  <si>
    <t>Delaware</t>
  </si>
  <si>
    <t>B10</t>
  </si>
  <si>
    <t>P Robinson</t>
  </si>
  <si>
    <t>Georgia</t>
  </si>
  <si>
    <t>B11</t>
  </si>
  <si>
    <t>T Heaton</t>
  </si>
  <si>
    <t>B12</t>
  </si>
  <si>
    <t>Eduardo</t>
  </si>
  <si>
    <t>West Virginia</t>
  </si>
  <si>
    <t>B13</t>
  </si>
  <si>
    <t>T Courtois</t>
  </si>
  <si>
    <t>B14</t>
  </si>
  <si>
    <t>W Caballero</t>
  </si>
  <si>
    <t>Virginia</t>
  </si>
  <si>
    <t>B15</t>
  </si>
  <si>
    <t>S Mandanda</t>
  </si>
  <si>
    <t>B16</t>
  </si>
  <si>
    <t>W Hennessey</t>
  </si>
  <si>
    <t>Maryland</t>
  </si>
  <si>
    <t>B17</t>
  </si>
  <si>
    <t>J Pickford</t>
  </si>
  <si>
    <t>B18</t>
  </si>
  <si>
    <t>J Robles</t>
  </si>
  <si>
    <t>South Carolina</t>
  </si>
  <si>
    <t>B19</t>
  </si>
  <si>
    <t>M Stekelenburg</t>
  </si>
  <si>
    <t>B20</t>
  </si>
  <si>
    <t>J Coleman</t>
  </si>
  <si>
    <t>Indiana</t>
  </si>
  <si>
    <t>B21</t>
  </si>
  <si>
    <t>J Lossi</t>
  </si>
  <si>
    <t>B22</t>
  </si>
  <si>
    <t>K Schmeichel</t>
  </si>
  <si>
    <t>Louisiana</t>
  </si>
  <si>
    <t>B23</t>
  </si>
  <si>
    <t>R Zieler</t>
  </si>
  <si>
    <t>Kentucky</t>
  </si>
  <si>
    <t>B24</t>
  </si>
  <si>
    <t>D Ward</t>
  </si>
  <si>
    <t>B25</t>
  </si>
  <si>
    <t>L Karius</t>
  </si>
  <si>
    <t>Wisconsin</t>
  </si>
  <si>
    <t>B26</t>
  </si>
  <si>
    <t>S Mignolet</t>
  </si>
  <si>
    <t>Connecticut</t>
  </si>
  <si>
    <t>B27</t>
  </si>
  <si>
    <t>Missouri</t>
  </si>
  <si>
    <t>B28</t>
  </si>
  <si>
    <t>B29</t>
  </si>
  <si>
    <t>Washington</t>
  </si>
  <si>
    <t>B30</t>
  </si>
  <si>
    <t>B31</t>
  </si>
  <si>
    <t>B32</t>
  </si>
  <si>
    <t>B33</t>
  </si>
  <si>
    <t>B34</t>
  </si>
  <si>
    <t>B35</t>
  </si>
  <si>
    <t>Oklahoma</t>
  </si>
  <si>
    <t>B36</t>
  </si>
  <si>
    <t>Tennessee</t>
  </si>
  <si>
    <t>B37</t>
  </si>
  <si>
    <t>B38</t>
  </si>
  <si>
    <t>B39</t>
  </si>
  <si>
    <t>T Courtois PVT LTD</t>
  </si>
  <si>
    <t>Institution</t>
  </si>
  <si>
    <t>B40</t>
  </si>
  <si>
    <t>W Caballero PVT LTD</t>
  </si>
  <si>
    <t>Iowa</t>
  </si>
  <si>
    <t>B41</t>
  </si>
  <si>
    <t>S Mandanda PVT LTD</t>
  </si>
  <si>
    <t>B42</t>
  </si>
  <si>
    <t>W Hennessey PVT LTD</t>
  </si>
  <si>
    <t>B43</t>
  </si>
  <si>
    <t>J Pickford PVT LTD</t>
  </si>
  <si>
    <t>Minnesota</t>
  </si>
  <si>
    <t>B44</t>
  </si>
  <si>
    <t>J Robles PVT LTD</t>
  </si>
  <si>
    <t>B45</t>
  </si>
  <si>
    <t>M Stekelenburg PVT LTD</t>
  </si>
  <si>
    <t>Utah</t>
  </si>
  <si>
    <t>B46</t>
  </si>
  <si>
    <t>J Coleman PVT LTD</t>
  </si>
  <si>
    <t>B47</t>
  </si>
  <si>
    <t>J Lossi PVT LTD</t>
  </si>
  <si>
    <t>Wyoming</t>
  </si>
  <si>
    <t>B48</t>
  </si>
  <si>
    <t>K Schmeichel PVT LTD</t>
  </si>
  <si>
    <t>B49</t>
  </si>
  <si>
    <t>R Zieler PVT LTD</t>
  </si>
  <si>
    <t>B50</t>
  </si>
  <si>
    <t>D Ward PVT LTD</t>
  </si>
  <si>
    <t>BALANCE.</t>
  </si>
  <si>
    <t>D.Johnson.Jr.</t>
  </si>
  <si>
    <t>O.Beckham.Jr.</t>
  </si>
  <si>
    <t>J.Hill.PVT.LTD</t>
  </si>
  <si>
    <t>M.Evans.PVT.LTD</t>
  </si>
  <si>
    <t>D.Bryant.PVT.LTD</t>
  </si>
  <si>
    <t>A.Green.PVT.LTD</t>
  </si>
  <si>
    <t>T.Hill.PVT.LTD</t>
  </si>
  <si>
    <t>J.Nelson.PVT.LTD</t>
  </si>
  <si>
    <t>J.Richard.PVT.LTD</t>
  </si>
  <si>
    <t>J.Williams.PVT.LTD</t>
  </si>
  <si>
    <t>T.Austin.PVT.LTD</t>
  </si>
  <si>
    <t>T.Hilton.PVT.LTD</t>
  </si>
  <si>
    <t>G.Bernard.PVT.LTD</t>
  </si>
  <si>
    <t>J.Charles.PVT.LTD</t>
  </si>
  <si>
    <t>M.Thomas.PVT.LTD</t>
  </si>
  <si>
    <t>A.Cooper.PVT.LTD</t>
  </si>
  <si>
    <t>D.Baldwin.PVT.LTD</t>
  </si>
  <si>
    <t>D.Sproles.PVT.LTD</t>
  </si>
  <si>
    <t>S.Vereen.PVT.LTD</t>
  </si>
  <si>
    <t>T.Riddick.PVT.LTD</t>
  </si>
  <si>
    <t>B.Cooks.PVT.LTD</t>
  </si>
  <si>
    <t>C.Prosise.PVT.LTD</t>
  </si>
  <si>
    <t>T.Pryor.Sr..PVT.LTD</t>
  </si>
  <si>
    <t>T.Lockett.PVT.LTD</t>
  </si>
  <si>
    <t>C.Thompson.PVT.LTD</t>
  </si>
  <si>
    <t>R.Gronkowski.PVT.LTD</t>
  </si>
  <si>
    <t>R.Turbin.PVT.LTD</t>
  </si>
  <si>
    <t>T.Ginn.Jr.</t>
  </si>
  <si>
    <t>I1</t>
  </si>
  <si>
    <t>Q</t>
  </si>
  <si>
    <t>T1</t>
  </si>
  <si>
    <t>FD1</t>
  </si>
  <si>
    <t>I2</t>
  </si>
  <si>
    <t>T2</t>
  </si>
  <si>
    <t>FD2</t>
  </si>
  <si>
    <t>I3</t>
  </si>
  <si>
    <t>T3</t>
  </si>
  <si>
    <t>FD3</t>
  </si>
  <si>
    <t>I4</t>
  </si>
  <si>
    <t>T4</t>
  </si>
  <si>
    <t>FD4</t>
  </si>
  <si>
    <t>I5</t>
  </si>
  <si>
    <t>T5</t>
  </si>
  <si>
    <t>FD5</t>
  </si>
  <si>
    <t>I6</t>
  </si>
  <si>
    <t>T6</t>
  </si>
  <si>
    <t>FD6</t>
  </si>
  <si>
    <t>I7</t>
  </si>
  <si>
    <t>T7</t>
  </si>
  <si>
    <t>FD7</t>
  </si>
  <si>
    <t>I8</t>
  </si>
  <si>
    <t>H</t>
  </si>
  <si>
    <t>T8</t>
  </si>
  <si>
    <t>FD8</t>
  </si>
  <si>
    <t>I9</t>
  </si>
  <si>
    <t>T9</t>
  </si>
  <si>
    <t>FD9</t>
  </si>
  <si>
    <t>I10</t>
  </si>
  <si>
    <t>T10</t>
  </si>
  <si>
    <t>FD10</t>
  </si>
  <si>
    <t>I11</t>
  </si>
  <si>
    <t>T11</t>
  </si>
  <si>
    <t>FD11</t>
  </si>
  <si>
    <t>I12</t>
  </si>
  <si>
    <t>T12</t>
  </si>
  <si>
    <t>FD12</t>
  </si>
  <si>
    <t>I13</t>
  </si>
  <si>
    <t>T13</t>
  </si>
  <si>
    <t>FD13</t>
  </si>
  <si>
    <t>I14</t>
  </si>
  <si>
    <t>T14</t>
  </si>
  <si>
    <t>FD14</t>
  </si>
  <si>
    <t>I15</t>
  </si>
  <si>
    <t>Y</t>
  </si>
  <si>
    <t>T15</t>
  </si>
  <si>
    <t>FD15</t>
  </si>
  <si>
    <t>I16</t>
  </si>
  <si>
    <t>T16</t>
  </si>
  <si>
    <t>FD16</t>
  </si>
  <si>
    <t>I17</t>
  </si>
  <si>
    <t>T17</t>
  </si>
  <si>
    <t>FD17</t>
  </si>
  <si>
    <t>I18</t>
  </si>
  <si>
    <t>T18</t>
  </si>
  <si>
    <t>FD18</t>
  </si>
  <si>
    <t>I19</t>
  </si>
  <si>
    <t>T19</t>
  </si>
  <si>
    <t>FD19</t>
  </si>
  <si>
    <t>I20</t>
  </si>
  <si>
    <t>T20</t>
  </si>
  <si>
    <t>FD20</t>
  </si>
  <si>
    <t>I21</t>
  </si>
  <si>
    <t>T21</t>
  </si>
  <si>
    <t>FD21</t>
  </si>
  <si>
    <t>I22</t>
  </si>
  <si>
    <t>T22</t>
  </si>
  <si>
    <t>FD22</t>
  </si>
  <si>
    <t>I23</t>
  </si>
  <si>
    <t>T23</t>
  </si>
  <si>
    <t>FD23</t>
  </si>
  <si>
    <t>I24</t>
  </si>
  <si>
    <t>NA</t>
  </si>
  <si>
    <t>T24</t>
  </si>
  <si>
    <t>FD24</t>
  </si>
  <si>
    <t>I25</t>
  </si>
  <si>
    <t>T25</t>
  </si>
  <si>
    <t>FD25</t>
  </si>
  <si>
    <t>I26</t>
  </si>
  <si>
    <t>T26</t>
  </si>
  <si>
    <t>FD26</t>
  </si>
  <si>
    <t>I27</t>
  </si>
  <si>
    <t>T27</t>
  </si>
  <si>
    <t>FD27</t>
  </si>
  <si>
    <t>I28</t>
  </si>
  <si>
    <t>T28</t>
  </si>
  <si>
    <t>FD28</t>
  </si>
  <si>
    <t>I29</t>
  </si>
  <si>
    <t>T29</t>
  </si>
  <si>
    <t>FD29</t>
  </si>
  <si>
    <t>I30</t>
  </si>
  <si>
    <t>T30</t>
  </si>
  <si>
    <t>FD30</t>
  </si>
  <si>
    <t>I31</t>
  </si>
  <si>
    <t>T31</t>
  </si>
  <si>
    <t>FD31</t>
  </si>
  <si>
    <t>I32</t>
  </si>
  <si>
    <t>T32</t>
  </si>
  <si>
    <t>FD32</t>
  </si>
  <si>
    <t>I33</t>
  </si>
  <si>
    <t>T33</t>
  </si>
  <si>
    <t>FD33</t>
  </si>
  <si>
    <t>I34</t>
  </si>
  <si>
    <t>T34</t>
  </si>
  <si>
    <t>FD34</t>
  </si>
  <si>
    <t>I35</t>
  </si>
  <si>
    <t>T35</t>
  </si>
  <si>
    <t>FD35</t>
  </si>
  <si>
    <t>I36</t>
  </si>
  <si>
    <t>T36</t>
  </si>
  <si>
    <t>FD36</t>
  </si>
  <si>
    <t>I37</t>
  </si>
  <si>
    <t>T37</t>
  </si>
  <si>
    <t>FD37</t>
  </si>
  <si>
    <t>I38</t>
  </si>
  <si>
    <t>T38</t>
  </si>
  <si>
    <t>FD38</t>
  </si>
  <si>
    <t>I39</t>
  </si>
  <si>
    <t>T39</t>
  </si>
  <si>
    <t>FD39</t>
  </si>
  <si>
    <t>I40</t>
  </si>
  <si>
    <t>T40</t>
  </si>
  <si>
    <t>FD40</t>
  </si>
  <si>
    <t>I41</t>
  </si>
  <si>
    <t>T41</t>
  </si>
  <si>
    <t>FD41</t>
  </si>
  <si>
    <t>I42</t>
  </si>
  <si>
    <t>T42</t>
  </si>
  <si>
    <t>FD42</t>
  </si>
  <si>
    <t>I43</t>
  </si>
  <si>
    <t>T43</t>
  </si>
  <si>
    <t>FD43</t>
  </si>
  <si>
    <t>I44</t>
  </si>
  <si>
    <t>T44</t>
  </si>
  <si>
    <t>FD44</t>
  </si>
  <si>
    <t>I45</t>
  </si>
  <si>
    <t>T45</t>
  </si>
  <si>
    <t>FD45</t>
  </si>
  <si>
    <t>I46</t>
  </si>
  <si>
    <t>T46</t>
  </si>
  <si>
    <t>FD46</t>
  </si>
  <si>
    <t>I47</t>
  </si>
  <si>
    <t>T47</t>
  </si>
  <si>
    <t>FD47</t>
  </si>
  <si>
    <t>I48</t>
  </si>
  <si>
    <t>T48</t>
  </si>
  <si>
    <t>FD48</t>
  </si>
  <si>
    <t>I49</t>
  </si>
  <si>
    <t>T49</t>
  </si>
  <si>
    <t>FD49</t>
  </si>
  <si>
    <t>I50</t>
  </si>
  <si>
    <t>T50</t>
  </si>
  <si>
    <t>FD50</t>
  </si>
  <si>
    <t>I51</t>
  </si>
  <si>
    <t>T51</t>
  </si>
  <si>
    <t>FD51</t>
  </si>
  <si>
    <t>I52</t>
  </si>
  <si>
    <t>T52</t>
  </si>
  <si>
    <t>FD52</t>
  </si>
  <si>
    <t>I53</t>
  </si>
  <si>
    <t>T53</t>
  </si>
  <si>
    <t>FD53</t>
  </si>
  <si>
    <t>I54</t>
  </si>
  <si>
    <t>T54</t>
  </si>
  <si>
    <t>FD54</t>
  </si>
  <si>
    <t>I55</t>
  </si>
  <si>
    <t>T55</t>
  </si>
  <si>
    <t>FD55</t>
  </si>
  <si>
    <t>I56</t>
  </si>
  <si>
    <t>T56</t>
  </si>
  <si>
    <t>FD56</t>
  </si>
  <si>
    <t>I57</t>
  </si>
  <si>
    <t>T57</t>
  </si>
  <si>
    <t>FD57</t>
  </si>
  <si>
    <t>I58</t>
  </si>
  <si>
    <t>T58</t>
  </si>
  <si>
    <t>FD58</t>
  </si>
  <si>
    <t>I59</t>
  </si>
  <si>
    <t>T59</t>
  </si>
  <si>
    <t>FD59</t>
  </si>
  <si>
    <t>I60</t>
  </si>
  <si>
    <t>T60</t>
  </si>
  <si>
    <t>FD60</t>
  </si>
  <si>
    <t>I61</t>
  </si>
  <si>
    <t>T61</t>
  </si>
  <si>
    <t>FD61</t>
  </si>
  <si>
    <t>I62</t>
  </si>
  <si>
    <t>T62</t>
  </si>
  <si>
    <t>FD62</t>
  </si>
  <si>
    <t>I63</t>
  </si>
  <si>
    <t>T63</t>
  </si>
  <si>
    <t>FD63</t>
  </si>
  <si>
    <t>I64</t>
  </si>
  <si>
    <t>T64</t>
  </si>
  <si>
    <t>FD64</t>
  </si>
  <si>
    <t>I65</t>
  </si>
  <si>
    <t>T65</t>
  </si>
  <si>
    <t>FD65</t>
  </si>
  <si>
    <t>I66</t>
  </si>
  <si>
    <t>T66</t>
  </si>
  <si>
    <t>FD66</t>
  </si>
  <si>
    <t>I67</t>
  </si>
  <si>
    <t>T67</t>
  </si>
  <si>
    <t>FD67</t>
  </si>
  <si>
    <t>I68</t>
  </si>
  <si>
    <t>T68</t>
  </si>
  <si>
    <t>FD68</t>
  </si>
  <si>
    <t>YEAR_PLAN</t>
  </si>
  <si>
    <t>SCHEME2_BOO</t>
  </si>
  <si>
    <t>AMOUNT_EARNED</t>
  </si>
  <si>
    <t>PRESENT DATE</t>
  </si>
  <si>
    <t>DURATION_MONTH</t>
  </si>
  <si>
    <t>FD_NUMBER</t>
  </si>
  <si>
    <t>SCHEME1_TYPE</t>
  </si>
  <si>
    <t>NUMBER_OF_MONTHS</t>
  </si>
  <si>
    <t>INTEREST_AMOUNT</t>
  </si>
  <si>
    <t>MATURITY_DATE</t>
  </si>
  <si>
    <t>NO OF DAYS TO MATURITY</t>
  </si>
  <si>
    <t>NO_OF_DAYS_TO_MATURITY</t>
  </si>
  <si>
    <t>I9068</t>
  </si>
  <si>
    <t>I9069</t>
  </si>
  <si>
    <t>I9070</t>
  </si>
  <si>
    <t>I9071</t>
  </si>
  <si>
    <t>I9072</t>
  </si>
  <si>
    <t>I9073</t>
  </si>
  <si>
    <t>I9074</t>
  </si>
  <si>
    <t>I9075</t>
  </si>
  <si>
    <t>I9076</t>
  </si>
  <si>
    <t>I9077</t>
  </si>
  <si>
    <t>I9078</t>
  </si>
  <si>
    <t>I9079</t>
  </si>
  <si>
    <t>I9080</t>
  </si>
  <si>
    <t>I9081</t>
  </si>
  <si>
    <t>D152216</t>
  </si>
  <si>
    <t>D152217</t>
  </si>
  <si>
    <t>D152218</t>
  </si>
  <si>
    <t>D152219</t>
  </si>
  <si>
    <t>D152220</t>
  </si>
  <si>
    <t>D152221</t>
  </si>
  <si>
    <t>D152222</t>
  </si>
  <si>
    <t>D152223</t>
  </si>
  <si>
    <t>D152224</t>
  </si>
  <si>
    <t>D152225</t>
  </si>
  <si>
    <t>D152226</t>
  </si>
  <si>
    <t>D152227</t>
  </si>
  <si>
    <t>D152228</t>
  </si>
  <si>
    <t>D152229</t>
  </si>
  <si>
    <t>E151</t>
  </si>
  <si>
    <t>E152</t>
  </si>
  <si>
    <t>E153</t>
  </si>
  <si>
    <t>E154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</si>
  <si>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</si>
  <si>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</si>
  <si>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</si>
  <si>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</si>
  <si>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</si>
  <si>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</si>
  <si>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</si>
  <si>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</si>
  <si>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</si>
  <si>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</si>
  <si>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</si>
  <si>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</si>
  <si>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</si>
  <si>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</si>
  <si>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T501</t>
  </si>
  <si>
    <t>T502</t>
  </si>
  <si>
    <t>T503</t>
  </si>
  <si>
    <t>T504</t>
  </si>
  <si>
    <t>T505</t>
  </si>
  <si>
    <t>T506</t>
  </si>
  <si>
    <t>T507</t>
  </si>
  <si>
    <t>T508</t>
  </si>
  <si>
    <t>T509</t>
  </si>
  <si>
    <t>T510</t>
  </si>
  <si>
    <t>T511</t>
  </si>
  <si>
    <t>T512</t>
  </si>
  <si>
    <t>T513</t>
  </si>
  <si>
    <t>T514</t>
  </si>
  <si>
    <t>T515</t>
  </si>
  <si>
    <t>T516</t>
  </si>
  <si>
    <t>T517</t>
  </si>
  <si>
    <t>T518</t>
  </si>
  <si>
    <t>T519</t>
  </si>
  <si>
    <t>T520</t>
  </si>
  <si>
    <t>T521</t>
  </si>
  <si>
    <t>T522</t>
  </si>
  <si>
    <t>T523</t>
  </si>
  <si>
    <t>T524</t>
  </si>
  <si>
    <t>T525</t>
  </si>
  <si>
    <t>T526</t>
  </si>
  <si>
    <t>T527</t>
  </si>
  <si>
    <t>T528</t>
  </si>
  <si>
    <t>T529</t>
  </si>
  <si>
    <t>T530</t>
  </si>
  <si>
    <t>T531</t>
  </si>
  <si>
    <t>T532</t>
  </si>
  <si>
    <t>T533</t>
  </si>
  <si>
    <t>T534</t>
  </si>
  <si>
    <t>T535</t>
  </si>
  <si>
    <t>T536</t>
  </si>
  <si>
    <t>T537</t>
  </si>
  <si>
    <t>T538</t>
  </si>
  <si>
    <t>T539</t>
  </si>
  <si>
    <t>T540</t>
  </si>
  <si>
    <t>T541</t>
  </si>
  <si>
    <t>T542</t>
  </si>
  <si>
    <t>T543</t>
  </si>
  <si>
    <t>T544</t>
  </si>
  <si>
    <t>T545</t>
  </si>
  <si>
    <t>T546</t>
  </si>
  <si>
    <t>T547</t>
  </si>
  <si>
    <t>T548</t>
  </si>
  <si>
    <t>T549</t>
  </si>
  <si>
    <t>T550</t>
  </si>
  <si>
    <t>T551</t>
  </si>
  <si>
    <t>T552</t>
  </si>
  <si>
    <t>T553</t>
  </si>
  <si>
    <t>T554</t>
  </si>
  <si>
    <t>T555</t>
  </si>
  <si>
    <t>T556</t>
  </si>
  <si>
    <t>T557</t>
  </si>
  <si>
    <t>T558</t>
  </si>
  <si>
    <t>T559</t>
  </si>
  <si>
    <t>T560</t>
  </si>
  <si>
    <t>T561</t>
  </si>
  <si>
    <t>T562</t>
  </si>
  <si>
    <t>T563</t>
  </si>
  <si>
    <t>T564</t>
  </si>
  <si>
    <t>T565</t>
  </si>
  <si>
    <t>T566</t>
  </si>
  <si>
    <t>T567</t>
  </si>
  <si>
    <t>T568</t>
  </si>
  <si>
    <t>I69</t>
  </si>
  <si>
    <t>I70</t>
  </si>
  <si>
    <t>I71</t>
  </si>
  <si>
    <t>I72</t>
  </si>
  <si>
    <t>I73</t>
  </si>
  <si>
    <t>I74</t>
  </si>
  <si>
    <t>I75</t>
  </si>
  <si>
    <t>I76</t>
  </si>
  <si>
    <t>I77</t>
  </si>
  <si>
    <t>I78</t>
  </si>
  <si>
    <t>I79</t>
  </si>
  <si>
    <t>I80</t>
  </si>
  <si>
    <t>I81</t>
  </si>
  <si>
    <t>I82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</si>
  <si>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</si>
  <si>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</si>
  <si>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</si>
  <si>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</si>
  <si>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</si>
  <si>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</si>
  <si>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</si>
  <si>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</si>
  <si>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</si>
  <si>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</si>
  <si>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</si>
  <si>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</si>
  <si>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</si>
  <si>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</si>
  <si>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FD69</t>
  </si>
  <si>
    <t>FD70</t>
  </si>
  <si>
    <t>FD71</t>
  </si>
  <si>
    <t>FD72</t>
  </si>
  <si>
    <t>FD73</t>
  </si>
  <si>
    <t>FD74</t>
  </si>
  <si>
    <t>FD75</t>
  </si>
  <si>
    <t>FD76</t>
  </si>
  <si>
    <t>FD77</t>
  </si>
  <si>
    <t>FD78</t>
  </si>
  <si>
    <t>FD79</t>
  </si>
  <si>
    <t>FD80</t>
  </si>
  <si>
    <t>FD81</t>
  </si>
  <si>
    <t>FD82</t>
  </si>
  <si>
    <t>S123525</t>
  </si>
  <si>
    <t>S123526</t>
  </si>
  <si>
    <t>S123527</t>
  </si>
  <si>
    <t>S123528</t>
  </si>
  <si>
    <t>S123529</t>
  </si>
  <si>
    <t>S123530</t>
  </si>
  <si>
    <t>S123531</t>
  </si>
  <si>
    <t>S123532</t>
  </si>
  <si>
    <t>S123533</t>
  </si>
  <si>
    <t>S123534</t>
  </si>
  <si>
    <t>S123535</t>
  </si>
  <si>
    <t>S123536</t>
  </si>
  <si>
    <t>S123537</t>
  </si>
  <si>
    <t>S123538</t>
  </si>
  <si>
    <t>T1069</t>
  </si>
  <si>
    <t>T1070</t>
  </si>
  <si>
    <t>T1071</t>
  </si>
  <si>
    <t>T1072</t>
  </si>
  <si>
    <t>T1073</t>
  </si>
  <si>
    <t>T1074</t>
  </si>
  <si>
    <t>T1075</t>
  </si>
  <si>
    <t>T1076</t>
  </si>
  <si>
    <t>T1077</t>
  </si>
  <si>
    <t>T1078</t>
  </si>
  <si>
    <t>T1079</t>
  </si>
  <si>
    <t>T1080</t>
  </si>
  <si>
    <t>T1081</t>
  </si>
  <si>
    <t>T1082</t>
  </si>
  <si>
    <t>12/19/2013</t>
  </si>
  <si>
    <t>12/19/2014</t>
  </si>
  <si>
    <t>12/19/2015</t>
  </si>
  <si>
    <t>12/19/2016</t>
  </si>
  <si>
    <t>12/19/2017</t>
  </si>
  <si>
    <t>I1069</t>
  </si>
  <si>
    <t>I1070</t>
  </si>
  <si>
    <t>I1071</t>
  </si>
  <si>
    <t>I1072</t>
  </si>
  <si>
    <t>I1073</t>
  </si>
  <si>
    <t>I1074</t>
  </si>
  <si>
    <t>I1075</t>
  </si>
  <si>
    <t>I1076</t>
  </si>
  <si>
    <t>I1077</t>
  </si>
  <si>
    <t>I1078</t>
  </si>
  <si>
    <t>I1079</t>
  </si>
  <si>
    <t>I1080</t>
  </si>
  <si>
    <t>I1081</t>
  </si>
  <si>
    <t>I1082</t>
  </si>
  <si>
    <t>Roy Hibbert</t>
  </si>
  <si>
    <t>Jusuf Nurkic</t>
  </si>
  <si>
    <t>Gorgui Dieng</t>
  </si>
  <si>
    <t>Greg Monroe</t>
  </si>
  <si>
    <t>Jae Crowder</t>
  </si>
  <si>
    <t>Justise Winslow</t>
  </si>
  <si>
    <t>Evan Fournier</t>
  </si>
  <si>
    <t>Avery Bradley PVT TLD</t>
  </si>
  <si>
    <t>Deron Williams PVT LTD</t>
  </si>
  <si>
    <t>Jeff Teague PVT LTD</t>
  </si>
  <si>
    <t>Rudy Gay PVT LTD</t>
  </si>
  <si>
    <t>Karl-Anthony Towns PVT LTD</t>
  </si>
  <si>
    <t>Enes Kanter PVT LTD</t>
  </si>
  <si>
    <t xml:space="preserve">Julius Randle </t>
  </si>
  <si>
    <t>PASSWORD</t>
  </si>
  <si>
    <t>USER_TYPE</t>
  </si>
  <si>
    <t>A.Rodgers@gmail.com</t>
  </si>
  <si>
    <t>INVESTOR</t>
  </si>
  <si>
    <t>T.Brady@gmail.com</t>
  </si>
  <si>
    <t>D.Brees@gmail.com</t>
  </si>
  <si>
    <t>A.Luck@gmail.com</t>
  </si>
  <si>
    <t>M.Ryan@gmail.com</t>
  </si>
  <si>
    <t>R.Wilson@gmail.com</t>
  </si>
  <si>
    <t>K.Cousins@gmail.com</t>
  </si>
  <si>
    <t>M.Stafford@gmail.com</t>
  </si>
  <si>
    <t>D.Prescott@gmail.com</t>
  </si>
  <si>
    <t>C.Newton@gmail.com</t>
  </si>
  <si>
    <t>M.Mariota@gmail.com</t>
  </si>
  <si>
    <t>J.Winston@gmail.com</t>
  </si>
  <si>
    <t>A.Dalton@gmail.com</t>
  </si>
  <si>
    <t>T.Taylor@gmail.com</t>
  </si>
  <si>
    <t>B.Bortles@gmail.com</t>
  </si>
  <si>
    <t>D.Carr@gmail.com</t>
  </si>
  <si>
    <t>J.Flacco@gmail.com</t>
  </si>
  <si>
    <t>D.Johnson@gmail.com</t>
  </si>
  <si>
    <t>C.Wentz@gmail.com</t>
  </si>
  <si>
    <t>E.Manning@gmail.com</t>
  </si>
  <si>
    <t>P.Rivers@gmail.com</t>
  </si>
  <si>
    <t>B.Roethlisberger@gmail.com</t>
  </si>
  <si>
    <t>L.Bell@gmail.com</t>
  </si>
  <si>
    <t>C.Palmer@gmail.com</t>
  </si>
  <si>
    <t>S.Bradford@gmail.com</t>
  </si>
  <si>
    <t>A.Smith@gmail.com</t>
  </si>
  <si>
    <t>M.Glennon@gmail.com</t>
  </si>
  <si>
    <t>J.Ajayi@gmail.com</t>
  </si>
  <si>
    <t>M.Gordon@gmail.com</t>
  </si>
  <si>
    <t>D.Watson@gmail.com</t>
  </si>
  <si>
    <t>C.Kessler@gmail.com</t>
  </si>
  <si>
    <t>D.Murray@gmail.com</t>
  </si>
  <si>
    <t>J.Howard@gmail.com</t>
  </si>
  <si>
    <t>T.Gurley@gmail.com</t>
  </si>
  <si>
    <t>L.Fournette@gmail.com</t>
  </si>
  <si>
    <t>D.Freeman@gmail.com</t>
  </si>
  <si>
    <t>L.McCoy@gmail.com</t>
  </si>
  <si>
    <t>B.Hoyer@gmail.com</t>
  </si>
  <si>
    <t>C.Hyde@gmail.com</t>
  </si>
  <si>
    <t>P.Perkins@gmail.com</t>
  </si>
  <si>
    <t>L.Miller@gmail.com</t>
  </si>
  <si>
    <t>J.Goff@gmail.com</t>
  </si>
  <si>
    <t>E.Elliott@gmail.com</t>
  </si>
  <si>
    <t>M.Lynch@gmail.com</t>
  </si>
  <si>
    <t>I.Crowell@gmail.com</t>
  </si>
  <si>
    <t>S.Ware@gmail.com</t>
  </si>
  <si>
    <t>B.Powell@gmail.com</t>
  </si>
  <si>
    <t>E.Lacy@gmail.com</t>
  </si>
  <si>
    <t>M.Ingram@gmail.com</t>
  </si>
  <si>
    <t>C.Anderson@gmail.com</t>
  </si>
  <si>
    <t>M.Gillislee@gmail.com</t>
  </si>
  <si>
    <t>A.Peterson@gmail.com</t>
  </si>
  <si>
    <t>D.Cook@gmail.com</t>
  </si>
  <si>
    <t>T.Coleman@gmail.com</t>
  </si>
  <si>
    <t>T.Montgomery@gmail.com</t>
  </si>
  <si>
    <t>J.Cutler@gmail.com</t>
  </si>
  <si>
    <t>C.McCaffrey@gmail.com</t>
  </si>
  <si>
    <t>J.Mixon@gmail.com</t>
  </si>
  <si>
    <t>S.Perine@gmail.com</t>
  </si>
  <si>
    <t>L.Blount@gmail.com</t>
  </si>
  <si>
    <t>T.Siemian@gmail.com</t>
  </si>
  <si>
    <t>D.Martin@gmail.com</t>
  </si>
  <si>
    <t>F.Gore@gmail.com</t>
  </si>
  <si>
    <t>A.Abdullah@gmail.com</t>
  </si>
  <si>
    <t>L.Murray@gmail.com</t>
  </si>
  <si>
    <t>D.Johnson.Jr.@gmail.com</t>
  </si>
  <si>
    <t>R.Kelley@gmail.com</t>
  </si>
  <si>
    <t>T.West@gmail.com</t>
  </si>
  <si>
    <t>J.Stewart@gmail.com</t>
  </si>
  <si>
    <t>M.Forte@gmail.com</t>
  </si>
  <si>
    <t>D.Henry@gmail.com</t>
  </si>
  <si>
    <t>J.Jones@gmail.com</t>
  </si>
  <si>
    <t>O.Beckham.Jr.@gmail.com</t>
  </si>
  <si>
    <t>A.Brown@gmail.com</t>
  </si>
  <si>
    <t>J.Hill.PVT.LTD@gmail.com</t>
  </si>
  <si>
    <t>M.Evans.PVT.LTD@gmail.com</t>
  </si>
  <si>
    <t>D.Bryant.PVT.LTD@gmail.com</t>
  </si>
  <si>
    <t>A.Green.PVT.LTD@gmail.com</t>
  </si>
  <si>
    <t>T.Hill.PVT.LTD@gmail.com</t>
  </si>
  <si>
    <t>J.Nelson.PVT.LTD@gmail.com</t>
  </si>
  <si>
    <t>J.Richard.PVT.LTD@gmail.com</t>
  </si>
  <si>
    <t>J.Williams.PVT.LTD@gmail.com</t>
  </si>
  <si>
    <t>T.Austin.PVT.LTD@gmail.com</t>
  </si>
  <si>
    <t>T.Hilton.PVT.LTD@gmail.com</t>
  </si>
  <si>
    <t>G.Bernard.PVT.LTD@gmail.com</t>
  </si>
  <si>
    <t>J.Charles.PVT.LTD@gmail.com</t>
  </si>
  <si>
    <t>M.Thomas.PVT.LTD@gmail.com</t>
  </si>
  <si>
    <t>A.Cooper.PVT.LTD@gmail.com</t>
  </si>
  <si>
    <t>D.Baldwin.PVT.LTD@gmail.com</t>
  </si>
  <si>
    <t>D.Sproles.PVT.LTD@gmail.com</t>
  </si>
  <si>
    <t>S.Vereen.PVT.LTD@gmail.com</t>
  </si>
  <si>
    <t>T.Riddick.PVT.LTD@gmail.com</t>
  </si>
  <si>
    <t>B.Cooks.PVT.LTD@gmail.com</t>
  </si>
  <si>
    <t>C.Prosise.PVT.LTD@gmail.com</t>
  </si>
  <si>
    <t>T.Pryor.Sr..PVT.LTD@gmail.com</t>
  </si>
  <si>
    <t>T.Lockett.PVT.LTD@gmail.com</t>
  </si>
  <si>
    <t>C.Thompson.PVT.LTD@gmail.com</t>
  </si>
  <si>
    <t>R.Gronkowski.PVT.LTD@gmail.com</t>
  </si>
  <si>
    <t>R.Turbin.PVT.LTD@gmail.com</t>
  </si>
  <si>
    <t>J.Graham@gmail.com</t>
  </si>
  <si>
    <t>C.Sims@gmail.com</t>
  </si>
  <si>
    <t>D.Thomas@gmail.com</t>
  </si>
  <si>
    <t>G.Tate@gmail.com</t>
  </si>
  <si>
    <t>A.Jeffery@gmail.com</t>
  </si>
  <si>
    <t>D.Jackson@gmail.com</t>
  </si>
  <si>
    <t>K.Hunt@gmail.com</t>
  </si>
  <si>
    <t>J.Edelman@gmail.com</t>
  </si>
  <si>
    <t>M.Bryant@gmail.com</t>
  </si>
  <si>
    <t>D.Washington@gmail.com</t>
  </si>
  <si>
    <t>J.McCown@gmail.com</t>
  </si>
  <si>
    <t>J.Landry@gmail.com</t>
  </si>
  <si>
    <t>D.Booker@gmail.com</t>
  </si>
  <si>
    <t>A.Robinson@gmail.com</t>
  </si>
  <si>
    <t>J.White@gmail.com</t>
  </si>
  <si>
    <t>M.Mack@gmail.com</t>
  </si>
  <si>
    <t>D.Hopkins@gmail.com</t>
  </si>
  <si>
    <t>M.Crabtree@gmail.com</t>
  </si>
  <si>
    <t>D.McFadden@gmail.com</t>
  </si>
  <si>
    <t>J.Williams@gmail.com</t>
  </si>
  <si>
    <t>K.Benjamin@gmail.com</t>
  </si>
  <si>
    <t>D.Foreman@gmail.com</t>
  </si>
  <si>
    <t>M.Wallace@gmail.com</t>
  </si>
  <si>
    <t>E.Sanders@gmail.com</t>
  </si>
  <si>
    <t>J.Reed@gmail.com</t>
  </si>
  <si>
    <t>G.Olsen@gmail.com</t>
  </si>
  <si>
    <t>J.Crowder@gmail.com</t>
  </si>
  <si>
    <t>D.Adams@gmail.com</t>
  </si>
  <si>
    <t>T.Gabriel@gmail.com</t>
  </si>
  <si>
    <t>T.Ginn.Jr.@gmail.com</t>
  </si>
  <si>
    <t>T.Rawls@gmail.com</t>
  </si>
  <si>
    <t>R.Burkhead@gmail.com</t>
  </si>
  <si>
    <t>J.McKinnon@gmail.com</t>
  </si>
  <si>
    <t>R.Cobb@gmail.com</t>
  </si>
  <si>
    <t>T.Williams@gmail.com</t>
  </si>
  <si>
    <t>D.Moncrief@gmail.com</t>
  </si>
  <si>
    <t>J.Matthews@gmail.com</t>
  </si>
  <si>
    <t>S.Diggs@gmail.com</t>
  </si>
  <si>
    <t>W.Snead@gmail.com</t>
  </si>
  <si>
    <t>T.Kelce@gmail.com</t>
  </si>
  <si>
    <t>J.Brown@gmail.com</t>
  </si>
  <si>
    <t>R.Matthews@gmail.com</t>
  </si>
  <si>
    <t>D.Parker@gmail.com</t>
  </si>
  <si>
    <t>L.Dunbar@gmail.com</t>
  </si>
  <si>
    <t>K.Drake@gmail.com</t>
  </si>
  <si>
    <t>R.Fitzpatrick@gmail.com</t>
  </si>
  <si>
    <t>S.Watkins@gmail.com</t>
  </si>
  <si>
    <t>A.Thielen@gmail.com</t>
  </si>
  <si>
    <t>M.Bennett@gmail.com</t>
  </si>
  <si>
    <t>K.Britt@gmail.com</t>
  </si>
  <si>
    <t>Roy Hibbert@gmail.com</t>
  </si>
  <si>
    <t>Jusuf Nurkic@gmail.com</t>
  </si>
  <si>
    <t>Gorgui Dieng@gmail.com</t>
  </si>
  <si>
    <t>Greg Monroe@gmail.com</t>
  </si>
  <si>
    <t>Avery Bradley PVT TLD@gmail.com</t>
  </si>
  <si>
    <t>Deron Williams PVT LTD@gmail.com</t>
  </si>
  <si>
    <t>Jeff Teague PVT LTD@gmail.com</t>
  </si>
  <si>
    <t>Rudy Gay PVT LTD@gmail.com</t>
  </si>
  <si>
    <t>Karl-Anthony Towns PVT LTD@gmail.com</t>
  </si>
  <si>
    <t>Enes Kanter PVT LTD@gmail.com</t>
  </si>
  <si>
    <t>Julius Randle @gmail.com</t>
  </si>
  <si>
    <t>Jae Crowder@gmail.com</t>
  </si>
  <si>
    <t>Justise Winslow@gmail.com</t>
  </si>
  <si>
    <t>Evan Fournier@gmail.com</t>
  </si>
  <si>
    <t>D Ospina@gmail.com</t>
  </si>
  <si>
    <t>BORROWER</t>
  </si>
  <si>
    <t>E Martinez@gmail.com</t>
  </si>
  <si>
    <t>P Cech@gmail.com</t>
  </si>
  <si>
    <t>M Ryan@gmail.com</t>
  </si>
  <si>
    <t>N Maenpaa@gmail.com</t>
  </si>
  <si>
    <t>A Begovic@gmail.com</t>
  </si>
  <si>
    <t>A Boruc@gmail.com</t>
  </si>
  <si>
    <t>A Federici@gmail.com</t>
  </si>
  <si>
    <t>N Pope@gmail.com</t>
  </si>
  <si>
    <t>P Robinson@gmail.com</t>
  </si>
  <si>
    <t>T Heaton@gmail.com</t>
  </si>
  <si>
    <t>Eduardo@gmail.com</t>
  </si>
  <si>
    <t>T Courtois@gmail.com</t>
  </si>
  <si>
    <t>W Caballero@gmail.com</t>
  </si>
  <si>
    <t>S Mandanda@gmail.com</t>
  </si>
  <si>
    <t>W Hennessey@gmail.com</t>
  </si>
  <si>
    <t>J Pickford@gmail.com</t>
  </si>
  <si>
    <t>J Robles@gmail.com</t>
  </si>
  <si>
    <t>M Stekelenburg@gmail.com</t>
  </si>
  <si>
    <t>J Coleman@gmail.com</t>
  </si>
  <si>
    <t>J Lossi@gmail.com</t>
  </si>
  <si>
    <t>K Schmeichel@gmail.com</t>
  </si>
  <si>
    <t>R Zieler@gmail.com</t>
  </si>
  <si>
    <t>D Ward@gmail.com</t>
  </si>
  <si>
    <t>L Karius@gmail.com</t>
  </si>
  <si>
    <t>S Mignolet@gmail.com</t>
  </si>
  <si>
    <t>T Courtois PVT LTD@gmail.com</t>
  </si>
  <si>
    <t>W Caballero PVT LTD@gmail.com</t>
  </si>
  <si>
    <t>S Mandanda PVT LTD@gmail.com</t>
  </si>
  <si>
    <t>W Hennessey PVT LTD@gmail.com</t>
  </si>
  <si>
    <t>J Pickford PVT LTD@gmail.com</t>
  </si>
  <si>
    <t>J Robles PVT LTD@gmail.com</t>
  </si>
  <si>
    <t>M Stekelenburg PVT LTD@gmail.com</t>
  </si>
  <si>
    <t>J Coleman PVT LTD@gmail.com</t>
  </si>
  <si>
    <t>J Lossi PVT LTD@gmail.com</t>
  </si>
  <si>
    <t>K Schmeichel PVT LTD@gmail.com</t>
  </si>
  <si>
    <t>R Zieler PVT LTD@gmail.com</t>
  </si>
  <si>
    <t>D Ward PVT LTD@gmail.com</t>
  </si>
  <si>
    <t>aaa</t>
  </si>
  <si>
    <t>abc</t>
  </si>
  <si>
    <t>jay</t>
  </si>
  <si>
    <t>jay@gmail.com</t>
  </si>
  <si>
    <t>D Ospino</t>
  </si>
  <si>
    <t>taparia</t>
  </si>
  <si>
    <t>tappu</t>
  </si>
  <si>
    <t>viru</t>
  </si>
  <si>
    <t>test</t>
  </si>
  <si>
    <t>tes1</t>
  </si>
  <si>
    <t>test1</t>
  </si>
  <si>
    <t>TESTUSER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</si>
</sst>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[$$-409]* #,##0.00_ ;_-[$$-409]* \-#,##0.00\ ;_-[$$-409]* &quot;-&quot;??_ ;_-@_ "/>
    <numFmt numFmtId="165" formatCode="mm/dd/yy;@"/>
    <numFmt numFmtId="166" formatCode="m/d/yyyy;@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rgb="FF454545"/>
      <name val="Calibri"/>
      <family val="2"/>
      <scheme val="minor"/>
    </font>
    <font>
      <sz val="11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name val="Arial"/>
      <family val="2"/>
    </font>
    <font>
      <sz val="11"/>
      <color rgb="FF454545"/>
      <name val="Courier New"/>
      <family val="3"/>
    </font>
    <font>
      <sz val="10"/>
      <color indexed="8"/>
      <name val="Helvetica Neue"/>
    </font>
    <font>
      <u/>
      <sz val="11"/>
      <color theme="10"/>
      <name val="Calibri"/>
      <family val="2"/>
      <scheme val="minor"/>
    </font>
    <font>
      <sz val="16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7">
    <xf numFmtId="0" fontId="0" fillId="0" borderId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4" fillId="0" borderId="0"/>
    <xf numFmtId="0" fontId="9" fillId="0" borderId="0" applyNumberFormat="0" applyFill="0" applyBorder="0" applyProtection="0">
      <alignment vertical="top" wrapText="1"/>
    </xf>
    <xf numFmtId="0" fontId="10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1" fontId="0" fillId="0" borderId="0" xfId="0" applyNumberFormat="1"/>
    <xf numFmtId="49" fontId="0" fillId="0" borderId="1" xfId="0" applyNumberFormat="1" applyFont="1" applyBorder="1" applyAlignment="1">
      <alignment horizontal="center" vertical="top" wrapText="1"/>
    </xf>
    <xf numFmtId="0" fontId="0" fillId="0" borderId="1" xfId="0" applyNumberFormat="1" applyFont="1" applyBorder="1" applyAlignment="1">
      <alignment horizontal="center" vertical="top" wrapText="1"/>
    </xf>
    <xf numFmtId="14" fontId="0" fillId="0" borderId="1" xfId="0" applyNumberFormat="1" applyFont="1" applyBorder="1" applyAlignment="1">
      <alignment horizontal="center" vertical="top" wrapText="1"/>
    </xf>
    <xf numFmtId="14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ont="1" applyAlignment="1">
      <alignment horizontal="center"/>
    </xf>
    <xf numFmtId="0" fontId="5" fillId="0" borderId="0" xfId="4" applyFont="1" applyFill="1" applyAlignment="1">
      <alignment horizontal="center"/>
    </xf>
    <xf numFmtId="0" fontId="8" fillId="0" borderId="0" xfId="0" applyFont="1" applyAlignment="1">
      <alignment horizontal="center"/>
    </xf>
    <xf numFmtId="9" fontId="0" fillId="0" borderId="0" xfId="0" applyNumberFormat="1" applyAlignment="1">
      <alignment horizontal="center"/>
    </xf>
    <xf numFmtId="0" fontId="6" fillId="0" borderId="0" xfId="4" applyFont="1" applyFill="1" applyAlignment="1">
      <alignment horizontal="center"/>
    </xf>
    <xf numFmtId="10" fontId="0" fillId="0" borderId="0" xfId="0" applyNumberFormat="1" applyAlignment="1">
      <alignment horizontal="center"/>
    </xf>
    <xf numFmtId="0" fontId="7" fillId="0" borderId="0" xfId="4" applyFont="1" applyFill="1" applyAlignment="1">
      <alignment horizontal="center"/>
    </xf>
    <xf numFmtId="164" fontId="0" fillId="0" borderId="0" xfId="3" applyNumberFormat="1" applyFont="1" applyAlignment="1">
      <alignment horizontal="center"/>
    </xf>
    <xf numFmtId="10" fontId="0" fillId="0" borderId="0" xfId="3" applyNumberFormat="1" applyFont="1" applyAlignment="1">
      <alignment horizontal="center"/>
    </xf>
    <xf numFmtId="0" fontId="0" fillId="0" borderId="0" xfId="3" applyNumberFormat="1" applyFont="1" applyAlignment="1">
      <alignment horizontal="center"/>
    </xf>
    <xf numFmtId="14" fontId="0" fillId="0" borderId="0" xfId="3" applyNumberFormat="1" applyFont="1" applyAlignment="1">
      <alignment horizontal="center"/>
    </xf>
    <xf numFmtId="0" fontId="3" fillId="0" borderId="0" xfId="0" applyNumberFormat="1" applyFont="1" applyAlignment="1">
      <alignment horizontal="center"/>
    </xf>
    <xf numFmtId="49" fontId="0" fillId="0" borderId="2" xfId="0" applyNumberFormat="1" applyFont="1" applyFill="1" applyBorder="1" applyAlignment="1">
      <alignment horizontal="center" vertical="top" wrapText="1"/>
    </xf>
    <xf numFmtId="0" fontId="0" fillId="0" borderId="2" xfId="0" applyNumberFormat="1" applyFont="1" applyFill="1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3" xfId="0" applyNumberFormat="1" applyFont="1" applyFill="1" applyBorder="1" applyAlignment="1">
      <alignment horizontal="center" vertical="top" wrapText="1"/>
    </xf>
    <xf numFmtId="0" fontId="0" fillId="0" borderId="0" xfId="0" applyNumberFormat="1" applyFont="1" applyFill="1" applyBorder="1" applyAlignment="1">
      <alignment horizontal="center" vertical="top" wrapText="1"/>
    </xf>
    <xf numFmtId="14" fontId="0" fillId="0" borderId="0" xfId="0" applyNumberFormat="1" applyFill="1" applyBorder="1"/>
    <xf numFmtId="165" fontId="0" fillId="0" borderId="0" xfId="0" applyNumberFormat="1" applyAlignment="1">
      <alignment horizontal="center" vertical="top"/>
    </xf>
    <xf numFmtId="166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 vertical="top"/>
    </xf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0" borderId="1" xfId="1" applyFill="1" applyBorder="1" applyAlignment="1">
      <alignment horizontal="left"/>
    </xf>
    <xf numFmtId="0" fontId="0" fillId="0" borderId="1" xfId="0" applyBorder="1"/>
    <xf numFmtId="164" fontId="0" fillId="0" borderId="1" xfId="0" applyNumberFormat="1" applyBorder="1" applyAlignment="1">
      <alignment horizontal="center"/>
    </xf>
    <xf numFmtId="164" fontId="5" fillId="0" borderId="1" xfId="5" applyNumberFormat="1" applyFont="1" applyBorder="1" applyAlignment="1">
      <alignment horizontal="center" vertical="top" wrapText="1"/>
    </xf>
    <xf numFmtId="164" fontId="5" fillId="0" borderId="1" xfId="5" applyNumberFormat="1" applyFont="1" applyBorder="1" applyAlignment="1">
      <alignment vertical="top" wrapText="1"/>
    </xf>
    <xf numFmtId="0" fontId="10" fillId="0" borderId="0" xfId="6"/>
    <xf numFmtId="0" fontId="0" fillId="0" borderId="0" xfId="0" applyNumberFormat="1"/>
    <xf numFmtId="9" fontId="0" fillId="0" borderId="0" xfId="0" applyNumberFormat="1"/>
    <xf numFmtId="10" fontId="0" fillId="0" borderId="0" xfId="0" applyNumberFormat="1"/>
  </cellXfs>
  <cellStyles count="7">
    <cellStyle name="Hyperlink" xfId="6" builtinId="8"/>
    <cellStyle name="Normal" xfId="0" builtinId="0"/>
    <cellStyle name="Normal 2" xfId="2"/>
    <cellStyle name="Normal 3" xfId="1"/>
    <cellStyle name="Normal 4" xfId="4"/>
    <cellStyle name="Normal 5" xfId="5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</xdr:colOff>
      <xdr:row>0</xdr:row>
      <xdr:rowOff>3230</xdr:rowOff>
    </xdr:from>
    <xdr:to>
      <xdr:col>23</xdr:col>
      <xdr:colOff>76200</xdr:colOff>
      <xdr:row>35</xdr:row>
      <xdr:rowOff>114299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3230"/>
          <a:ext cx="14074140" cy="651186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14</xdr:row>
          <xdr:rowOff>152400</xdr:rowOff>
        </xdr:from>
        <xdr:to>
          <xdr:col>7</xdr:col>
          <xdr:colOff>594360</xdr:colOff>
          <xdr:row>22</xdr:row>
          <xdr:rowOff>121920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USE VVRJ BANK APPLICATION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205740</xdr:colOff>
      <xdr:row>0</xdr:row>
      <xdr:rowOff>45720</xdr:rowOff>
    </xdr:from>
    <xdr:ext cx="8389620" cy="130302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205740" y="45720"/>
          <a:ext cx="8389620" cy="13030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6000">
              <a:solidFill>
                <a:schemeClr val="accent4">
                  <a:lumMod val="50000"/>
                </a:schemeClr>
              </a:solidFill>
            </a:rPr>
            <a:t>WELCOME TO VVRJ BANK 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mailto:T.Brady@gmail.com" TargetMode="External"/><Relationship Id="rId1" Type="http://schemas.openxmlformats.org/officeDocument/2006/relationships/hyperlink" Target="mailto:A.Rodgers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26"/>
  <sheetViews>
    <sheetView topLeftCell="A115" workbookViewId="0">
      <selection activeCell="I209" sqref="I209"/>
    </sheetView>
  </sheetViews>
  <sheetFormatPr defaultRowHeight="14.4"/>
  <cols>
    <col min="1" max="1" width="26.88671875" bestFit="1" customWidth="1"/>
    <col min="2" max="2" width="38.33203125" bestFit="1" customWidth="1"/>
    <col min="3" max="3" width="12.6640625" customWidth="1"/>
    <col min="4" max="4" width="13.5546875" customWidth="1"/>
  </cols>
  <sheetData>
    <row r="1" spans="1:4">
      <c r="A1" t="s">
        <v>176</v>
      </c>
      <c r="B1" t="s">
        <v>178</v>
      </c>
      <c r="C1" t="s">
        <v>1135</v>
      </c>
      <c r="D1" t="s">
        <v>1136</v>
      </c>
    </row>
    <row r="2" spans="1:4">
      <c r="A2" t="s">
        <v>2</v>
      </c>
      <c r="B2" s="40" t="s">
        <v>1137</v>
      </c>
      <c r="C2" t="s">
        <v>2</v>
      </c>
      <c r="D2" t="s">
        <v>1138</v>
      </c>
    </row>
    <row r="3" spans="1:4">
      <c r="A3" t="s">
        <v>3</v>
      </c>
      <c r="B3" s="40" t="s">
        <v>1139</v>
      </c>
      <c r="C3" t="s">
        <v>3</v>
      </c>
      <c r="D3" t="s">
        <v>1138</v>
      </c>
    </row>
    <row r="4" spans="1:4">
      <c r="A4" t="s">
        <v>1</v>
      </c>
      <c r="B4" t="s">
        <v>1140</v>
      </c>
      <c r="C4" t="s">
        <v>1</v>
      </c>
      <c r="D4" t="s">
        <v>1138</v>
      </c>
    </row>
    <row r="5" spans="1:4">
      <c r="A5" t="s">
        <v>4</v>
      </c>
      <c r="B5" t="s">
        <v>1141</v>
      </c>
      <c r="C5" t="s">
        <v>4</v>
      </c>
      <c r="D5" t="s">
        <v>1138</v>
      </c>
    </row>
    <row r="6" spans="1:4">
      <c r="A6" t="s">
        <v>5</v>
      </c>
      <c r="B6" t="s">
        <v>1142</v>
      </c>
      <c r="C6" t="s">
        <v>5</v>
      </c>
      <c r="D6" t="s">
        <v>1138</v>
      </c>
    </row>
    <row r="7" spans="1:4">
      <c r="A7" t="s">
        <v>6</v>
      </c>
      <c r="B7" t="s">
        <v>1143</v>
      </c>
      <c r="C7" t="s">
        <v>6</v>
      </c>
      <c r="D7" t="s">
        <v>1138</v>
      </c>
    </row>
    <row r="8" spans="1:4">
      <c r="A8" t="s">
        <v>7</v>
      </c>
      <c r="B8" t="s">
        <v>1144</v>
      </c>
      <c r="C8" t="s">
        <v>7</v>
      </c>
      <c r="D8" t="s">
        <v>1138</v>
      </c>
    </row>
    <row r="9" spans="1:4">
      <c r="A9" t="s">
        <v>8</v>
      </c>
      <c r="B9" t="s">
        <v>1145</v>
      </c>
      <c r="C9" t="s">
        <v>8</v>
      </c>
      <c r="D9" t="s">
        <v>1138</v>
      </c>
    </row>
    <row r="10" spans="1:4">
      <c r="A10" t="s">
        <v>9</v>
      </c>
      <c r="B10" t="s">
        <v>1146</v>
      </c>
      <c r="C10" t="s">
        <v>9</v>
      </c>
      <c r="D10" t="s">
        <v>1138</v>
      </c>
    </row>
    <row r="11" spans="1:4">
      <c r="A11" t="s">
        <v>10</v>
      </c>
      <c r="B11" t="s">
        <v>1147</v>
      </c>
      <c r="C11" t="s">
        <v>10</v>
      </c>
      <c r="D11" t="s">
        <v>1138</v>
      </c>
    </row>
    <row r="12" spans="1:4">
      <c r="A12" t="s">
        <v>11</v>
      </c>
      <c r="B12" t="s">
        <v>1148</v>
      </c>
      <c r="C12" t="s">
        <v>11</v>
      </c>
      <c r="D12" t="s">
        <v>1138</v>
      </c>
    </row>
    <row r="13" spans="1:4">
      <c r="A13" t="s">
        <v>12</v>
      </c>
      <c r="B13" t="s">
        <v>1149</v>
      </c>
      <c r="C13" t="s">
        <v>12</v>
      </c>
      <c r="D13" t="s">
        <v>1138</v>
      </c>
    </row>
    <row r="14" spans="1:4">
      <c r="A14" t="s">
        <v>13</v>
      </c>
      <c r="B14" t="s">
        <v>1150</v>
      </c>
      <c r="C14" t="s">
        <v>13</v>
      </c>
      <c r="D14" t="s">
        <v>1138</v>
      </c>
    </row>
    <row r="15" spans="1:4">
      <c r="A15" t="s">
        <v>14</v>
      </c>
      <c r="B15" t="s">
        <v>1151</v>
      </c>
      <c r="C15" t="s">
        <v>14</v>
      </c>
      <c r="D15" t="s">
        <v>1138</v>
      </c>
    </row>
    <row r="16" spans="1:4">
      <c r="A16" t="s">
        <v>15</v>
      </c>
      <c r="B16" t="s">
        <v>1152</v>
      </c>
      <c r="C16" t="s">
        <v>15</v>
      </c>
      <c r="D16" t="s">
        <v>1138</v>
      </c>
    </row>
    <row r="17" spans="1:4">
      <c r="A17" t="s">
        <v>16</v>
      </c>
      <c r="B17" t="s">
        <v>1153</v>
      </c>
      <c r="C17" t="s">
        <v>16</v>
      </c>
      <c r="D17" t="s">
        <v>1138</v>
      </c>
    </row>
    <row r="18" spans="1:4">
      <c r="A18" t="s">
        <v>17</v>
      </c>
      <c r="B18" t="s">
        <v>1154</v>
      </c>
      <c r="C18" t="s">
        <v>17</v>
      </c>
      <c r="D18" t="s">
        <v>1138</v>
      </c>
    </row>
    <row r="19" spans="1:4">
      <c r="A19" t="s">
        <v>18</v>
      </c>
      <c r="B19" t="s">
        <v>1155</v>
      </c>
      <c r="C19" t="s">
        <v>18</v>
      </c>
      <c r="D19" t="s">
        <v>1138</v>
      </c>
    </row>
    <row r="20" spans="1:4">
      <c r="A20" t="s">
        <v>19</v>
      </c>
      <c r="B20" t="s">
        <v>1156</v>
      </c>
      <c r="C20" t="s">
        <v>19</v>
      </c>
      <c r="D20" t="s">
        <v>1138</v>
      </c>
    </row>
    <row r="21" spans="1:4">
      <c r="A21" t="s">
        <v>20</v>
      </c>
      <c r="B21" t="s">
        <v>1157</v>
      </c>
      <c r="C21" t="s">
        <v>20</v>
      </c>
      <c r="D21" t="s">
        <v>1138</v>
      </c>
    </row>
    <row r="22" spans="1:4">
      <c r="A22" t="s">
        <v>21</v>
      </c>
      <c r="B22" t="s">
        <v>1158</v>
      </c>
      <c r="C22" t="s">
        <v>21</v>
      </c>
      <c r="D22" t="s">
        <v>1138</v>
      </c>
    </row>
    <row r="23" spans="1:4">
      <c r="A23" t="s">
        <v>22</v>
      </c>
      <c r="B23" t="s">
        <v>1159</v>
      </c>
      <c r="C23" t="s">
        <v>22</v>
      </c>
      <c r="D23" t="s">
        <v>1138</v>
      </c>
    </row>
    <row r="24" spans="1:4">
      <c r="A24" t="s">
        <v>23</v>
      </c>
      <c r="B24" t="s">
        <v>1160</v>
      </c>
      <c r="C24" t="s">
        <v>23</v>
      </c>
      <c r="D24" t="s">
        <v>1138</v>
      </c>
    </row>
    <row r="25" spans="1:4">
      <c r="A25" t="s">
        <v>24</v>
      </c>
      <c r="B25" t="s">
        <v>1161</v>
      </c>
      <c r="C25" t="s">
        <v>24</v>
      </c>
      <c r="D25" t="s">
        <v>1138</v>
      </c>
    </row>
    <row r="26" spans="1:4">
      <c r="A26" t="s">
        <v>25</v>
      </c>
      <c r="B26" t="s">
        <v>1162</v>
      </c>
      <c r="C26" t="s">
        <v>25</v>
      </c>
      <c r="D26" t="s">
        <v>1138</v>
      </c>
    </row>
    <row r="27" spans="1:4">
      <c r="A27" t="s">
        <v>26</v>
      </c>
      <c r="B27" t="s">
        <v>1163</v>
      </c>
      <c r="C27" t="s">
        <v>26</v>
      </c>
      <c r="D27" t="s">
        <v>1138</v>
      </c>
    </row>
    <row r="28" spans="1:4">
      <c r="A28" t="s">
        <v>27</v>
      </c>
      <c r="B28" t="s">
        <v>1164</v>
      </c>
      <c r="C28" t="s">
        <v>27</v>
      </c>
      <c r="D28" t="s">
        <v>1138</v>
      </c>
    </row>
    <row r="29" spans="1:4">
      <c r="A29" t="s">
        <v>28</v>
      </c>
      <c r="B29" t="s">
        <v>1165</v>
      </c>
      <c r="C29" t="s">
        <v>28</v>
      </c>
      <c r="D29" t="s">
        <v>1138</v>
      </c>
    </row>
    <row r="30" spans="1:4">
      <c r="A30" t="s">
        <v>29</v>
      </c>
      <c r="B30" t="s">
        <v>1166</v>
      </c>
      <c r="C30" t="s">
        <v>29</v>
      </c>
      <c r="D30" t="s">
        <v>1138</v>
      </c>
    </row>
    <row r="31" spans="1:4">
      <c r="A31" t="s">
        <v>30</v>
      </c>
      <c r="B31" t="s">
        <v>1167</v>
      </c>
      <c r="C31" t="s">
        <v>30</v>
      </c>
      <c r="D31" t="s">
        <v>1138</v>
      </c>
    </row>
    <row r="32" spans="1:4">
      <c r="A32" t="s">
        <v>31</v>
      </c>
      <c r="B32" t="s">
        <v>1168</v>
      </c>
      <c r="C32" t="s">
        <v>31</v>
      </c>
      <c r="D32" t="s">
        <v>1138</v>
      </c>
    </row>
    <row r="33" spans="1:4">
      <c r="A33" t="s">
        <v>32</v>
      </c>
      <c r="B33" t="s">
        <v>1169</v>
      </c>
      <c r="C33" t="s">
        <v>32</v>
      </c>
      <c r="D33" t="s">
        <v>1138</v>
      </c>
    </row>
    <row r="34" spans="1:4">
      <c r="A34" t="s">
        <v>33</v>
      </c>
      <c r="B34" t="s">
        <v>1170</v>
      </c>
      <c r="C34" t="s">
        <v>33</v>
      </c>
      <c r="D34" t="s">
        <v>1138</v>
      </c>
    </row>
    <row r="35" spans="1:4">
      <c r="A35" t="s">
        <v>34</v>
      </c>
      <c r="B35" t="s">
        <v>1171</v>
      </c>
      <c r="C35" t="s">
        <v>34</v>
      </c>
      <c r="D35" t="s">
        <v>1138</v>
      </c>
    </row>
    <row r="36" spans="1:4">
      <c r="A36" t="s">
        <v>35</v>
      </c>
      <c r="B36" t="s">
        <v>1172</v>
      </c>
      <c r="C36" t="s">
        <v>35</v>
      </c>
      <c r="D36" t="s">
        <v>1138</v>
      </c>
    </row>
    <row r="37" spans="1:4">
      <c r="A37" t="s">
        <v>36</v>
      </c>
      <c r="B37" t="s">
        <v>1173</v>
      </c>
      <c r="C37" t="s">
        <v>36</v>
      </c>
      <c r="D37" t="s">
        <v>1138</v>
      </c>
    </row>
    <row r="38" spans="1:4">
      <c r="A38" t="s">
        <v>37</v>
      </c>
      <c r="B38" t="s">
        <v>1174</v>
      </c>
      <c r="C38" t="s">
        <v>37</v>
      </c>
      <c r="D38" t="s">
        <v>1138</v>
      </c>
    </row>
    <row r="39" spans="1:4">
      <c r="A39" t="s">
        <v>38</v>
      </c>
      <c r="B39" t="s">
        <v>1175</v>
      </c>
      <c r="C39" t="s">
        <v>38</v>
      </c>
      <c r="D39" t="s">
        <v>1138</v>
      </c>
    </row>
    <row r="40" spans="1:4">
      <c r="A40" t="s">
        <v>39</v>
      </c>
      <c r="B40" t="s">
        <v>1176</v>
      </c>
      <c r="C40" t="s">
        <v>39</v>
      </c>
      <c r="D40" t="s">
        <v>1138</v>
      </c>
    </row>
    <row r="41" spans="1:4">
      <c r="A41" t="s">
        <v>40</v>
      </c>
      <c r="B41" t="s">
        <v>1177</v>
      </c>
      <c r="C41" t="s">
        <v>40</v>
      </c>
      <c r="D41" t="s">
        <v>1138</v>
      </c>
    </row>
    <row r="42" spans="1:4">
      <c r="A42" t="s">
        <v>41</v>
      </c>
      <c r="B42" t="s">
        <v>1178</v>
      </c>
      <c r="C42" t="s">
        <v>41</v>
      </c>
      <c r="D42" t="s">
        <v>1138</v>
      </c>
    </row>
    <row r="43" spans="1:4">
      <c r="A43" t="s">
        <v>42</v>
      </c>
      <c r="B43" t="s">
        <v>1179</v>
      </c>
      <c r="C43" t="s">
        <v>42</v>
      </c>
      <c r="D43" t="s">
        <v>1138</v>
      </c>
    </row>
    <row r="44" spans="1:4">
      <c r="A44" t="s">
        <v>43</v>
      </c>
      <c r="B44" t="s">
        <v>1180</v>
      </c>
      <c r="C44" t="s">
        <v>43</v>
      </c>
      <c r="D44" t="s">
        <v>1138</v>
      </c>
    </row>
    <row r="45" spans="1:4">
      <c r="A45" t="s">
        <v>44</v>
      </c>
      <c r="B45" t="s">
        <v>1181</v>
      </c>
      <c r="C45" t="s">
        <v>44</v>
      </c>
      <c r="D45" t="s">
        <v>1138</v>
      </c>
    </row>
    <row r="46" spans="1:4">
      <c r="A46" t="s">
        <v>45</v>
      </c>
      <c r="B46" t="s">
        <v>1182</v>
      </c>
      <c r="C46" t="s">
        <v>45</v>
      </c>
      <c r="D46" t="s">
        <v>1138</v>
      </c>
    </row>
    <row r="47" spans="1:4">
      <c r="A47" t="s">
        <v>46</v>
      </c>
      <c r="B47" t="s">
        <v>1183</v>
      </c>
      <c r="C47" t="s">
        <v>46</v>
      </c>
      <c r="D47" t="s">
        <v>1138</v>
      </c>
    </row>
    <row r="48" spans="1:4">
      <c r="A48" t="s">
        <v>47</v>
      </c>
      <c r="B48" t="s">
        <v>1184</v>
      </c>
      <c r="C48" t="s">
        <v>47</v>
      </c>
      <c r="D48" t="s">
        <v>1138</v>
      </c>
    </row>
    <row r="49" spans="1:4">
      <c r="A49" t="s">
        <v>48</v>
      </c>
      <c r="B49" t="s">
        <v>1185</v>
      </c>
      <c r="C49" t="s">
        <v>48</v>
      </c>
      <c r="D49" t="s">
        <v>1138</v>
      </c>
    </row>
    <row r="50" spans="1:4">
      <c r="A50" t="s">
        <v>49</v>
      </c>
      <c r="B50" t="s">
        <v>1186</v>
      </c>
      <c r="C50" t="s">
        <v>49</v>
      </c>
      <c r="D50" t="s">
        <v>1138</v>
      </c>
    </row>
    <row r="51" spans="1:4">
      <c r="A51" t="s">
        <v>50</v>
      </c>
      <c r="B51" t="s">
        <v>1187</v>
      </c>
      <c r="C51" t="s">
        <v>50</v>
      </c>
      <c r="D51" t="s">
        <v>1138</v>
      </c>
    </row>
    <row r="52" spans="1:4">
      <c r="A52" t="s">
        <v>51</v>
      </c>
      <c r="B52" t="s">
        <v>1188</v>
      </c>
      <c r="C52" t="s">
        <v>51</v>
      </c>
      <c r="D52" t="s">
        <v>1138</v>
      </c>
    </row>
    <row r="53" spans="1:4">
      <c r="A53" t="s">
        <v>52</v>
      </c>
      <c r="B53" t="s">
        <v>1189</v>
      </c>
      <c r="C53" t="s">
        <v>52</v>
      </c>
      <c r="D53" t="s">
        <v>1138</v>
      </c>
    </row>
    <row r="54" spans="1:4">
      <c r="A54" t="s">
        <v>53</v>
      </c>
      <c r="B54" t="s">
        <v>1190</v>
      </c>
      <c r="C54" t="s">
        <v>53</v>
      </c>
      <c r="D54" t="s">
        <v>1138</v>
      </c>
    </row>
    <row r="55" spans="1:4">
      <c r="A55" t="s">
        <v>54</v>
      </c>
      <c r="B55" t="s">
        <v>1191</v>
      </c>
      <c r="C55" t="s">
        <v>54</v>
      </c>
      <c r="D55" t="s">
        <v>1138</v>
      </c>
    </row>
    <row r="56" spans="1:4">
      <c r="A56" t="s">
        <v>55</v>
      </c>
      <c r="B56" t="s">
        <v>1192</v>
      </c>
      <c r="C56" t="s">
        <v>55</v>
      </c>
      <c r="D56" t="s">
        <v>1138</v>
      </c>
    </row>
    <row r="57" spans="1:4">
      <c r="A57" t="s">
        <v>56</v>
      </c>
      <c r="B57" t="s">
        <v>1193</v>
      </c>
      <c r="C57" t="s">
        <v>56</v>
      </c>
      <c r="D57" t="s">
        <v>1138</v>
      </c>
    </row>
    <row r="58" spans="1:4">
      <c r="A58" t="s">
        <v>57</v>
      </c>
      <c r="B58" t="s">
        <v>1194</v>
      </c>
      <c r="C58" t="s">
        <v>57</v>
      </c>
      <c r="D58" t="s">
        <v>1138</v>
      </c>
    </row>
    <row r="59" spans="1:4">
      <c r="A59" t="s">
        <v>58</v>
      </c>
      <c r="B59" t="s">
        <v>1195</v>
      </c>
      <c r="C59" t="s">
        <v>58</v>
      </c>
      <c r="D59" t="s">
        <v>1138</v>
      </c>
    </row>
    <row r="60" spans="1:4">
      <c r="A60" t="s">
        <v>59</v>
      </c>
      <c r="B60" t="s">
        <v>1196</v>
      </c>
      <c r="C60" t="s">
        <v>59</v>
      </c>
      <c r="D60" t="s">
        <v>1138</v>
      </c>
    </row>
    <row r="61" spans="1:4">
      <c r="A61" t="s">
        <v>60</v>
      </c>
      <c r="B61" t="s">
        <v>1197</v>
      </c>
      <c r="C61" t="s">
        <v>60</v>
      </c>
      <c r="D61" t="s">
        <v>1138</v>
      </c>
    </row>
    <row r="62" spans="1:4">
      <c r="A62" t="s">
        <v>61</v>
      </c>
      <c r="B62" t="s">
        <v>1198</v>
      </c>
      <c r="C62" t="s">
        <v>61</v>
      </c>
      <c r="D62" t="s">
        <v>1138</v>
      </c>
    </row>
    <row r="63" spans="1:4">
      <c r="A63" t="s">
        <v>62</v>
      </c>
      <c r="B63" t="s">
        <v>1199</v>
      </c>
      <c r="C63" t="s">
        <v>62</v>
      </c>
      <c r="D63" t="s">
        <v>1138</v>
      </c>
    </row>
    <row r="64" spans="1:4">
      <c r="A64" t="s">
        <v>63</v>
      </c>
      <c r="B64" t="s">
        <v>1200</v>
      </c>
      <c r="C64" t="s">
        <v>63</v>
      </c>
      <c r="D64" t="s">
        <v>1138</v>
      </c>
    </row>
    <row r="65" spans="1:4">
      <c r="A65" t="s">
        <v>64</v>
      </c>
      <c r="B65" t="s">
        <v>1201</v>
      </c>
      <c r="C65" t="s">
        <v>64</v>
      </c>
      <c r="D65" t="s">
        <v>1138</v>
      </c>
    </row>
    <row r="66" spans="1:4">
      <c r="A66" t="s">
        <v>65</v>
      </c>
      <c r="B66" t="s">
        <v>1202</v>
      </c>
      <c r="C66" t="s">
        <v>65</v>
      </c>
      <c r="D66" t="s">
        <v>1138</v>
      </c>
    </row>
    <row r="67" spans="1:4">
      <c r="A67" t="s">
        <v>670</v>
      </c>
      <c r="B67" t="s">
        <v>1203</v>
      </c>
      <c r="C67" t="s">
        <v>670</v>
      </c>
      <c r="D67" t="s">
        <v>1138</v>
      </c>
    </row>
    <row r="68" spans="1:4">
      <c r="A68" t="s">
        <v>66</v>
      </c>
      <c r="B68" t="s">
        <v>1204</v>
      </c>
      <c r="C68" t="s">
        <v>66</v>
      </c>
      <c r="D68" t="s">
        <v>1138</v>
      </c>
    </row>
    <row r="69" spans="1:4">
      <c r="A69" t="s">
        <v>67</v>
      </c>
      <c r="B69" t="s">
        <v>1205</v>
      </c>
      <c r="C69" t="s">
        <v>67</v>
      </c>
      <c r="D69" t="s">
        <v>1138</v>
      </c>
    </row>
    <row r="70" spans="1:4">
      <c r="A70" t="s">
        <v>68</v>
      </c>
      <c r="B70" t="s">
        <v>1206</v>
      </c>
      <c r="C70" t="s">
        <v>68</v>
      </c>
      <c r="D70" t="s">
        <v>1138</v>
      </c>
    </row>
    <row r="71" spans="1:4">
      <c r="A71" t="s">
        <v>69</v>
      </c>
      <c r="B71" t="s">
        <v>1207</v>
      </c>
      <c r="C71" t="s">
        <v>69</v>
      </c>
      <c r="D71" t="s">
        <v>1138</v>
      </c>
    </row>
    <row r="72" spans="1:4">
      <c r="A72" t="s">
        <v>70</v>
      </c>
      <c r="B72" t="s">
        <v>1208</v>
      </c>
      <c r="C72" t="s">
        <v>70</v>
      </c>
      <c r="D72" t="s">
        <v>1138</v>
      </c>
    </row>
    <row r="73" spans="1:4">
      <c r="A73" t="s">
        <v>71</v>
      </c>
      <c r="B73" t="s">
        <v>1209</v>
      </c>
      <c r="C73" t="s">
        <v>71</v>
      </c>
      <c r="D73" t="s">
        <v>1138</v>
      </c>
    </row>
    <row r="74" spans="1:4">
      <c r="A74" t="s">
        <v>671</v>
      </c>
      <c r="B74" t="s">
        <v>1210</v>
      </c>
      <c r="C74" t="s">
        <v>671</v>
      </c>
      <c r="D74" t="s">
        <v>1138</v>
      </c>
    </row>
    <row r="75" spans="1:4">
      <c r="A75" t="s">
        <v>72</v>
      </c>
      <c r="B75" t="s">
        <v>1211</v>
      </c>
      <c r="C75" t="s">
        <v>72</v>
      </c>
      <c r="D75" t="s">
        <v>1138</v>
      </c>
    </row>
    <row r="76" spans="1:4">
      <c r="A76" t="s">
        <v>672</v>
      </c>
      <c r="B76" t="s">
        <v>1212</v>
      </c>
      <c r="C76" t="s">
        <v>672</v>
      </c>
      <c r="D76" t="s">
        <v>1138</v>
      </c>
    </row>
    <row r="77" spans="1:4">
      <c r="A77" t="s">
        <v>673</v>
      </c>
      <c r="B77" t="s">
        <v>1213</v>
      </c>
      <c r="C77" t="s">
        <v>673</v>
      </c>
      <c r="D77" t="s">
        <v>1138</v>
      </c>
    </row>
    <row r="78" spans="1:4">
      <c r="A78" t="s">
        <v>674</v>
      </c>
      <c r="B78" t="s">
        <v>1214</v>
      </c>
      <c r="C78" t="s">
        <v>674</v>
      </c>
      <c r="D78" t="s">
        <v>1138</v>
      </c>
    </row>
    <row r="79" spans="1:4">
      <c r="A79" t="s">
        <v>675</v>
      </c>
      <c r="B79" t="s">
        <v>1215</v>
      </c>
      <c r="C79" t="s">
        <v>675</v>
      </c>
      <c r="D79" t="s">
        <v>1138</v>
      </c>
    </row>
    <row r="80" spans="1:4">
      <c r="A80" t="s">
        <v>676</v>
      </c>
      <c r="B80" t="s">
        <v>1216</v>
      </c>
      <c r="C80" t="s">
        <v>676</v>
      </c>
      <c r="D80" t="s">
        <v>1138</v>
      </c>
    </row>
    <row r="81" spans="1:4">
      <c r="A81" t="s">
        <v>677</v>
      </c>
      <c r="B81" t="s">
        <v>1217</v>
      </c>
      <c r="C81" t="s">
        <v>677</v>
      </c>
      <c r="D81" t="s">
        <v>1138</v>
      </c>
    </row>
    <row r="82" spans="1:4">
      <c r="A82" t="s">
        <v>678</v>
      </c>
      <c r="B82" t="s">
        <v>1218</v>
      </c>
      <c r="C82" t="s">
        <v>678</v>
      </c>
      <c r="D82" t="s">
        <v>1138</v>
      </c>
    </row>
    <row r="83" spans="1:4">
      <c r="A83" t="s">
        <v>679</v>
      </c>
      <c r="B83" t="s">
        <v>1219</v>
      </c>
      <c r="C83" t="s">
        <v>679</v>
      </c>
      <c r="D83" t="s">
        <v>1138</v>
      </c>
    </row>
    <row r="84" spans="1:4">
      <c r="A84" t="s">
        <v>680</v>
      </c>
      <c r="B84" t="s">
        <v>1220</v>
      </c>
      <c r="C84" t="s">
        <v>680</v>
      </c>
      <c r="D84" t="s">
        <v>1138</v>
      </c>
    </row>
    <row r="85" spans="1:4">
      <c r="A85" t="s">
        <v>681</v>
      </c>
      <c r="B85" t="s">
        <v>1221</v>
      </c>
      <c r="C85" t="s">
        <v>681</v>
      </c>
      <c r="D85" t="s">
        <v>1138</v>
      </c>
    </row>
    <row r="86" spans="1:4">
      <c r="A86" t="s">
        <v>682</v>
      </c>
      <c r="B86" t="s">
        <v>1222</v>
      </c>
      <c r="C86" t="s">
        <v>682</v>
      </c>
      <c r="D86" t="s">
        <v>1138</v>
      </c>
    </row>
    <row r="87" spans="1:4">
      <c r="A87" t="s">
        <v>683</v>
      </c>
      <c r="B87" t="s">
        <v>1223</v>
      </c>
      <c r="C87" t="s">
        <v>683</v>
      </c>
      <c r="D87" t="s">
        <v>1138</v>
      </c>
    </row>
    <row r="88" spans="1:4">
      <c r="A88" t="s">
        <v>684</v>
      </c>
      <c r="B88" t="s">
        <v>1224</v>
      </c>
      <c r="C88" t="s">
        <v>684</v>
      </c>
      <c r="D88" t="s">
        <v>1138</v>
      </c>
    </row>
    <row r="89" spans="1:4">
      <c r="A89" t="s">
        <v>685</v>
      </c>
      <c r="B89" t="s">
        <v>1225</v>
      </c>
      <c r="C89" t="s">
        <v>685</v>
      </c>
      <c r="D89" t="s">
        <v>1138</v>
      </c>
    </row>
    <row r="90" spans="1:4">
      <c r="A90" t="s">
        <v>686</v>
      </c>
      <c r="B90" t="s">
        <v>1226</v>
      </c>
      <c r="C90" t="s">
        <v>686</v>
      </c>
      <c r="D90" t="s">
        <v>1138</v>
      </c>
    </row>
    <row r="91" spans="1:4">
      <c r="A91" t="s">
        <v>687</v>
      </c>
      <c r="B91" t="s">
        <v>1227</v>
      </c>
      <c r="C91" t="s">
        <v>687</v>
      </c>
      <c r="D91" t="s">
        <v>1138</v>
      </c>
    </row>
    <row r="92" spans="1:4">
      <c r="A92" t="s">
        <v>688</v>
      </c>
      <c r="B92" t="s">
        <v>1228</v>
      </c>
      <c r="C92" t="s">
        <v>688</v>
      </c>
      <c r="D92" t="s">
        <v>1138</v>
      </c>
    </row>
    <row r="93" spans="1:4">
      <c r="A93" t="s">
        <v>689</v>
      </c>
      <c r="B93" t="s">
        <v>1229</v>
      </c>
      <c r="C93" t="s">
        <v>689</v>
      </c>
      <c r="D93" t="s">
        <v>1138</v>
      </c>
    </row>
    <row r="94" spans="1:4">
      <c r="A94" t="s">
        <v>690</v>
      </c>
      <c r="B94" t="s">
        <v>1230</v>
      </c>
      <c r="C94" t="s">
        <v>690</v>
      </c>
      <c r="D94" t="s">
        <v>1138</v>
      </c>
    </row>
    <row r="95" spans="1:4">
      <c r="A95" t="s">
        <v>691</v>
      </c>
      <c r="B95" t="s">
        <v>1231</v>
      </c>
      <c r="C95" t="s">
        <v>691</v>
      </c>
      <c r="D95" t="s">
        <v>1138</v>
      </c>
    </row>
    <row r="96" spans="1:4">
      <c r="A96" t="s">
        <v>692</v>
      </c>
      <c r="B96" t="s">
        <v>1232</v>
      </c>
      <c r="C96" t="s">
        <v>692</v>
      </c>
      <c r="D96" t="s">
        <v>1138</v>
      </c>
    </row>
    <row r="97" spans="1:4">
      <c r="A97" t="s">
        <v>693</v>
      </c>
      <c r="B97" t="s">
        <v>1233</v>
      </c>
      <c r="C97" t="s">
        <v>693</v>
      </c>
      <c r="D97" t="s">
        <v>1138</v>
      </c>
    </row>
    <row r="98" spans="1:4">
      <c r="A98" t="s">
        <v>694</v>
      </c>
      <c r="B98" t="s">
        <v>1234</v>
      </c>
      <c r="C98" t="s">
        <v>694</v>
      </c>
      <c r="D98" t="s">
        <v>1138</v>
      </c>
    </row>
    <row r="99" spans="1:4">
      <c r="A99" t="s">
        <v>695</v>
      </c>
      <c r="B99" t="s">
        <v>1235</v>
      </c>
      <c r="C99" t="s">
        <v>695</v>
      </c>
      <c r="D99" t="s">
        <v>1138</v>
      </c>
    </row>
    <row r="100" spans="1:4">
      <c r="A100" t="s">
        <v>696</v>
      </c>
      <c r="B100" t="s">
        <v>1236</v>
      </c>
      <c r="C100" t="s">
        <v>696</v>
      </c>
      <c r="D100" t="s">
        <v>1138</v>
      </c>
    </row>
    <row r="101" spans="1:4">
      <c r="A101" t="s">
        <v>74</v>
      </c>
      <c r="B101" t="s">
        <v>1237</v>
      </c>
      <c r="C101" t="s">
        <v>74</v>
      </c>
      <c r="D101" t="s">
        <v>1138</v>
      </c>
    </row>
    <row r="102" spans="1:4">
      <c r="A102" t="s">
        <v>75</v>
      </c>
      <c r="B102" t="s">
        <v>1238</v>
      </c>
      <c r="C102" t="s">
        <v>75</v>
      </c>
      <c r="D102" t="s">
        <v>1138</v>
      </c>
    </row>
    <row r="103" spans="1:4">
      <c r="A103" t="s">
        <v>76</v>
      </c>
      <c r="B103" t="s">
        <v>1239</v>
      </c>
      <c r="C103" t="s">
        <v>76</v>
      </c>
      <c r="D103" t="s">
        <v>1138</v>
      </c>
    </row>
    <row r="104" spans="1:4">
      <c r="A104" t="s">
        <v>77</v>
      </c>
      <c r="B104" t="s">
        <v>1240</v>
      </c>
      <c r="C104" t="s">
        <v>77</v>
      </c>
      <c r="D104" t="s">
        <v>1138</v>
      </c>
    </row>
    <row r="105" spans="1:4">
      <c r="A105" t="s">
        <v>78</v>
      </c>
      <c r="B105" t="s">
        <v>1241</v>
      </c>
      <c r="C105" t="s">
        <v>78</v>
      </c>
      <c r="D105" t="s">
        <v>1138</v>
      </c>
    </row>
    <row r="106" spans="1:4">
      <c r="A106" t="s">
        <v>79</v>
      </c>
      <c r="B106" t="s">
        <v>1242</v>
      </c>
      <c r="C106" t="s">
        <v>79</v>
      </c>
      <c r="D106" t="s">
        <v>1138</v>
      </c>
    </row>
    <row r="107" spans="1:4">
      <c r="A107" t="s">
        <v>80</v>
      </c>
      <c r="B107" t="s">
        <v>1243</v>
      </c>
      <c r="C107" t="s">
        <v>80</v>
      </c>
      <c r="D107" t="s">
        <v>1138</v>
      </c>
    </row>
    <row r="108" spans="1:4">
      <c r="A108" t="s">
        <v>81</v>
      </c>
      <c r="B108" t="s">
        <v>1244</v>
      </c>
      <c r="C108" t="s">
        <v>81</v>
      </c>
      <c r="D108" t="s">
        <v>1138</v>
      </c>
    </row>
    <row r="109" spans="1:4">
      <c r="A109" t="s">
        <v>82</v>
      </c>
      <c r="B109" t="s">
        <v>1245</v>
      </c>
      <c r="C109" t="s">
        <v>82</v>
      </c>
      <c r="D109" t="s">
        <v>1138</v>
      </c>
    </row>
    <row r="110" spans="1:4">
      <c r="A110" t="s">
        <v>83</v>
      </c>
      <c r="B110" t="s">
        <v>1246</v>
      </c>
      <c r="C110" t="s">
        <v>83</v>
      </c>
      <c r="D110" t="s">
        <v>1138</v>
      </c>
    </row>
    <row r="111" spans="1:4">
      <c r="A111" t="s">
        <v>84</v>
      </c>
      <c r="B111" t="s">
        <v>1247</v>
      </c>
      <c r="C111" t="s">
        <v>84</v>
      </c>
      <c r="D111" t="s">
        <v>1138</v>
      </c>
    </row>
    <row r="112" spans="1:4">
      <c r="A112" t="s">
        <v>85</v>
      </c>
      <c r="B112" t="s">
        <v>1248</v>
      </c>
      <c r="C112" t="s">
        <v>85</v>
      </c>
      <c r="D112" t="s">
        <v>1138</v>
      </c>
    </row>
    <row r="113" spans="1:4">
      <c r="A113" t="s">
        <v>86</v>
      </c>
      <c r="B113" t="s">
        <v>1249</v>
      </c>
      <c r="C113" t="s">
        <v>86</v>
      </c>
      <c r="D113" t="s">
        <v>1138</v>
      </c>
    </row>
    <row r="114" spans="1:4">
      <c r="A114" t="s">
        <v>87</v>
      </c>
      <c r="B114" t="s">
        <v>1250</v>
      </c>
      <c r="C114" t="s">
        <v>87</v>
      </c>
      <c r="D114" t="s">
        <v>1138</v>
      </c>
    </row>
    <row r="115" spans="1:4">
      <c r="A115" t="s">
        <v>88</v>
      </c>
      <c r="B115" t="s">
        <v>1251</v>
      </c>
      <c r="C115" t="s">
        <v>88</v>
      </c>
      <c r="D115" t="s">
        <v>1138</v>
      </c>
    </row>
    <row r="116" spans="1:4">
      <c r="A116" t="s">
        <v>89</v>
      </c>
      <c r="B116" t="s">
        <v>1252</v>
      </c>
      <c r="C116" t="s">
        <v>89</v>
      </c>
      <c r="D116" t="s">
        <v>1138</v>
      </c>
    </row>
    <row r="117" spans="1:4">
      <c r="A117" t="s">
        <v>90</v>
      </c>
      <c r="B117" t="s">
        <v>1253</v>
      </c>
      <c r="C117" t="s">
        <v>90</v>
      </c>
      <c r="D117" t="s">
        <v>1138</v>
      </c>
    </row>
    <row r="118" spans="1:4">
      <c r="A118" t="s">
        <v>91</v>
      </c>
      <c r="B118" t="s">
        <v>1254</v>
      </c>
      <c r="C118" t="s">
        <v>91</v>
      </c>
      <c r="D118" t="s">
        <v>1138</v>
      </c>
    </row>
    <row r="119" spans="1:4">
      <c r="A119" t="s">
        <v>92</v>
      </c>
      <c r="B119" t="s">
        <v>1255</v>
      </c>
      <c r="C119" t="s">
        <v>92</v>
      </c>
      <c r="D119" t="s">
        <v>1138</v>
      </c>
    </row>
    <row r="120" spans="1:4">
      <c r="A120" t="s">
        <v>73</v>
      </c>
      <c r="B120" t="s">
        <v>1256</v>
      </c>
      <c r="C120" t="s">
        <v>73</v>
      </c>
      <c r="D120" t="s">
        <v>1138</v>
      </c>
    </row>
    <row r="121" spans="1:4">
      <c r="A121" t="s">
        <v>93</v>
      </c>
      <c r="B121" t="s">
        <v>1257</v>
      </c>
      <c r="C121" t="s">
        <v>93</v>
      </c>
      <c r="D121" t="s">
        <v>1138</v>
      </c>
    </row>
    <row r="122" spans="1:4">
      <c r="A122" t="s">
        <v>94</v>
      </c>
      <c r="B122" t="s">
        <v>1258</v>
      </c>
      <c r="C122" t="s">
        <v>94</v>
      </c>
      <c r="D122" t="s">
        <v>1138</v>
      </c>
    </row>
    <row r="123" spans="1:4">
      <c r="A123" t="s">
        <v>95</v>
      </c>
      <c r="B123" t="s">
        <v>1259</v>
      </c>
      <c r="C123" t="s">
        <v>95</v>
      </c>
      <c r="D123" t="s">
        <v>1138</v>
      </c>
    </row>
    <row r="124" spans="1:4">
      <c r="A124" t="s">
        <v>96</v>
      </c>
      <c r="B124" t="s">
        <v>1260</v>
      </c>
      <c r="C124" t="s">
        <v>96</v>
      </c>
      <c r="D124" t="s">
        <v>1138</v>
      </c>
    </row>
    <row r="125" spans="1:4">
      <c r="A125" t="s">
        <v>97</v>
      </c>
      <c r="B125" t="s">
        <v>1261</v>
      </c>
      <c r="C125" t="s">
        <v>97</v>
      </c>
      <c r="D125" t="s">
        <v>1138</v>
      </c>
    </row>
    <row r="126" spans="1:4">
      <c r="A126" t="s">
        <v>98</v>
      </c>
      <c r="B126" t="s">
        <v>1262</v>
      </c>
      <c r="C126" t="s">
        <v>98</v>
      </c>
      <c r="D126" t="s">
        <v>1138</v>
      </c>
    </row>
    <row r="127" spans="1:4">
      <c r="A127" t="s">
        <v>99</v>
      </c>
      <c r="B127" t="s">
        <v>1263</v>
      </c>
      <c r="C127" t="s">
        <v>99</v>
      </c>
      <c r="D127" t="s">
        <v>1138</v>
      </c>
    </row>
    <row r="128" spans="1:4">
      <c r="A128" t="s">
        <v>100</v>
      </c>
      <c r="B128" t="s">
        <v>1264</v>
      </c>
      <c r="C128" t="s">
        <v>100</v>
      </c>
      <c r="D128" t="s">
        <v>1138</v>
      </c>
    </row>
    <row r="129" spans="1:4">
      <c r="A129" t="s">
        <v>101</v>
      </c>
      <c r="B129" t="s">
        <v>1265</v>
      </c>
      <c r="C129" t="s">
        <v>101</v>
      </c>
      <c r="D129" t="s">
        <v>1138</v>
      </c>
    </row>
    <row r="130" spans="1:4">
      <c r="A130" t="s">
        <v>697</v>
      </c>
      <c r="B130" t="s">
        <v>1266</v>
      </c>
      <c r="C130" t="s">
        <v>697</v>
      </c>
      <c r="D130" t="s">
        <v>1138</v>
      </c>
    </row>
    <row r="131" spans="1:4">
      <c r="A131" t="s">
        <v>102</v>
      </c>
      <c r="B131" t="s">
        <v>1267</v>
      </c>
      <c r="C131" t="s">
        <v>102</v>
      </c>
      <c r="D131" t="s">
        <v>1138</v>
      </c>
    </row>
    <row r="132" spans="1:4">
      <c r="A132" t="s">
        <v>103</v>
      </c>
      <c r="B132" t="s">
        <v>1268</v>
      </c>
      <c r="C132" t="s">
        <v>103</v>
      </c>
      <c r="D132" t="s">
        <v>1138</v>
      </c>
    </row>
    <row r="133" spans="1:4">
      <c r="A133" t="s">
        <v>104</v>
      </c>
      <c r="B133" t="s">
        <v>1269</v>
      </c>
      <c r="C133" t="s">
        <v>104</v>
      </c>
      <c r="D133" t="s">
        <v>1138</v>
      </c>
    </row>
    <row r="134" spans="1:4">
      <c r="A134" t="s">
        <v>105</v>
      </c>
      <c r="B134" t="s">
        <v>1270</v>
      </c>
      <c r="C134" t="s">
        <v>105</v>
      </c>
      <c r="D134" t="s">
        <v>1138</v>
      </c>
    </row>
    <row r="135" spans="1:4">
      <c r="A135" t="s">
        <v>73</v>
      </c>
      <c r="B135" t="s">
        <v>1256</v>
      </c>
      <c r="C135" t="s">
        <v>73</v>
      </c>
      <c r="D135" t="s">
        <v>1138</v>
      </c>
    </row>
    <row r="136" spans="1:4">
      <c r="A136" t="s">
        <v>106</v>
      </c>
      <c r="B136" t="s">
        <v>1271</v>
      </c>
      <c r="C136" t="s">
        <v>106</v>
      </c>
      <c r="D136" t="s">
        <v>1138</v>
      </c>
    </row>
    <row r="137" spans="1:4">
      <c r="A137" t="s">
        <v>107</v>
      </c>
      <c r="B137" t="s">
        <v>1272</v>
      </c>
      <c r="C137" t="s">
        <v>107</v>
      </c>
      <c r="D137" t="s">
        <v>1138</v>
      </c>
    </row>
    <row r="138" spans="1:4">
      <c r="A138" t="s">
        <v>108</v>
      </c>
      <c r="B138" t="s">
        <v>1273</v>
      </c>
      <c r="C138" t="s">
        <v>108</v>
      </c>
      <c r="D138" t="s">
        <v>1138</v>
      </c>
    </row>
    <row r="139" spans="1:4">
      <c r="A139" t="s">
        <v>109</v>
      </c>
      <c r="B139" t="s">
        <v>1274</v>
      </c>
      <c r="C139" t="s">
        <v>109</v>
      </c>
      <c r="D139" t="s">
        <v>1138</v>
      </c>
    </row>
    <row r="140" spans="1:4">
      <c r="A140" t="s">
        <v>110</v>
      </c>
      <c r="B140" t="s">
        <v>1275</v>
      </c>
      <c r="C140" t="s">
        <v>110</v>
      </c>
      <c r="D140" t="s">
        <v>1138</v>
      </c>
    </row>
    <row r="141" spans="1:4">
      <c r="A141" t="s">
        <v>111</v>
      </c>
      <c r="B141" t="s">
        <v>1276</v>
      </c>
      <c r="C141" t="s">
        <v>111</v>
      </c>
      <c r="D141" t="s">
        <v>1138</v>
      </c>
    </row>
    <row r="142" spans="1:4">
      <c r="A142" t="s">
        <v>112</v>
      </c>
      <c r="B142" t="s">
        <v>1277</v>
      </c>
      <c r="C142" t="s">
        <v>112</v>
      </c>
      <c r="D142" t="s">
        <v>1138</v>
      </c>
    </row>
    <row r="143" spans="1:4">
      <c r="A143" t="s">
        <v>113</v>
      </c>
      <c r="B143" t="s">
        <v>1278</v>
      </c>
      <c r="C143" t="s">
        <v>113</v>
      </c>
      <c r="D143" t="s">
        <v>1138</v>
      </c>
    </row>
    <row r="144" spans="1:4">
      <c r="A144" t="s">
        <v>114</v>
      </c>
      <c r="B144" t="s">
        <v>1279</v>
      </c>
      <c r="C144" t="s">
        <v>114</v>
      </c>
      <c r="D144" t="s">
        <v>1138</v>
      </c>
    </row>
    <row r="145" spans="1:4">
      <c r="A145" t="s">
        <v>115</v>
      </c>
      <c r="B145" t="s">
        <v>1280</v>
      </c>
      <c r="C145" t="s">
        <v>115</v>
      </c>
      <c r="D145" t="s">
        <v>1138</v>
      </c>
    </row>
    <row r="146" spans="1:4">
      <c r="A146" t="s">
        <v>116</v>
      </c>
      <c r="B146" t="s">
        <v>1281</v>
      </c>
      <c r="C146" t="s">
        <v>116</v>
      </c>
      <c r="D146" t="s">
        <v>1138</v>
      </c>
    </row>
    <row r="147" spans="1:4">
      <c r="A147" t="s">
        <v>117</v>
      </c>
      <c r="B147" t="s">
        <v>1282</v>
      </c>
      <c r="C147" t="s">
        <v>117</v>
      </c>
      <c r="D147" t="s">
        <v>1138</v>
      </c>
    </row>
    <row r="148" spans="1:4">
      <c r="A148" t="s">
        <v>118</v>
      </c>
      <c r="B148" t="s">
        <v>1283</v>
      </c>
      <c r="C148" t="s">
        <v>118</v>
      </c>
      <c r="D148" t="s">
        <v>1138</v>
      </c>
    </row>
    <row r="149" spans="1:4">
      <c r="A149" t="s">
        <v>119</v>
      </c>
      <c r="B149" t="s">
        <v>1284</v>
      </c>
      <c r="C149" t="s">
        <v>119</v>
      </c>
      <c r="D149" t="s">
        <v>1138</v>
      </c>
    </row>
    <row r="150" spans="1:4">
      <c r="A150" t="s">
        <v>120</v>
      </c>
      <c r="B150" t="s">
        <v>1285</v>
      </c>
      <c r="C150" t="s">
        <v>120</v>
      </c>
      <c r="D150" t="s">
        <v>1138</v>
      </c>
    </row>
    <row r="151" spans="1:4">
      <c r="A151" t="s">
        <v>121</v>
      </c>
      <c r="B151" t="s">
        <v>1286</v>
      </c>
      <c r="C151" t="s">
        <v>121</v>
      </c>
      <c r="D151" t="s">
        <v>1138</v>
      </c>
    </row>
    <row r="152" spans="1:4">
      <c r="A152" t="s">
        <v>1121</v>
      </c>
      <c r="B152" t="s">
        <v>1287</v>
      </c>
      <c r="C152" t="s">
        <v>1121</v>
      </c>
      <c r="D152" t="s">
        <v>1138</v>
      </c>
    </row>
    <row r="153" spans="1:4">
      <c r="A153" t="s">
        <v>1122</v>
      </c>
      <c r="B153" t="s">
        <v>1288</v>
      </c>
      <c r="C153" t="s">
        <v>1122</v>
      </c>
      <c r="D153" t="s">
        <v>1138</v>
      </c>
    </row>
    <row r="154" spans="1:4">
      <c r="A154" t="s">
        <v>1123</v>
      </c>
      <c r="B154" t="s">
        <v>1289</v>
      </c>
      <c r="C154" t="s">
        <v>1123</v>
      </c>
      <c r="D154" t="s">
        <v>1138</v>
      </c>
    </row>
    <row r="155" spans="1:4">
      <c r="A155" t="s">
        <v>1124</v>
      </c>
      <c r="B155" t="s">
        <v>1290</v>
      </c>
      <c r="C155" t="s">
        <v>1124</v>
      </c>
      <c r="D155" t="s">
        <v>1138</v>
      </c>
    </row>
    <row r="156" spans="1:4">
      <c r="A156" t="s">
        <v>1128</v>
      </c>
      <c r="B156" t="s">
        <v>1291</v>
      </c>
      <c r="C156" t="s">
        <v>1128</v>
      </c>
      <c r="D156" t="s">
        <v>1138</v>
      </c>
    </row>
    <row r="157" spans="1:4">
      <c r="A157" t="s">
        <v>1129</v>
      </c>
      <c r="B157" t="s">
        <v>1292</v>
      </c>
      <c r="C157" t="s">
        <v>1129</v>
      </c>
      <c r="D157" t="s">
        <v>1138</v>
      </c>
    </row>
    <row r="158" spans="1:4">
      <c r="A158" t="s">
        <v>1130</v>
      </c>
      <c r="B158" t="s">
        <v>1293</v>
      </c>
      <c r="C158" t="s">
        <v>1130</v>
      </c>
      <c r="D158" t="s">
        <v>1138</v>
      </c>
    </row>
    <row r="159" spans="1:4">
      <c r="A159" t="s">
        <v>1131</v>
      </c>
      <c r="B159" t="s">
        <v>1294</v>
      </c>
      <c r="C159" t="s">
        <v>1131</v>
      </c>
      <c r="D159" t="s">
        <v>1138</v>
      </c>
    </row>
    <row r="160" spans="1:4">
      <c r="A160" t="s">
        <v>1132</v>
      </c>
      <c r="B160" t="s">
        <v>1295</v>
      </c>
      <c r="C160" t="s">
        <v>1132</v>
      </c>
      <c r="D160" t="s">
        <v>1138</v>
      </c>
    </row>
    <row r="161" spans="1:4">
      <c r="A161" t="s">
        <v>1133</v>
      </c>
      <c r="B161" t="s">
        <v>1296</v>
      </c>
      <c r="C161" t="s">
        <v>1133</v>
      </c>
      <c r="D161" t="s">
        <v>1138</v>
      </c>
    </row>
    <row r="162" spans="1:4">
      <c r="A162" t="s">
        <v>1134</v>
      </c>
      <c r="B162" t="s">
        <v>1297</v>
      </c>
      <c r="C162" t="s">
        <v>1134</v>
      </c>
      <c r="D162" t="s">
        <v>1138</v>
      </c>
    </row>
    <row r="163" spans="1:4">
      <c r="A163" t="s">
        <v>1125</v>
      </c>
      <c r="B163" t="s">
        <v>1298</v>
      </c>
      <c r="C163" t="s">
        <v>1125</v>
      </c>
      <c r="D163" t="s">
        <v>1138</v>
      </c>
    </row>
    <row r="164" spans="1:4">
      <c r="A164" t="s">
        <v>1126</v>
      </c>
      <c r="B164" t="s">
        <v>1299</v>
      </c>
      <c r="C164" t="s">
        <v>1126</v>
      </c>
      <c r="D164" t="s">
        <v>1138</v>
      </c>
    </row>
    <row r="165" spans="1:4">
      <c r="A165" t="s">
        <v>1127</v>
      </c>
      <c r="B165" t="s">
        <v>1300</v>
      </c>
      <c r="C165" t="s">
        <v>1127</v>
      </c>
      <c r="D165" t="s">
        <v>1138</v>
      </c>
    </row>
    <row r="166" spans="1:4">
      <c r="A166" t="s">
        <v>554</v>
      </c>
      <c r="B166" t="s">
        <v>1301</v>
      </c>
      <c r="C166" t="s">
        <v>554</v>
      </c>
      <c r="D166" t="s">
        <v>1302</v>
      </c>
    </row>
    <row r="167" spans="1:4">
      <c r="A167" t="s">
        <v>558</v>
      </c>
      <c r="B167" t="s">
        <v>1303</v>
      </c>
      <c r="C167" t="s">
        <v>558</v>
      </c>
      <c r="D167" t="s">
        <v>1302</v>
      </c>
    </row>
    <row r="168" spans="1:4">
      <c r="A168" t="s">
        <v>561</v>
      </c>
      <c r="B168" t="s">
        <v>1304</v>
      </c>
      <c r="C168" t="s">
        <v>561</v>
      </c>
      <c r="D168" t="s">
        <v>1302</v>
      </c>
    </row>
    <row r="169" spans="1:4">
      <c r="A169" t="s">
        <v>564</v>
      </c>
      <c r="B169" t="s">
        <v>1305</v>
      </c>
      <c r="C169" t="s">
        <v>564</v>
      </c>
      <c r="D169" t="s">
        <v>1302</v>
      </c>
    </row>
    <row r="170" spans="1:4">
      <c r="A170" t="s">
        <v>567</v>
      </c>
      <c r="B170" t="s">
        <v>1306</v>
      </c>
      <c r="C170" t="s">
        <v>567</v>
      </c>
      <c r="D170" t="s">
        <v>1302</v>
      </c>
    </row>
    <row r="171" spans="1:4">
      <c r="A171" t="s">
        <v>570</v>
      </c>
      <c r="B171" t="s">
        <v>1307</v>
      </c>
      <c r="C171" t="s">
        <v>570</v>
      </c>
      <c r="D171" t="s">
        <v>1302</v>
      </c>
    </row>
    <row r="172" spans="1:4">
      <c r="A172" t="s">
        <v>573</v>
      </c>
      <c r="B172" t="s">
        <v>1308</v>
      </c>
      <c r="C172" t="s">
        <v>573</v>
      </c>
      <c r="D172" t="s">
        <v>1302</v>
      </c>
    </row>
    <row r="173" spans="1:4">
      <c r="A173" t="s">
        <v>575</v>
      </c>
      <c r="B173" t="s">
        <v>1309</v>
      </c>
      <c r="C173" t="s">
        <v>575</v>
      </c>
      <c r="D173" t="s">
        <v>1302</v>
      </c>
    </row>
    <row r="174" spans="1:4">
      <c r="A174" t="s">
        <v>578</v>
      </c>
      <c r="B174" t="s">
        <v>1310</v>
      </c>
      <c r="C174" t="s">
        <v>578</v>
      </c>
      <c r="D174" t="s">
        <v>1302</v>
      </c>
    </row>
    <row r="175" spans="1:4">
      <c r="A175" t="s">
        <v>581</v>
      </c>
      <c r="B175" t="s">
        <v>1311</v>
      </c>
      <c r="C175" t="s">
        <v>581</v>
      </c>
      <c r="D175" t="s">
        <v>1302</v>
      </c>
    </row>
    <row r="176" spans="1:4">
      <c r="A176" t="s">
        <v>584</v>
      </c>
      <c r="B176" t="s">
        <v>1312</v>
      </c>
      <c r="C176" t="s">
        <v>584</v>
      </c>
      <c r="D176" t="s">
        <v>1302</v>
      </c>
    </row>
    <row r="177" spans="1:4">
      <c r="A177" t="s">
        <v>586</v>
      </c>
      <c r="B177" t="s">
        <v>1313</v>
      </c>
      <c r="C177" t="s">
        <v>586</v>
      </c>
      <c r="D177" t="s">
        <v>1302</v>
      </c>
    </row>
    <row r="178" spans="1:4">
      <c r="A178" t="s">
        <v>589</v>
      </c>
      <c r="B178" t="s">
        <v>1314</v>
      </c>
      <c r="C178" t="s">
        <v>589</v>
      </c>
      <c r="D178" t="s">
        <v>1302</v>
      </c>
    </row>
    <row r="179" spans="1:4">
      <c r="A179" t="s">
        <v>591</v>
      </c>
      <c r="B179" t="s">
        <v>1315</v>
      </c>
      <c r="C179" t="s">
        <v>591</v>
      </c>
      <c r="D179" t="s">
        <v>1302</v>
      </c>
    </row>
    <row r="180" spans="1:4">
      <c r="A180" t="s">
        <v>594</v>
      </c>
      <c r="B180" t="s">
        <v>1316</v>
      </c>
      <c r="C180" t="s">
        <v>594</v>
      </c>
      <c r="D180" t="s">
        <v>1302</v>
      </c>
    </row>
    <row r="181" spans="1:4">
      <c r="A181" t="s">
        <v>596</v>
      </c>
      <c r="B181" t="s">
        <v>1317</v>
      </c>
      <c r="C181" t="s">
        <v>596</v>
      </c>
      <c r="D181" t="s">
        <v>1302</v>
      </c>
    </row>
    <row r="182" spans="1:4">
      <c r="A182" t="s">
        <v>599</v>
      </c>
      <c r="B182" t="s">
        <v>1318</v>
      </c>
      <c r="C182" t="s">
        <v>599</v>
      </c>
      <c r="D182" t="s">
        <v>1302</v>
      </c>
    </row>
    <row r="183" spans="1:4">
      <c r="A183" t="s">
        <v>601</v>
      </c>
      <c r="B183" t="s">
        <v>1319</v>
      </c>
      <c r="C183" t="s">
        <v>601</v>
      </c>
      <c r="D183" t="s">
        <v>1302</v>
      </c>
    </row>
    <row r="184" spans="1:4">
      <c r="A184" t="s">
        <v>604</v>
      </c>
      <c r="B184" t="s">
        <v>1320</v>
      </c>
      <c r="C184" t="s">
        <v>604</v>
      </c>
      <c r="D184" t="s">
        <v>1302</v>
      </c>
    </row>
    <row r="185" spans="1:4">
      <c r="A185" t="s">
        <v>606</v>
      </c>
      <c r="B185" t="s">
        <v>1321</v>
      </c>
      <c r="C185" t="s">
        <v>606</v>
      </c>
      <c r="D185" t="s">
        <v>1302</v>
      </c>
    </row>
    <row r="186" spans="1:4">
      <c r="A186" t="s">
        <v>609</v>
      </c>
      <c r="B186" t="s">
        <v>1322</v>
      </c>
      <c r="C186" t="s">
        <v>609</v>
      </c>
      <c r="D186" t="s">
        <v>1302</v>
      </c>
    </row>
    <row r="187" spans="1:4">
      <c r="A187" t="s">
        <v>611</v>
      </c>
      <c r="B187" t="s">
        <v>1323</v>
      </c>
      <c r="C187" t="s">
        <v>611</v>
      </c>
      <c r="D187" t="s">
        <v>1302</v>
      </c>
    </row>
    <row r="188" spans="1:4">
      <c r="A188" t="s">
        <v>614</v>
      </c>
      <c r="B188" t="s">
        <v>1324</v>
      </c>
      <c r="C188" t="s">
        <v>614</v>
      </c>
      <c r="D188" t="s">
        <v>1302</v>
      </c>
    </row>
    <row r="189" spans="1:4">
      <c r="A189" t="s">
        <v>617</v>
      </c>
      <c r="B189" t="s">
        <v>1325</v>
      </c>
      <c r="C189" t="s">
        <v>617</v>
      </c>
      <c r="D189" t="s">
        <v>1302</v>
      </c>
    </row>
    <row r="190" spans="1:4">
      <c r="A190" t="s">
        <v>619</v>
      </c>
      <c r="B190" t="s">
        <v>1326</v>
      </c>
      <c r="C190" t="s">
        <v>619</v>
      </c>
      <c r="D190" t="s">
        <v>1302</v>
      </c>
    </row>
    <row r="191" spans="1:4">
      <c r="A191" t="s">
        <v>622</v>
      </c>
      <c r="B191" t="s">
        <v>1327</v>
      </c>
      <c r="C191" t="s">
        <v>622</v>
      </c>
      <c r="D191" t="s">
        <v>1302</v>
      </c>
    </row>
    <row r="192" spans="1:4">
      <c r="A192" t="s">
        <v>554</v>
      </c>
      <c r="B192" t="s">
        <v>1301</v>
      </c>
      <c r="C192" t="s">
        <v>554</v>
      </c>
      <c r="D192" t="s">
        <v>1302</v>
      </c>
    </row>
    <row r="193" spans="1:4">
      <c r="A193" t="s">
        <v>558</v>
      </c>
      <c r="B193" t="s">
        <v>1303</v>
      </c>
      <c r="C193" t="s">
        <v>558</v>
      </c>
      <c r="D193" t="s">
        <v>1302</v>
      </c>
    </row>
    <row r="194" spans="1:4">
      <c r="A194" t="s">
        <v>561</v>
      </c>
      <c r="B194" t="s">
        <v>1304</v>
      </c>
      <c r="C194" t="s">
        <v>561</v>
      </c>
      <c r="D194" t="s">
        <v>1302</v>
      </c>
    </row>
    <row r="195" spans="1:4">
      <c r="A195" t="s">
        <v>564</v>
      </c>
      <c r="B195" t="s">
        <v>1305</v>
      </c>
      <c r="C195" t="s">
        <v>564</v>
      </c>
      <c r="D195" t="s">
        <v>1302</v>
      </c>
    </row>
    <row r="196" spans="1:4">
      <c r="A196" t="s">
        <v>567</v>
      </c>
      <c r="B196" t="s">
        <v>1306</v>
      </c>
      <c r="C196" t="s">
        <v>567</v>
      </c>
      <c r="D196" t="s">
        <v>1302</v>
      </c>
    </row>
    <row r="197" spans="1:4">
      <c r="A197" t="s">
        <v>570</v>
      </c>
      <c r="B197" t="s">
        <v>1307</v>
      </c>
      <c r="C197" t="s">
        <v>570</v>
      </c>
      <c r="D197" t="s">
        <v>1302</v>
      </c>
    </row>
    <row r="198" spans="1:4">
      <c r="A198" t="s">
        <v>573</v>
      </c>
      <c r="B198" t="s">
        <v>1308</v>
      </c>
      <c r="C198" t="s">
        <v>573</v>
      </c>
      <c r="D198" t="s">
        <v>1302</v>
      </c>
    </row>
    <row r="199" spans="1:4">
      <c r="A199" t="s">
        <v>575</v>
      </c>
      <c r="B199" t="s">
        <v>1309</v>
      </c>
      <c r="C199" t="s">
        <v>575</v>
      </c>
      <c r="D199" t="s">
        <v>1302</v>
      </c>
    </row>
    <row r="200" spans="1:4">
      <c r="A200" t="s">
        <v>578</v>
      </c>
      <c r="B200" t="s">
        <v>1310</v>
      </c>
      <c r="C200" t="s">
        <v>578</v>
      </c>
      <c r="D200" t="s">
        <v>1302</v>
      </c>
    </row>
    <row r="201" spans="1:4">
      <c r="A201" t="s">
        <v>581</v>
      </c>
      <c r="B201" t="s">
        <v>1311</v>
      </c>
      <c r="C201" t="s">
        <v>581</v>
      </c>
      <c r="D201" t="s">
        <v>1302</v>
      </c>
    </row>
    <row r="202" spans="1:4">
      <c r="A202" t="s">
        <v>584</v>
      </c>
      <c r="B202" t="s">
        <v>1312</v>
      </c>
      <c r="C202" t="s">
        <v>584</v>
      </c>
      <c r="D202" t="s">
        <v>1302</v>
      </c>
    </row>
    <row r="203" spans="1:4">
      <c r="A203" t="s">
        <v>586</v>
      </c>
      <c r="B203" t="s">
        <v>1313</v>
      </c>
      <c r="C203" t="s">
        <v>586</v>
      </c>
      <c r="D203" t="s">
        <v>1302</v>
      </c>
    </row>
    <row r="204" spans="1:4">
      <c r="A204" t="s">
        <v>641</v>
      </c>
      <c r="B204" t="s">
        <v>1328</v>
      </c>
      <c r="C204" t="s">
        <v>641</v>
      </c>
      <c r="D204" t="s">
        <v>1302</v>
      </c>
    </row>
    <row r="205" spans="1:4">
      <c r="A205" t="s">
        <v>644</v>
      </c>
      <c r="B205" t="s">
        <v>1329</v>
      </c>
      <c r="C205" t="s">
        <v>644</v>
      </c>
      <c r="D205" t="s">
        <v>1302</v>
      </c>
    </row>
    <row r="206" spans="1:4">
      <c r="A206" t="s">
        <v>647</v>
      </c>
      <c r="B206" t="s">
        <v>1330</v>
      </c>
      <c r="C206" t="s">
        <v>647</v>
      </c>
      <c r="D206" t="s">
        <v>1302</v>
      </c>
    </row>
    <row r="207" spans="1:4">
      <c r="A207" t="s">
        <v>649</v>
      </c>
      <c r="B207" t="s">
        <v>1331</v>
      </c>
      <c r="C207" t="s">
        <v>649</v>
      </c>
      <c r="D207" t="s">
        <v>1302</v>
      </c>
    </row>
    <row r="208" spans="1:4">
      <c r="A208" t="s">
        <v>651</v>
      </c>
      <c r="B208" t="s">
        <v>1332</v>
      </c>
      <c r="C208" t="s">
        <v>651</v>
      </c>
      <c r="D208" t="s">
        <v>1302</v>
      </c>
    </row>
    <row r="209" spans="1:4">
      <c r="A209" t="s">
        <v>654</v>
      </c>
      <c r="B209" t="s">
        <v>1333</v>
      </c>
      <c r="C209" t="s">
        <v>654</v>
      </c>
      <c r="D209" t="s">
        <v>1302</v>
      </c>
    </row>
    <row r="210" spans="1:4">
      <c r="A210" t="s">
        <v>656</v>
      </c>
      <c r="B210" t="s">
        <v>1334</v>
      </c>
      <c r="C210" t="s">
        <v>656</v>
      </c>
      <c r="D210" t="s">
        <v>1302</v>
      </c>
    </row>
    <row r="211" spans="1:4">
      <c r="A211" t="s">
        <v>659</v>
      </c>
      <c r="B211" t="s">
        <v>1335</v>
      </c>
      <c r="C211" t="s">
        <v>659</v>
      </c>
      <c r="D211" t="s">
        <v>1302</v>
      </c>
    </row>
    <row r="212" spans="1:4">
      <c r="A212" t="s">
        <v>661</v>
      </c>
      <c r="B212" t="s">
        <v>1336</v>
      </c>
      <c r="C212" t="s">
        <v>661</v>
      </c>
      <c r="D212" t="s">
        <v>1302</v>
      </c>
    </row>
    <row r="213" spans="1:4">
      <c r="A213" t="s">
        <v>664</v>
      </c>
      <c r="B213" t="s">
        <v>1337</v>
      </c>
      <c r="C213" t="s">
        <v>664</v>
      </c>
      <c r="D213" t="s">
        <v>1302</v>
      </c>
    </row>
    <row r="214" spans="1:4">
      <c r="A214" t="s">
        <v>666</v>
      </c>
      <c r="B214" t="s">
        <v>1338</v>
      </c>
      <c r="C214" t="s">
        <v>666</v>
      </c>
      <c r="D214" t="s">
        <v>1302</v>
      </c>
    </row>
    <row r="215" spans="1:4">
      <c r="A215" t="s">
        <v>668</v>
      </c>
      <c r="B215" t="s">
        <v>1339</v>
      </c>
      <c r="C215" t="s">
        <v>668</v>
      </c>
      <c r="D215" t="s">
        <v>1302</v>
      </c>
    </row>
    <row r="216" spans="1:4">
      <c r="A216" t="s">
        <v>1340</v>
      </c>
      <c r="B216" t="s">
        <v>1340</v>
      </c>
      <c r="C216" t="s">
        <v>1340</v>
      </c>
      <c r="D216" t="s">
        <v>1138</v>
      </c>
    </row>
    <row r="217" spans="1:4">
      <c r="A217" t="s">
        <v>1341</v>
      </c>
      <c r="B217" t="s">
        <v>1341</v>
      </c>
      <c r="C217" t="s">
        <v>1341</v>
      </c>
      <c r="D217" t="s">
        <v>1138</v>
      </c>
    </row>
    <row r="218" spans="1:4">
      <c r="A218">
        <v>12321</v>
      </c>
      <c r="B218">
        <v>21321</v>
      </c>
      <c r="C218">
        <v>312312</v>
      </c>
      <c r="D218" t="s">
        <v>1302</v>
      </c>
    </row>
    <row r="219" spans="1:4">
      <c r="A219">
        <v>1123</v>
      </c>
      <c r="B219">
        <v>12321</v>
      </c>
      <c r="C219">
        <v>21312</v>
      </c>
      <c r="D219" t="s">
        <v>1138</v>
      </c>
    </row>
    <row r="220" spans="1:4">
      <c r="A220">
        <v>123</v>
      </c>
      <c r="B220">
        <v>123</v>
      </c>
      <c r="C220">
        <v>123</v>
      </c>
      <c r="D220" t="s">
        <v>1302</v>
      </c>
    </row>
    <row r="221" spans="1:4">
      <c r="A221" t="s">
        <v>1342</v>
      </c>
      <c r="B221" t="s">
        <v>1343</v>
      </c>
      <c r="C221" t="s">
        <v>1342</v>
      </c>
      <c r="D221" t="s">
        <v>1138</v>
      </c>
    </row>
    <row r="222" spans="1:4">
      <c r="A222" t="s">
        <v>1345</v>
      </c>
      <c r="B222" t="s">
        <v>1345</v>
      </c>
      <c r="C222" t="s">
        <v>1346</v>
      </c>
      <c r="D222" t="s">
        <v>1302</v>
      </c>
    </row>
    <row r="223" spans="1:4">
      <c r="A223" t="s">
        <v>1347</v>
      </c>
      <c r="B223" t="s">
        <v>1347</v>
      </c>
      <c r="C223" t="s">
        <v>1347</v>
      </c>
      <c r="D223" t="s">
        <v>1302</v>
      </c>
    </row>
    <row r="224" spans="1:4">
      <c r="A224" t="s">
        <v>1348</v>
      </c>
      <c r="B224" t="s">
        <v>1348</v>
      </c>
      <c r="C224" t="s">
        <v>1348</v>
      </c>
      <c r="D224" t="s">
        <v>1138</v>
      </c>
    </row>
    <row r="225" spans="1:4">
      <c r="A225" t="s">
        <v>1349</v>
      </c>
      <c r="B225" t="s">
        <v>1350</v>
      </c>
      <c r="C225" t="s">
        <v>1350</v>
      </c>
      <c r="D225" t="s">
        <v>1138</v>
      </c>
    </row>
    <row r="226" spans="1:4">
      <c r="A226" t="s">
        <v>1351</v>
      </c>
      <c r="B226" t="s">
        <v>1351</v>
      </c>
      <c r="C226" t="s">
        <v>1351</v>
      </c>
      <c r="D226" t="s">
        <v>1138</v>
      </c>
    </row>
  </sheetData>
  <hyperlinks>
    <hyperlink ref="B2" r:id="rId1"/>
    <hyperlink ref="B3" r:id="rId2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58"/>
  <sheetViews>
    <sheetView topLeftCell="B1" workbookViewId="0">
      <selection activeCell="R12" sqref="R12"/>
    </sheetView>
  </sheetViews>
  <sheetFormatPr defaultRowHeight="14.4"/>
  <cols>
    <col min="1" max="1" width="8.5546875" bestFit="1" customWidth="1"/>
    <col min="2" max="2" width="5.5546875" bestFit="1" customWidth="1"/>
    <col min="3" max="3" width="7.21875" bestFit="1" customWidth="1"/>
    <col min="4" max="4" width="3" bestFit="1" customWidth="1"/>
    <col min="5" max="5" width="5" bestFit="1" customWidth="1"/>
    <col min="6" max="6" width="4" style="41" bestFit="1" customWidth="1"/>
    <col min="7" max="7" width="8.5546875" bestFit="1" customWidth="1"/>
    <col min="8" max="8" width="6.44140625" style="41" bestFit="1" customWidth="1"/>
    <col min="9" max="9" width="6" bestFit="1" customWidth="1"/>
    <col min="10" max="10" width="7.88671875" bestFit="1" customWidth="1"/>
    <col min="11" max="12" width="3" bestFit="1" customWidth="1"/>
    <col min="13" max="13" width="5.109375" bestFit="1" customWidth="1"/>
    <col min="14" max="14" width="3" bestFit="1" customWidth="1"/>
    <col min="15" max="15" width="8.5546875" bestFit="1" customWidth="1"/>
    <col min="16" max="16" width="7" bestFit="1" customWidth="1"/>
  </cols>
  <sheetData>
    <row r="1" spans="1:15">
      <c r="A1" s="2"/>
      <c r="G1" s="2"/>
      <c r="H1" s="42"/>
      <c r="J1" s="2"/>
      <c r="O1" s="2"/>
    </row>
    <row r="2" spans="1:15">
      <c r="A2" s="2"/>
      <c r="G2" s="2"/>
      <c r="H2" s="42"/>
      <c r="J2" s="2"/>
      <c r="O2" s="2"/>
    </row>
    <row r="3" spans="1:15">
      <c r="A3" s="2"/>
      <c r="G3" s="2"/>
      <c r="H3" s="42"/>
      <c r="J3" s="2"/>
      <c r="O3" s="2"/>
    </row>
    <row r="4" spans="1:15">
      <c r="A4" s="2"/>
      <c r="G4" s="2"/>
      <c r="H4" s="42"/>
      <c r="J4" s="2"/>
      <c r="O4" s="2"/>
    </row>
    <row r="5" spans="1:15">
      <c r="A5" s="2"/>
      <c r="G5" s="2"/>
      <c r="H5" s="42"/>
      <c r="J5" s="2"/>
      <c r="O5" s="2"/>
    </row>
    <row r="6" spans="1:15">
      <c r="A6" s="2"/>
      <c r="G6" s="2"/>
      <c r="H6" s="42"/>
      <c r="J6" s="2"/>
      <c r="O6" s="2"/>
    </row>
    <row r="7" spans="1:15">
      <c r="A7" s="2"/>
      <c r="G7" s="2"/>
      <c r="H7" s="42"/>
      <c r="J7" s="2"/>
      <c r="O7" s="2"/>
    </row>
    <row r="8" spans="1:15">
      <c r="A8" s="2"/>
      <c r="G8" s="2"/>
      <c r="H8" s="42"/>
      <c r="J8" s="2"/>
      <c r="O8" s="2"/>
    </row>
    <row r="9" spans="1:15">
      <c r="A9" s="2"/>
      <c r="G9" s="2"/>
      <c r="H9" s="42"/>
      <c r="J9" s="2"/>
      <c r="O9" s="2"/>
    </row>
    <row r="10" spans="1:15">
      <c r="A10" s="2"/>
      <c r="G10" s="2"/>
      <c r="H10" s="42"/>
      <c r="J10" s="2"/>
      <c r="O10" s="2"/>
    </row>
    <row r="11" spans="1:15">
      <c r="A11" s="2"/>
      <c r="G11" s="2"/>
      <c r="H11" s="42"/>
      <c r="J11" s="2"/>
      <c r="O11" s="2"/>
    </row>
    <row r="12" spans="1:15">
      <c r="A12" s="2"/>
      <c r="G12" s="2"/>
      <c r="H12" s="42"/>
      <c r="J12" s="2"/>
      <c r="O12" s="2"/>
    </row>
    <row r="13" spans="1:15">
      <c r="A13" s="2"/>
      <c r="G13" s="2"/>
      <c r="H13" s="42"/>
      <c r="J13" s="2"/>
      <c r="O13" s="2"/>
    </row>
    <row r="14" spans="1:15">
      <c r="A14" s="2"/>
      <c r="G14" s="2"/>
      <c r="H14" s="42"/>
      <c r="J14" s="2"/>
      <c r="O14" s="2"/>
    </row>
    <row r="15" spans="1:15">
      <c r="A15" s="2"/>
      <c r="G15" s="2"/>
      <c r="H15" s="42"/>
      <c r="J15" s="2"/>
      <c r="O15" s="2"/>
    </row>
    <row r="16" spans="1:15">
      <c r="A16" s="2"/>
      <c r="G16" s="2"/>
      <c r="H16" s="42"/>
      <c r="J16" s="2"/>
      <c r="O16" s="2"/>
    </row>
    <row r="17" spans="1:15">
      <c r="A17" s="2"/>
      <c r="G17" s="2"/>
      <c r="H17" s="42"/>
      <c r="J17" s="2"/>
      <c r="O17" s="2"/>
    </row>
    <row r="18" spans="1:15">
      <c r="A18" s="2"/>
      <c r="G18" s="2"/>
      <c r="H18" s="42"/>
      <c r="J18" s="2"/>
      <c r="O18" s="2"/>
    </row>
    <row r="19" spans="1:15">
      <c r="A19" s="2"/>
      <c r="G19" s="2"/>
      <c r="H19" s="42"/>
      <c r="J19" s="2"/>
      <c r="O19" s="2"/>
    </row>
    <row r="20" spans="1:15">
      <c r="A20" s="2"/>
      <c r="G20" s="2"/>
      <c r="H20" s="42"/>
      <c r="J20" s="2"/>
      <c r="O20" s="2"/>
    </row>
    <row r="21" spans="1:15">
      <c r="A21" s="2"/>
      <c r="G21" s="2"/>
      <c r="H21" s="42"/>
      <c r="J21" s="2"/>
      <c r="O21" s="2"/>
    </row>
    <row r="22" spans="1:15">
      <c r="A22" s="2"/>
      <c r="G22" s="2"/>
      <c r="H22" s="42"/>
      <c r="J22" s="2"/>
      <c r="O22" s="2"/>
    </row>
    <row r="23" spans="1:15">
      <c r="A23" s="2"/>
      <c r="G23" s="2"/>
      <c r="H23" s="42"/>
      <c r="J23" s="2"/>
      <c r="O23" s="2"/>
    </row>
    <row r="24" spans="1:15">
      <c r="A24" s="2"/>
      <c r="G24" s="2"/>
      <c r="H24" s="42"/>
      <c r="J24" s="2"/>
      <c r="O24" s="2"/>
    </row>
    <row r="25" spans="1:15">
      <c r="A25" s="2"/>
      <c r="G25" s="2"/>
      <c r="H25" s="42"/>
      <c r="J25" s="2"/>
      <c r="O25" s="2"/>
    </row>
    <row r="26" spans="1:15">
      <c r="A26" s="2"/>
      <c r="G26" s="2"/>
      <c r="H26" s="42"/>
      <c r="J26" s="2"/>
      <c r="O26" s="2"/>
    </row>
    <row r="27" spans="1:15">
      <c r="A27" s="2"/>
      <c r="G27" s="2"/>
      <c r="H27" s="42"/>
      <c r="J27" s="2"/>
      <c r="O27" s="2"/>
    </row>
    <row r="28" spans="1:15">
      <c r="A28" s="2"/>
      <c r="G28" s="2"/>
      <c r="H28" s="42"/>
      <c r="J28" s="2"/>
      <c r="O28" s="2"/>
    </row>
    <row r="29" spans="1:15">
      <c r="A29" s="2"/>
      <c r="G29" s="2"/>
      <c r="H29" s="42"/>
      <c r="J29" s="2"/>
      <c r="O29" s="2"/>
    </row>
    <row r="30" spans="1:15">
      <c r="A30" s="2"/>
      <c r="G30" s="2"/>
      <c r="H30" s="42"/>
      <c r="J30" s="2"/>
      <c r="O30" s="2"/>
    </row>
    <row r="31" spans="1:15">
      <c r="A31" s="2"/>
      <c r="G31" s="2"/>
      <c r="H31" s="42"/>
      <c r="J31" s="2"/>
      <c r="O31" s="2"/>
    </row>
    <row r="32" spans="1:15">
      <c r="A32" s="2"/>
      <c r="G32" s="2"/>
      <c r="H32" s="42"/>
      <c r="J32" s="2"/>
      <c r="O32" s="2"/>
    </row>
    <row r="33" spans="1:15">
      <c r="A33" s="2"/>
      <c r="G33" s="2"/>
      <c r="H33" s="42"/>
      <c r="J33" s="2"/>
      <c r="O33" s="2"/>
    </row>
    <row r="34" spans="1:15">
      <c r="A34" s="2"/>
      <c r="G34" s="2"/>
      <c r="H34" s="42"/>
      <c r="J34" s="2"/>
      <c r="O34" s="2"/>
    </row>
    <row r="35" spans="1:15">
      <c r="A35" s="2"/>
      <c r="G35" s="2"/>
      <c r="H35" s="42"/>
      <c r="J35" s="2"/>
      <c r="O35" s="2"/>
    </row>
    <row r="36" spans="1:15">
      <c r="A36" s="2"/>
      <c r="G36" s="2"/>
      <c r="H36" s="42"/>
      <c r="J36" s="2"/>
      <c r="O36" s="2"/>
    </row>
    <row r="37" spans="1:15">
      <c r="A37" s="2"/>
      <c r="G37" s="2"/>
      <c r="H37" s="42"/>
      <c r="J37" s="2"/>
      <c r="O37" s="2"/>
    </row>
    <row r="38" spans="1:15">
      <c r="A38" s="2"/>
      <c r="G38" s="2"/>
      <c r="H38" s="42"/>
      <c r="J38" s="2"/>
      <c r="O38" s="2"/>
    </row>
    <row r="39" spans="1:15">
      <c r="A39" s="2"/>
      <c r="G39" s="2"/>
      <c r="H39" s="43"/>
      <c r="J39" s="2"/>
      <c r="O39" s="2"/>
    </row>
    <row r="40" spans="1:15">
      <c r="A40" s="2"/>
      <c r="G40" s="2"/>
      <c r="H40" s="43"/>
      <c r="J40" s="2"/>
      <c r="O40" s="2"/>
    </row>
    <row r="41" spans="1:15">
      <c r="A41" s="2"/>
      <c r="G41" s="2"/>
      <c r="H41" s="43"/>
      <c r="J41" s="2"/>
      <c r="O41" s="2"/>
    </row>
    <row r="42" spans="1:15">
      <c r="A42" s="2"/>
      <c r="G42" s="2"/>
      <c r="H42" s="43"/>
      <c r="J42" s="2"/>
      <c r="O42" s="2"/>
    </row>
    <row r="43" spans="1:15">
      <c r="A43" s="2"/>
      <c r="G43" s="2"/>
      <c r="H43" s="43"/>
      <c r="J43" s="2"/>
      <c r="O43" s="2"/>
    </row>
    <row r="44" spans="1:15">
      <c r="A44" s="2"/>
      <c r="G44" s="2"/>
      <c r="H44" s="43"/>
      <c r="J44" s="2"/>
      <c r="O44" s="2"/>
    </row>
    <row r="45" spans="1:15">
      <c r="A45" s="2"/>
      <c r="G45" s="2"/>
      <c r="H45" s="43"/>
      <c r="J45" s="2"/>
      <c r="O45" s="2"/>
    </row>
    <row r="46" spans="1:15">
      <c r="A46" s="2"/>
      <c r="G46" s="2"/>
      <c r="H46" s="43"/>
      <c r="J46" s="2"/>
      <c r="O46" s="2"/>
    </row>
    <row r="47" spans="1:15">
      <c r="A47" s="2"/>
      <c r="G47" s="2"/>
      <c r="H47" s="43"/>
      <c r="J47" s="2"/>
      <c r="O47" s="2"/>
    </row>
    <row r="48" spans="1:15">
      <c r="A48" s="2"/>
      <c r="G48" s="2"/>
      <c r="H48" s="43"/>
      <c r="J48" s="2"/>
      <c r="O48" s="2"/>
    </row>
    <row r="49" spans="1:15">
      <c r="A49" s="2"/>
      <c r="G49" s="2"/>
      <c r="H49" s="43"/>
      <c r="J49" s="2"/>
      <c r="O49" s="2"/>
    </row>
    <row r="50" spans="1:15">
      <c r="A50" s="2"/>
      <c r="G50" s="2"/>
      <c r="H50" s="43"/>
      <c r="J50" s="2"/>
      <c r="O50" s="2"/>
    </row>
    <row r="51" spans="1:15">
      <c r="A51" s="2"/>
      <c r="G51" s="2"/>
      <c r="J51" s="2"/>
      <c r="O51" s="2"/>
    </row>
    <row r="52" spans="1:15">
      <c r="A52" s="2"/>
      <c r="G52" s="2"/>
      <c r="J52" s="2"/>
      <c r="O52" s="2"/>
    </row>
    <row r="53" spans="1:15">
      <c r="A53" s="2"/>
      <c r="G53" s="2"/>
      <c r="J53" s="2"/>
      <c r="O53" s="2"/>
    </row>
    <row r="54" spans="1:15">
      <c r="A54" s="2"/>
      <c r="G54" s="2"/>
      <c r="J54" s="2"/>
      <c r="O54" s="2"/>
    </row>
    <row r="55" spans="1:15">
      <c r="A55" s="2"/>
      <c r="G55" s="2"/>
      <c r="J55" s="2"/>
      <c r="O55" s="2"/>
    </row>
    <row r="56" spans="1:15">
      <c r="A56" s="2"/>
      <c r="G56" s="2"/>
      <c r="J56" s="2"/>
      <c r="O56" s="2"/>
    </row>
    <row r="57" spans="1:15">
      <c r="A57" s="2"/>
      <c r="G57" s="2"/>
      <c r="J57" s="2"/>
      <c r="O57" s="2"/>
    </row>
    <row r="58" spans="1:15">
      <c r="A58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"/>
  <sheetViews>
    <sheetView tabSelected="1" workbookViewId="0">
      <selection activeCell="E14" sqref="E14"/>
    </sheetView>
  </sheetViews>
  <sheetFormatPr defaultRowHeight="14.4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owlogin">
                <anchor moveWithCells="1" sizeWithCells="1">
                  <from>
                    <xdr:col>3</xdr:col>
                    <xdr:colOff>15240</xdr:colOff>
                    <xdr:row>14</xdr:row>
                    <xdr:rowOff>152400</xdr:rowOff>
                  </from>
                  <to>
                    <xdr:col>7</xdr:col>
                    <xdr:colOff>594360</xdr:colOff>
                    <xdr:row>22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67"/>
  <sheetViews>
    <sheetView workbookViewId="0">
      <selection activeCell="B172" sqref="B172"/>
    </sheetView>
  </sheetViews>
  <sheetFormatPr defaultColWidth="9.109375" defaultRowHeight="14.4"/>
  <cols>
    <col min="1" max="1" width="9.109375" style="33"/>
    <col min="2" max="2" width="26.88671875" style="33" bestFit="1" customWidth="1"/>
    <col min="3" max="3" width="21.109375" style="33" customWidth="1"/>
    <col min="4" max="4" width="37.88671875" style="33" customWidth="1"/>
    <col min="5" max="5" width="22.109375" style="37" customWidth="1"/>
    <col min="6" max="6" width="15.88671875" style="33" customWidth="1"/>
    <col min="7" max="7" width="9.109375" style="33"/>
    <col min="8" max="8" width="18.33203125" style="34" customWidth="1"/>
    <col min="9" max="9" width="9.109375" style="33"/>
    <col min="10" max="10" width="11.88671875" style="33" bestFit="1" customWidth="1"/>
    <col min="11" max="16384" width="9.109375" style="33"/>
  </cols>
  <sheetData>
    <row r="1" spans="1:6">
      <c r="A1" s="31" t="s">
        <v>0</v>
      </c>
      <c r="B1" s="31" t="s">
        <v>176</v>
      </c>
      <c r="C1" s="31" t="s">
        <v>177</v>
      </c>
      <c r="D1" s="31" t="s">
        <v>178</v>
      </c>
      <c r="E1" s="32" t="s">
        <v>669</v>
      </c>
      <c r="F1" s="31" t="s">
        <v>179</v>
      </c>
    </row>
    <row r="2" spans="1:6">
      <c r="A2" s="31">
        <v>1</v>
      </c>
      <c r="B2" s="35" t="s">
        <v>2</v>
      </c>
      <c r="C2" s="31">
        <v>4802878888</v>
      </c>
      <c r="D2" s="31" t="s">
        <v>1137</v>
      </c>
      <c r="E2" s="32">
        <v>9981.9660806940901</v>
      </c>
      <c r="F2" s="31" t="s">
        <v>122</v>
      </c>
    </row>
    <row r="3" spans="1:6">
      <c r="A3" s="31">
        <v>2</v>
      </c>
      <c r="B3" s="35" t="s">
        <v>3</v>
      </c>
      <c r="C3" s="31">
        <v>4801181809</v>
      </c>
      <c r="D3" s="31" t="str">
        <f t="shared" ref="D3:D66" si="0">CONCATENATE(B3,"@gmail.com")</f>
        <v>T.Brady@gmail.com</v>
      </c>
      <c r="E3" s="32">
        <v>86271.208927973741</v>
      </c>
      <c r="F3" s="31" t="s">
        <v>122</v>
      </c>
    </row>
    <row r="4" spans="1:6">
      <c r="A4" s="31">
        <v>3</v>
      </c>
      <c r="B4" s="35" t="s">
        <v>1</v>
      </c>
      <c r="C4" s="31">
        <v>4809597533</v>
      </c>
      <c r="D4" s="31" t="str">
        <f t="shared" si="0"/>
        <v>D.Brees@gmail.com</v>
      </c>
      <c r="E4" s="32">
        <v>99801.351699423423</v>
      </c>
      <c r="F4" s="31" t="s">
        <v>122</v>
      </c>
    </row>
    <row r="5" spans="1:6">
      <c r="A5" s="31">
        <v>4</v>
      </c>
      <c r="B5" s="35" t="s">
        <v>4</v>
      </c>
      <c r="C5" s="31">
        <v>4801376289</v>
      </c>
      <c r="D5" s="31" t="str">
        <f t="shared" si="0"/>
        <v>A.Luck@gmail.com</v>
      </c>
      <c r="E5" s="32">
        <v>36083.38395935492</v>
      </c>
      <c r="F5" s="31" t="s">
        <v>122</v>
      </c>
    </row>
    <row r="6" spans="1:6">
      <c r="A6" s="31">
        <v>5</v>
      </c>
      <c r="B6" s="35" t="s">
        <v>5</v>
      </c>
      <c r="C6" s="31">
        <v>4806542873</v>
      </c>
      <c r="D6" s="31" t="str">
        <f t="shared" si="0"/>
        <v>M.Ryan@gmail.com</v>
      </c>
      <c r="E6" s="32">
        <v>49359.621620699436</v>
      </c>
      <c r="F6" s="31" t="s">
        <v>122</v>
      </c>
    </row>
    <row r="7" spans="1:6">
      <c r="A7" s="31">
        <v>6</v>
      </c>
      <c r="B7" s="35" t="s">
        <v>6</v>
      </c>
      <c r="C7" s="31">
        <v>4807784550</v>
      </c>
      <c r="D7" s="31" t="str">
        <f t="shared" si="0"/>
        <v>R.Wilson@gmail.com</v>
      </c>
      <c r="E7" s="32">
        <v>37004.779413599928</v>
      </c>
      <c r="F7" s="31" t="s">
        <v>122</v>
      </c>
    </row>
    <row r="8" spans="1:6">
      <c r="A8" s="31">
        <v>7</v>
      </c>
      <c r="B8" s="35" t="s">
        <v>7</v>
      </c>
      <c r="C8" s="31">
        <v>4806229169</v>
      </c>
      <c r="D8" s="31" t="str">
        <f t="shared" si="0"/>
        <v>K.Cousins@gmail.com</v>
      </c>
      <c r="E8" s="32">
        <v>13525.299836688459</v>
      </c>
      <c r="F8" s="31" t="s">
        <v>122</v>
      </c>
    </row>
    <row r="9" spans="1:6">
      <c r="A9" s="31">
        <v>8</v>
      </c>
      <c r="B9" s="35" t="s">
        <v>8</v>
      </c>
      <c r="C9" s="31">
        <v>4803056655</v>
      </c>
      <c r="D9" s="31" t="str">
        <f t="shared" si="0"/>
        <v>M.Stafford@gmail.com</v>
      </c>
      <c r="E9" s="32">
        <v>93682.599353783269</v>
      </c>
      <c r="F9" s="31" t="s">
        <v>122</v>
      </c>
    </row>
    <row r="10" spans="1:6">
      <c r="A10" s="31">
        <v>9</v>
      </c>
      <c r="B10" s="35" t="s">
        <v>9</v>
      </c>
      <c r="C10" s="31">
        <v>4800281457</v>
      </c>
      <c r="D10" s="31" t="str">
        <f t="shared" si="0"/>
        <v>D.Prescott@gmail.com</v>
      </c>
      <c r="E10" s="32">
        <v>30276.689434582044</v>
      </c>
      <c r="F10" s="31" t="s">
        <v>122</v>
      </c>
    </row>
    <row r="11" spans="1:6">
      <c r="A11" s="31">
        <v>10</v>
      </c>
      <c r="B11" s="35" t="s">
        <v>10</v>
      </c>
      <c r="C11" s="31">
        <v>4803424135</v>
      </c>
      <c r="D11" s="31" t="str">
        <f t="shared" si="0"/>
        <v>C.Newton@gmail.com</v>
      </c>
      <c r="E11" s="32">
        <v>49993.105908213904</v>
      </c>
      <c r="F11" s="31" t="s">
        <v>122</v>
      </c>
    </row>
    <row r="12" spans="1:6">
      <c r="A12" s="31">
        <v>11</v>
      </c>
      <c r="B12" s="35" t="s">
        <v>11</v>
      </c>
      <c r="C12" s="31">
        <v>4803715218</v>
      </c>
      <c r="D12" s="31" t="str">
        <f t="shared" si="0"/>
        <v>M.Mariota@gmail.com</v>
      </c>
      <c r="E12" s="32">
        <v>101560.65314369214</v>
      </c>
      <c r="F12" s="31" t="s">
        <v>122</v>
      </c>
    </row>
    <row r="13" spans="1:6">
      <c r="A13" s="31">
        <v>12</v>
      </c>
      <c r="B13" s="35" t="s">
        <v>12</v>
      </c>
      <c r="C13" s="31">
        <v>4800513061</v>
      </c>
      <c r="D13" s="31" t="str">
        <f t="shared" si="0"/>
        <v>J.Winston@gmail.com</v>
      </c>
      <c r="E13" s="32">
        <v>35827.064678968462</v>
      </c>
      <c r="F13" s="31" t="s">
        <v>122</v>
      </c>
    </row>
    <row r="14" spans="1:6">
      <c r="A14" s="31">
        <v>13</v>
      </c>
      <c r="B14" s="35" t="s">
        <v>13</v>
      </c>
      <c r="C14" s="31">
        <v>4800204271</v>
      </c>
      <c r="D14" s="31" t="str">
        <f t="shared" si="0"/>
        <v>A.Dalton@gmail.com</v>
      </c>
      <c r="E14" s="32">
        <v>54892.010634610524</v>
      </c>
      <c r="F14" s="31" t="s">
        <v>122</v>
      </c>
    </row>
    <row r="15" spans="1:6">
      <c r="A15" s="31">
        <v>14</v>
      </c>
      <c r="B15" s="35" t="s">
        <v>14</v>
      </c>
      <c r="C15" s="31">
        <v>4801874531</v>
      </c>
      <c r="D15" s="31" t="str">
        <f t="shared" si="0"/>
        <v>T.Taylor@gmail.com</v>
      </c>
      <c r="E15" s="32">
        <v>21315.79110175206</v>
      </c>
      <c r="F15" s="31" t="s">
        <v>122</v>
      </c>
    </row>
    <row r="16" spans="1:6">
      <c r="A16" s="31">
        <v>15</v>
      </c>
      <c r="B16" s="35" t="s">
        <v>15</v>
      </c>
      <c r="C16" s="31">
        <v>4803279094</v>
      </c>
      <c r="D16" s="31" t="str">
        <f t="shared" si="0"/>
        <v>B.Bortles@gmail.com</v>
      </c>
      <c r="E16" s="32">
        <v>82824.660373488034</v>
      </c>
      <c r="F16" s="31" t="s">
        <v>122</v>
      </c>
    </row>
    <row r="17" spans="1:6">
      <c r="A17" s="31">
        <v>16</v>
      </c>
      <c r="B17" s="35" t="s">
        <v>16</v>
      </c>
      <c r="C17" s="31">
        <v>4800147663</v>
      </c>
      <c r="D17" s="31" t="str">
        <f t="shared" si="0"/>
        <v>D.Carr@gmail.com</v>
      </c>
      <c r="E17" s="32">
        <v>26393.787063385316</v>
      </c>
      <c r="F17" s="31" t="s">
        <v>122</v>
      </c>
    </row>
    <row r="18" spans="1:6">
      <c r="A18" s="31">
        <v>17</v>
      </c>
      <c r="B18" s="35" t="s">
        <v>17</v>
      </c>
      <c r="C18" s="31">
        <v>4800621206</v>
      </c>
      <c r="D18" s="31" t="str">
        <f t="shared" si="0"/>
        <v>J.Flacco@gmail.com</v>
      </c>
      <c r="E18" s="32">
        <v>13652.544815727779</v>
      </c>
      <c r="F18" s="31" t="s">
        <v>122</v>
      </c>
    </row>
    <row r="19" spans="1:6">
      <c r="A19" s="31">
        <v>18</v>
      </c>
      <c r="B19" s="35" t="s">
        <v>18</v>
      </c>
      <c r="C19" s="31">
        <v>4807379097</v>
      </c>
      <c r="D19" s="31" t="str">
        <f t="shared" si="0"/>
        <v>D.Johnson@gmail.com</v>
      </c>
      <c r="E19" s="32">
        <v>50543.598075692302</v>
      </c>
      <c r="F19" s="31" t="s">
        <v>122</v>
      </c>
    </row>
    <row r="20" spans="1:6">
      <c r="A20" s="31">
        <v>19</v>
      </c>
      <c r="B20" s="35" t="s">
        <v>19</v>
      </c>
      <c r="C20" s="31">
        <v>4806473767</v>
      </c>
      <c r="D20" s="31" t="str">
        <f t="shared" si="0"/>
        <v>C.Wentz@gmail.com</v>
      </c>
      <c r="E20" s="32">
        <v>103035.75751617723</v>
      </c>
      <c r="F20" s="31" t="s">
        <v>122</v>
      </c>
    </row>
    <row r="21" spans="1:6">
      <c r="A21" s="31">
        <v>20</v>
      </c>
      <c r="B21" s="35" t="s">
        <v>20</v>
      </c>
      <c r="C21" s="31">
        <v>4800770921</v>
      </c>
      <c r="D21" s="31" t="str">
        <f t="shared" si="0"/>
        <v>E.Manning@gmail.com</v>
      </c>
      <c r="E21" s="32">
        <v>72922.801381901299</v>
      </c>
      <c r="F21" s="31" t="s">
        <v>122</v>
      </c>
    </row>
    <row r="22" spans="1:6">
      <c r="A22" s="31">
        <v>21</v>
      </c>
      <c r="B22" s="35" t="s">
        <v>21</v>
      </c>
      <c r="C22" s="31">
        <v>4800103996</v>
      </c>
      <c r="D22" s="31" t="str">
        <f t="shared" si="0"/>
        <v>P.Rivers@gmail.com</v>
      </c>
      <c r="E22" s="32">
        <v>20163.78318589837</v>
      </c>
      <c r="F22" s="31" t="s">
        <v>122</v>
      </c>
    </row>
    <row r="23" spans="1:6">
      <c r="A23" s="31">
        <v>22</v>
      </c>
      <c r="B23" s="35" t="s">
        <v>22</v>
      </c>
      <c r="C23" s="31">
        <v>4805520440</v>
      </c>
      <c r="D23" s="31" t="str">
        <f t="shared" si="0"/>
        <v>B.Roethlisberger@gmail.com</v>
      </c>
      <c r="E23" s="32">
        <v>103781.51295585692</v>
      </c>
      <c r="F23" s="31" t="s">
        <v>122</v>
      </c>
    </row>
    <row r="24" spans="1:6">
      <c r="A24" s="31">
        <v>23</v>
      </c>
      <c r="B24" s="35" t="s">
        <v>23</v>
      </c>
      <c r="C24" s="31">
        <v>4809661777</v>
      </c>
      <c r="D24" s="31" t="str">
        <f t="shared" si="0"/>
        <v>L.Bell@gmail.com</v>
      </c>
      <c r="E24" s="32">
        <v>14099.49163347542</v>
      </c>
      <c r="F24" s="31" t="s">
        <v>122</v>
      </c>
    </row>
    <row r="25" spans="1:6">
      <c r="A25" s="31">
        <v>24</v>
      </c>
      <c r="B25" s="35" t="s">
        <v>24</v>
      </c>
      <c r="C25" s="31">
        <v>4806789675</v>
      </c>
      <c r="D25" s="31" t="str">
        <f t="shared" si="0"/>
        <v>C.Palmer@gmail.com</v>
      </c>
      <c r="E25" s="32">
        <v>37971.235746541133</v>
      </c>
      <c r="F25" s="31" t="s">
        <v>122</v>
      </c>
    </row>
    <row r="26" spans="1:6">
      <c r="A26" s="31">
        <v>25</v>
      </c>
      <c r="B26" s="35" t="s">
        <v>25</v>
      </c>
      <c r="C26" s="31">
        <v>4804867339</v>
      </c>
      <c r="D26" s="31" t="str">
        <f t="shared" si="0"/>
        <v>S.Bradford@gmail.com</v>
      </c>
      <c r="E26" s="32">
        <v>55762.645617142742</v>
      </c>
      <c r="F26" s="31" t="s">
        <v>122</v>
      </c>
    </row>
    <row r="27" spans="1:6">
      <c r="A27" s="31">
        <v>26</v>
      </c>
      <c r="B27" s="35" t="s">
        <v>26</v>
      </c>
      <c r="C27" s="31">
        <v>4802232136</v>
      </c>
      <c r="D27" s="31" t="str">
        <f t="shared" si="0"/>
        <v>A.Smith@gmail.com</v>
      </c>
      <c r="E27" s="32">
        <v>22968.767268851436</v>
      </c>
      <c r="F27" s="31" t="s">
        <v>122</v>
      </c>
    </row>
    <row r="28" spans="1:6">
      <c r="A28" s="31">
        <v>27</v>
      </c>
      <c r="B28" s="35" t="s">
        <v>27</v>
      </c>
      <c r="C28" s="31">
        <v>4806309786</v>
      </c>
      <c r="D28" s="31" t="str">
        <f t="shared" si="0"/>
        <v>M.Glennon@gmail.com</v>
      </c>
      <c r="E28" s="32">
        <v>82885.505768296905</v>
      </c>
      <c r="F28" s="31" t="s">
        <v>122</v>
      </c>
    </row>
    <row r="29" spans="1:6">
      <c r="A29" s="31">
        <v>28</v>
      </c>
      <c r="B29" s="35" t="s">
        <v>28</v>
      </c>
      <c r="C29" s="31">
        <v>4805821248</v>
      </c>
      <c r="D29" s="31" t="str">
        <f t="shared" si="0"/>
        <v>J.Ajayi@gmail.com</v>
      </c>
      <c r="E29" s="32">
        <v>7477.2020345101491</v>
      </c>
      <c r="F29" s="31" t="s">
        <v>122</v>
      </c>
    </row>
    <row r="30" spans="1:6">
      <c r="A30" s="31">
        <v>29</v>
      </c>
      <c r="B30" s="35" t="s">
        <v>29</v>
      </c>
      <c r="C30" s="31">
        <v>4801677149</v>
      </c>
      <c r="D30" s="31" t="str">
        <f t="shared" si="0"/>
        <v>M.Gordon@gmail.com</v>
      </c>
      <c r="E30" s="32">
        <v>54220.313125468048</v>
      </c>
      <c r="F30" s="31" t="s">
        <v>122</v>
      </c>
    </row>
    <row r="31" spans="1:6">
      <c r="A31" s="31">
        <v>30</v>
      </c>
      <c r="B31" s="35" t="s">
        <v>30</v>
      </c>
      <c r="C31" s="31">
        <v>4808490917</v>
      </c>
      <c r="D31" s="31" t="str">
        <f t="shared" si="0"/>
        <v>D.Watson@gmail.com</v>
      </c>
      <c r="E31" s="32">
        <v>75209.455273979751</v>
      </c>
      <c r="F31" s="31" t="s">
        <v>122</v>
      </c>
    </row>
    <row r="32" spans="1:6">
      <c r="A32" s="31">
        <v>31</v>
      </c>
      <c r="B32" s="35" t="s">
        <v>31</v>
      </c>
      <c r="C32" s="31">
        <v>4801469022</v>
      </c>
      <c r="D32" s="31" t="str">
        <f t="shared" si="0"/>
        <v>C.Kessler@gmail.com</v>
      </c>
      <c r="E32" s="32">
        <v>11124.754659812103</v>
      </c>
      <c r="F32" s="31" t="s">
        <v>122</v>
      </c>
    </row>
    <row r="33" spans="1:6">
      <c r="A33" s="31">
        <v>32</v>
      </c>
      <c r="B33" s="35" t="s">
        <v>32</v>
      </c>
      <c r="C33" s="31">
        <v>4802502591</v>
      </c>
      <c r="D33" s="31" t="str">
        <f t="shared" si="0"/>
        <v>D.Murray@gmail.com</v>
      </c>
      <c r="E33" s="32">
        <v>51367.43921392304</v>
      </c>
      <c r="F33" s="31" t="s">
        <v>122</v>
      </c>
    </row>
    <row r="34" spans="1:6">
      <c r="A34" s="31">
        <v>33</v>
      </c>
      <c r="B34" s="35" t="s">
        <v>33</v>
      </c>
      <c r="C34" s="31">
        <v>4802128247</v>
      </c>
      <c r="D34" s="31" t="str">
        <f t="shared" si="0"/>
        <v>J.Howard@gmail.com</v>
      </c>
      <c r="E34" s="32">
        <v>73225.056860687982</v>
      </c>
      <c r="F34" s="31" t="s">
        <v>122</v>
      </c>
    </row>
    <row r="35" spans="1:6">
      <c r="A35" s="31">
        <v>34</v>
      </c>
      <c r="B35" s="35" t="s">
        <v>34</v>
      </c>
      <c r="C35" s="31">
        <v>4808454231</v>
      </c>
      <c r="D35" s="31" t="str">
        <f t="shared" si="0"/>
        <v>T.Gurley@gmail.com</v>
      </c>
      <c r="E35" s="32">
        <v>29051.400955641275</v>
      </c>
      <c r="F35" s="31" t="s">
        <v>122</v>
      </c>
    </row>
    <row r="36" spans="1:6">
      <c r="A36" s="31">
        <v>35</v>
      </c>
      <c r="B36" s="35" t="s">
        <v>35</v>
      </c>
      <c r="C36" s="31">
        <v>4800017555</v>
      </c>
      <c r="D36" s="31" t="str">
        <f t="shared" si="0"/>
        <v>L.Fournette@gmail.com</v>
      </c>
      <c r="E36" s="32">
        <v>66681.909685177088</v>
      </c>
      <c r="F36" s="31" t="s">
        <v>122</v>
      </c>
    </row>
    <row r="37" spans="1:6">
      <c r="A37" s="31">
        <v>36</v>
      </c>
      <c r="B37" s="35" t="s">
        <v>36</v>
      </c>
      <c r="C37" s="31">
        <v>4801487863</v>
      </c>
      <c r="D37" s="31" t="str">
        <f t="shared" si="0"/>
        <v>D.Freeman@gmail.com</v>
      </c>
      <c r="E37" s="32">
        <v>34018.735691124355</v>
      </c>
      <c r="F37" s="31" t="s">
        <v>122</v>
      </c>
    </row>
    <row r="38" spans="1:6">
      <c r="A38" s="31">
        <v>37</v>
      </c>
      <c r="B38" s="35" t="s">
        <v>37</v>
      </c>
      <c r="C38" s="31">
        <v>4802661137</v>
      </c>
      <c r="D38" s="31" t="str">
        <f t="shared" si="0"/>
        <v>L.McCoy@gmail.com</v>
      </c>
      <c r="E38" s="32">
        <v>27391.526350971646</v>
      </c>
      <c r="F38" s="31" t="s">
        <v>122</v>
      </c>
    </row>
    <row r="39" spans="1:6">
      <c r="A39" s="31">
        <v>38</v>
      </c>
      <c r="B39" s="35" t="s">
        <v>38</v>
      </c>
      <c r="C39" s="31">
        <v>4809617528</v>
      </c>
      <c r="D39" s="31" t="str">
        <f t="shared" si="0"/>
        <v>B.Hoyer@gmail.com</v>
      </c>
      <c r="E39" s="32">
        <v>21914.628263606013</v>
      </c>
      <c r="F39" s="31" t="s">
        <v>122</v>
      </c>
    </row>
    <row r="40" spans="1:6">
      <c r="A40" s="31">
        <v>39</v>
      </c>
      <c r="B40" s="35" t="s">
        <v>39</v>
      </c>
      <c r="C40" s="31">
        <v>4804303513</v>
      </c>
      <c r="D40" s="31" t="str">
        <f t="shared" si="0"/>
        <v>C.Hyde@gmail.com</v>
      </c>
      <c r="E40" s="32">
        <v>54280.350782457434</v>
      </c>
      <c r="F40" s="31" t="s">
        <v>122</v>
      </c>
    </row>
    <row r="41" spans="1:6">
      <c r="A41" s="31">
        <v>40</v>
      </c>
      <c r="B41" s="35" t="s">
        <v>40</v>
      </c>
      <c r="C41" s="31">
        <v>4807989721</v>
      </c>
      <c r="D41" s="31" t="str">
        <f t="shared" si="0"/>
        <v>P.Perkins@gmail.com</v>
      </c>
      <c r="E41" s="32">
        <v>6745.7320171647789</v>
      </c>
      <c r="F41" s="31" t="s">
        <v>122</v>
      </c>
    </row>
    <row r="42" spans="1:6">
      <c r="A42" s="31">
        <v>41</v>
      </c>
      <c r="B42" s="35" t="s">
        <v>41</v>
      </c>
      <c r="C42" s="31">
        <v>4807566454</v>
      </c>
      <c r="D42" s="31" t="str">
        <f t="shared" si="0"/>
        <v>L.Miller@gmail.com</v>
      </c>
      <c r="E42" s="32">
        <v>25031.380951302621</v>
      </c>
      <c r="F42" s="31" t="s">
        <v>122</v>
      </c>
    </row>
    <row r="43" spans="1:6">
      <c r="A43" s="31">
        <v>42</v>
      </c>
      <c r="B43" s="35" t="s">
        <v>42</v>
      </c>
      <c r="C43" s="31">
        <v>4804734827</v>
      </c>
      <c r="D43" s="31" t="str">
        <f t="shared" si="0"/>
        <v>J.Goff@gmail.com</v>
      </c>
      <c r="E43" s="32">
        <v>106322.26269008066</v>
      </c>
      <c r="F43" s="31" t="s">
        <v>122</v>
      </c>
    </row>
    <row r="44" spans="1:6">
      <c r="A44" s="31">
        <v>43</v>
      </c>
      <c r="B44" s="35" t="s">
        <v>43</v>
      </c>
      <c r="C44" s="31">
        <v>4803493669</v>
      </c>
      <c r="D44" s="31" t="str">
        <f t="shared" si="0"/>
        <v>E.Elliott@gmail.com</v>
      </c>
      <c r="E44" s="32">
        <v>104057.65361692698</v>
      </c>
      <c r="F44" s="31" t="s">
        <v>122</v>
      </c>
    </row>
    <row r="45" spans="1:6">
      <c r="A45" s="31">
        <v>44</v>
      </c>
      <c r="B45" s="35" t="s">
        <v>44</v>
      </c>
      <c r="C45" s="31">
        <v>4804830738</v>
      </c>
      <c r="D45" s="31" t="str">
        <f t="shared" si="0"/>
        <v>M.Lynch@gmail.com</v>
      </c>
      <c r="E45" s="32">
        <v>79181.674748884892</v>
      </c>
      <c r="F45" s="31" t="s">
        <v>122</v>
      </c>
    </row>
    <row r="46" spans="1:6">
      <c r="A46" s="31">
        <v>45</v>
      </c>
      <c r="B46" s="35" t="s">
        <v>45</v>
      </c>
      <c r="C46" s="31">
        <v>4803308683</v>
      </c>
      <c r="D46" s="31" t="str">
        <f t="shared" si="0"/>
        <v>I.Crowell@gmail.com</v>
      </c>
      <c r="E46" s="32">
        <v>49037.1818605765</v>
      </c>
      <c r="F46" s="31" t="s">
        <v>122</v>
      </c>
    </row>
    <row r="47" spans="1:6">
      <c r="A47" s="31">
        <v>46</v>
      </c>
      <c r="B47" s="35" t="s">
        <v>46</v>
      </c>
      <c r="C47" s="31">
        <v>4800431258</v>
      </c>
      <c r="D47" s="31" t="str">
        <f t="shared" si="0"/>
        <v>S.Ware@gmail.com</v>
      </c>
      <c r="E47" s="32">
        <v>64807.590961454422</v>
      </c>
      <c r="F47" s="31" t="s">
        <v>122</v>
      </c>
    </row>
    <row r="48" spans="1:6">
      <c r="A48" s="31">
        <v>47</v>
      </c>
      <c r="B48" s="35" t="s">
        <v>47</v>
      </c>
      <c r="C48" s="31">
        <v>4808718397</v>
      </c>
      <c r="D48" s="31" t="str">
        <f t="shared" si="0"/>
        <v>B.Powell@gmail.com</v>
      </c>
      <c r="E48" s="32">
        <v>56249.99888994365</v>
      </c>
      <c r="F48" s="31" t="s">
        <v>122</v>
      </c>
    </row>
    <row r="49" spans="1:6">
      <c r="A49" s="31">
        <v>48</v>
      </c>
      <c r="B49" s="35" t="s">
        <v>48</v>
      </c>
      <c r="C49" s="31">
        <v>4809147487</v>
      </c>
      <c r="D49" s="31" t="str">
        <f t="shared" si="0"/>
        <v>E.Lacy@gmail.com</v>
      </c>
      <c r="E49" s="32">
        <v>8772.5470263705865</v>
      </c>
      <c r="F49" s="31" t="s">
        <v>122</v>
      </c>
    </row>
    <row r="50" spans="1:6">
      <c r="A50" s="31">
        <v>49</v>
      </c>
      <c r="B50" s="35" t="s">
        <v>49</v>
      </c>
      <c r="C50" s="31">
        <v>4808971393</v>
      </c>
      <c r="D50" s="31" t="str">
        <f t="shared" si="0"/>
        <v>M.Ingram@gmail.com</v>
      </c>
      <c r="E50" s="32">
        <v>9321.3226648174605</v>
      </c>
      <c r="F50" s="31" t="s">
        <v>122</v>
      </c>
    </row>
    <row r="51" spans="1:6">
      <c r="A51" s="31">
        <v>50</v>
      </c>
      <c r="B51" s="35" t="s">
        <v>50</v>
      </c>
      <c r="C51" s="31">
        <v>4808154961</v>
      </c>
      <c r="D51" s="31" t="str">
        <f t="shared" si="0"/>
        <v>C.Anderson@gmail.com</v>
      </c>
      <c r="E51" s="32">
        <v>61230.616214668029</v>
      </c>
      <c r="F51" s="31" t="s">
        <v>122</v>
      </c>
    </row>
    <row r="52" spans="1:6">
      <c r="A52" s="31">
        <v>51</v>
      </c>
      <c r="B52" s="35" t="s">
        <v>51</v>
      </c>
      <c r="C52" s="31">
        <v>4801085837</v>
      </c>
      <c r="D52" s="31" t="str">
        <f t="shared" si="0"/>
        <v>M.Gillislee@gmail.com</v>
      </c>
      <c r="E52" s="32">
        <v>50793.117277833306</v>
      </c>
      <c r="F52" s="31" t="s">
        <v>122</v>
      </c>
    </row>
    <row r="53" spans="1:6">
      <c r="A53" s="31">
        <v>52</v>
      </c>
      <c r="B53" s="35" t="s">
        <v>52</v>
      </c>
      <c r="C53" s="31">
        <v>4809696437</v>
      </c>
      <c r="D53" s="31" t="str">
        <f t="shared" si="0"/>
        <v>A.Peterson@gmail.com</v>
      </c>
      <c r="E53" s="32">
        <v>16936.576244603712</v>
      </c>
      <c r="F53" s="31" t="s">
        <v>122</v>
      </c>
    </row>
    <row r="54" spans="1:6">
      <c r="A54" s="31">
        <v>53</v>
      </c>
      <c r="B54" s="35" t="s">
        <v>53</v>
      </c>
      <c r="C54" s="31">
        <v>4801335202</v>
      </c>
      <c r="D54" s="31" t="str">
        <f t="shared" si="0"/>
        <v>D.Cook@gmail.com</v>
      </c>
      <c r="E54" s="32">
        <v>93418.384499138469</v>
      </c>
      <c r="F54" s="31" t="s">
        <v>122</v>
      </c>
    </row>
    <row r="55" spans="1:6">
      <c r="A55" s="31">
        <v>54</v>
      </c>
      <c r="B55" s="35" t="s">
        <v>54</v>
      </c>
      <c r="C55" s="31">
        <v>4805092069</v>
      </c>
      <c r="D55" s="31" t="str">
        <f t="shared" si="0"/>
        <v>T.Coleman@gmail.com</v>
      </c>
      <c r="E55" s="32">
        <v>94702.371314951248</v>
      </c>
      <c r="F55" s="31" t="s">
        <v>122</v>
      </c>
    </row>
    <row r="56" spans="1:6">
      <c r="A56" s="31">
        <v>55</v>
      </c>
      <c r="B56" s="35" t="s">
        <v>55</v>
      </c>
      <c r="C56" s="31">
        <v>4801422183</v>
      </c>
      <c r="D56" s="31" t="str">
        <f t="shared" si="0"/>
        <v>T.Montgomery@gmail.com</v>
      </c>
      <c r="E56" s="32">
        <v>91378.765701338227</v>
      </c>
      <c r="F56" s="31" t="s">
        <v>122</v>
      </c>
    </row>
    <row r="57" spans="1:6">
      <c r="A57" s="31">
        <v>56</v>
      </c>
      <c r="B57" s="35" t="s">
        <v>56</v>
      </c>
      <c r="C57" s="31">
        <v>4808943561</v>
      </c>
      <c r="D57" s="31" t="str">
        <f t="shared" si="0"/>
        <v>J.Cutler@gmail.com</v>
      </c>
      <c r="E57" s="32">
        <v>66214.521156510644</v>
      </c>
      <c r="F57" s="31" t="s">
        <v>122</v>
      </c>
    </row>
    <row r="58" spans="1:6">
      <c r="A58" s="31">
        <v>57</v>
      </c>
      <c r="B58" s="35" t="s">
        <v>57</v>
      </c>
      <c r="C58" s="31">
        <v>4803871108</v>
      </c>
      <c r="D58" s="31" t="str">
        <f t="shared" si="0"/>
        <v>C.McCaffrey@gmail.com</v>
      </c>
      <c r="E58" s="32">
        <v>92286.920436358458</v>
      </c>
      <c r="F58" s="31" t="s">
        <v>122</v>
      </c>
    </row>
    <row r="59" spans="1:6">
      <c r="A59" s="31">
        <v>58</v>
      </c>
      <c r="B59" s="35" t="s">
        <v>58</v>
      </c>
      <c r="C59" s="31">
        <v>4806880286</v>
      </c>
      <c r="D59" s="31" t="str">
        <f t="shared" si="0"/>
        <v>J.Mixon@gmail.com</v>
      </c>
      <c r="E59" s="32">
        <v>12324.239657505124</v>
      </c>
      <c r="F59" s="31" t="s">
        <v>122</v>
      </c>
    </row>
    <row r="60" spans="1:6">
      <c r="A60" s="31">
        <v>59</v>
      </c>
      <c r="B60" s="35" t="s">
        <v>59</v>
      </c>
      <c r="C60" s="31">
        <v>4800399308</v>
      </c>
      <c r="D60" s="31" t="str">
        <f t="shared" si="0"/>
        <v>S.Perine@gmail.com</v>
      </c>
      <c r="E60" s="32">
        <v>95696.479493695297</v>
      </c>
      <c r="F60" s="31" t="s">
        <v>122</v>
      </c>
    </row>
    <row r="61" spans="1:6">
      <c r="A61" s="31">
        <v>60</v>
      </c>
      <c r="B61" s="35" t="s">
        <v>60</v>
      </c>
      <c r="C61" s="31">
        <v>4809395247</v>
      </c>
      <c r="D61" s="31" t="str">
        <f t="shared" si="0"/>
        <v>L.Blount@gmail.com</v>
      </c>
      <c r="E61" s="32">
        <v>54457.717299653355</v>
      </c>
      <c r="F61" s="31" t="s">
        <v>122</v>
      </c>
    </row>
    <row r="62" spans="1:6">
      <c r="A62" s="31">
        <v>61</v>
      </c>
      <c r="B62" s="35" t="s">
        <v>61</v>
      </c>
      <c r="C62" s="31">
        <v>4804718829</v>
      </c>
      <c r="D62" s="31" t="str">
        <f t="shared" si="0"/>
        <v>T.Siemian@gmail.com</v>
      </c>
      <c r="E62" s="32">
        <v>35514.458527210496</v>
      </c>
      <c r="F62" s="31" t="s">
        <v>122</v>
      </c>
    </row>
    <row r="63" spans="1:6">
      <c r="A63" s="31">
        <v>62</v>
      </c>
      <c r="B63" s="35" t="s">
        <v>62</v>
      </c>
      <c r="C63" s="31">
        <v>4805534733</v>
      </c>
      <c r="D63" s="31" t="str">
        <f t="shared" si="0"/>
        <v>D.Martin@gmail.com</v>
      </c>
      <c r="E63" s="32">
        <v>27210.16191188564</v>
      </c>
      <c r="F63" s="31" t="s">
        <v>122</v>
      </c>
    </row>
    <row r="64" spans="1:6">
      <c r="A64" s="31">
        <v>63</v>
      </c>
      <c r="B64" s="35" t="s">
        <v>63</v>
      </c>
      <c r="C64" s="31">
        <v>4804705170</v>
      </c>
      <c r="D64" s="31" t="str">
        <f t="shared" si="0"/>
        <v>F.Gore@gmail.com</v>
      </c>
      <c r="E64" s="32">
        <v>97563.297715815468</v>
      </c>
      <c r="F64" s="31" t="s">
        <v>122</v>
      </c>
    </row>
    <row r="65" spans="1:6">
      <c r="A65" s="31">
        <v>64</v>
      </c>
      <c r="B65" s="35" t="s">
        <v>64</v>
      </c>
      <c r="C65" s="31">
        <v>4800471733</v>
      </c>
      <c r="D65" s="31" t="str">
        <f t="shared" si="0"/>
        <v>A.Abdullah@gmail.com</v>
      </c>
      <c r="E65" s="32">
        <v>33994.456831694231</v>
      </c>
      <c r="F65" s="31" t="s">
        <v>122</v>
      </c>
    </row>
    <row r="66" spans="1:6">
      <c r="A66" s="31">
        <v>65</v>
      </c>
      <c r="B66" s="35" t="s">
        <v>65</v>
      </c>
      <c r="C66" s="31">
        <v>4803191473</v>
      </c>
      <c r="D66" s="31" t="str">
        <f t="shared" si="0"/>
        <v>L.Murray@gmail.com</v>
      </c>
      <c r="E66" s="32">
        <v>6975.3030514502152</v>
      </c>
      <c r="F66" s="31" t="s">
        <v>122</v>
      </c>
    </row>
    <row r="67" spans="1:6">
      <c r="A67" s="31">
        <v>66</v>
      </c>
      <c r="B67" s="35" t="s">
        <v>670</v>
      </c>
      <c r="C67" s="31">
        <v>4809830622</v>
      </c>
      <c r="D67" s="31" t="str">
        <f t="shared" ref="D67:D130" si="1">CONCATENATE(B67,"@gmail.com")</f>
        <v>D.Johnson.Jr.@gmail.com</v>
      </c>
      <c r="E67" s="32">
        <v>19711.049792368569</v>
      </c>
      <c r="F67" s="31" t="s">
        <v>122</v>
      </c>
    </row>
    <row r="68" spans="1:6">
      <c r="A68" s="31">
        <v>67</v>
      </c>
      <c r="B68" s="35" t="s">
        <v>66</v>
      </c>
      <c r="C68" s="31">
        <v>4802544831</v>
      </c>
      <c r="D68" s="31" t="str">
        <f t="shared" si="1"/>
        <v>R.Kelley@gmail.com</v>
      </c>
      <c r="E68" s="32">
        <v>60573.880474634992</v>
      </c>
      <c r="F68" s="31" t="s">
        <v>122</v>
      </c>
    </row>
    <row r="69" spans="1:6">
      <c r="A69" s="31">
        <v>68</v>
      </c>
      <c r="B69" s="35" t="s">
        <v>67</v>
      </c>
      <c r="C69" s="31">
        <v>4803911040</v>
      </c>
      <c r="D69" s="31" t="str">
        <f t="shared" si="1"/>
        <v>T.West@gmail.com</v>
      </c>
      <c r="E69" s="32">
        <v>97916.892245758238</v>
      </c>
      <c r="F69" s="31" t="s">
        <v>122</v>
      </c>
    </row>
    <row r="70" spans="1:6">
      <c r="A70" s="31">
        <v>69</v>
      </c>
      <c r="B70" s="35" t="s">
        <v>68</v>
      </c>
      <c r="C70" s="31">
        <v>4803310105</v>
      </c>
      <c r="D70" s="31" t="str">
        <f t="shared" si="1"/>
        <v>J.Stewart@gmail.com</v>
      </c>
      <c r="E70" s="32">
        <v>87521.590893581335</v>
      </c>
      <c r="F70" s="31" t="s">
        <v>122</v>
      </c>
    </row>
    <row r="71" spans="1:6">
      <c r="A71" s="31">
        <v>70</v>
      </c>
      <c r="B71" s="35" t="s">
        <v>69</v>
      </c>
      <c r="C71" s="31">
        <v>4800321962</v>
      </c>
      <c r="D71" s="31" t="str">
        <f t="shared" si="1"/>
        <v>M.Forte@gmail.com</v>
      </c>
      <c r="E71" s="32">
        <v>48251.462993677349</v>
      </c>
      <c r="F71" s="31" t="s">
        <v>122</v>
      </c>
    </row>
    <row r="72" spans="1:6">
      <c r="A72" s="31">
        <v>71</v>
      </c>
      <c r="B72" s="35" t="s">
        <v>70</v>
      </c>
      <c r="C72" s="31">
        <v>4804942417</v>
      </c>
      <c r="D72" s="31" t="str">
        <f t="shared" si="1"/>
        <v>D.Henry@gmail.com</v>
      </c>
      <c r="E72" s="32">
        <v>63164.89671403345</v>
      </c>
      <c r="F72" s="31" t="s">
        <v>122</v>
      </c>
    </row>
    <row r="73" spans="1:6">
      <c r="A73" s="31">
        <v>72</v>
      </c>
      <c r="B73" s="35" t="s">
        <v>71</v>
      </c>
      <c r="C73" s="31">
        <v>4809162058</v>
      </c>
      <c r="D73" s="31" t="str">
        <f t="shared" si="1"/>
        <v>J.Jones@gmail.com</v>
      </c>
      <c r="E73" s="32">
        <v>67738.96176407687</v>
      </c>
      <c r="F73" s="31" t="s">
        <v>122</v>
      </c>
    </row>
    <row r="74" spans="1:6">
      <c r="A74" s="31">
        <v>73</v>
      </c>
      <c r="B74" s="35" t="s">
        <v>671</v>
      </c>
      <c r="C74" s="31">
        <v>4807966435</v>
      </c>
      <c r="D74" s="31" t="str">
        <f t="shared" si="1"/>
        <v>O.Beckham.Jr.@gmail.com</v>
      </c>
      <c r="E74" s="32">
        <v>75680.418959086848</v>
      </c>
      <c r="F74" s="31" t="s">
        <v>122</v>
      </c>
    </row>
    <row r="75" spans="1:6">
      <c r="A75" s="31">
        <v>74</v>
      </c>
      <c r="B75" s="35" t="s">
        <v>72</v>
      </c>
      <c r="C75" s="31">
        <v>4802967955</v>
      </c>
      <c r="D75" s="31" t="str">
        <f t="shared" si="1"/>
        <v>A.Brown@gmail.com</v>
      </c>
      <c r="E75" s="32">
        <v>11368.161183647724</v>
      </c>
      <c r="F75" s="31" t="s">
        <v>122</v>
      </c>
    </row>
    <row r="76" spans="1:6">
      <c r="A76" s="31">
        <v>75</v>
      </c>
      <c r="B76" s="35" t="s">
        <v>672</v>
      </c>
      <c r="C76" s="31">
        <v>4800973161</v>
      </c>
      <c r="D76" s="31" t="str">
        <f t="shared" si="1"/>
        <v>J.Hill.PVT.LTD@gmail.com</v>
      </c>
      <c r="E76" s="32">
        <v>41890.019300764216</v>
      </c>
      <c r="F76" s="31" t="s">
        <v>123</v>
      </c>
    </row>
    <row r="77" spans="1:6">
      <c r="A77" s="31">
        <v>76</v>
      </c>
      <c r="B77" s="35" t="s">
        <v>673</v>
      </c>
      <c r="C77" s="31">
        <v>4807832732</v>
      </c>
      <c r="D77" s="31" t="str">
        <f t="shared" si="1"/>
        <v>M.Evans.PVT.LTD@gmail.com</v>
      </c>
      <c r="E77" s="32">
        <v>27460.986525478464</v>
      </c>
      <c r="F77" s="31" t="s">
        <v>123</v>
      </c>
    </row>
    <row r="78" spans="1:6">
      <c r="A78" s="31">
        <v>77</v>
      </c>
      <c r="B78" s="35" t="s">
        <v>674</v>
      </c>
      <c r="C78" s="31">
        <v>4803842004</v>
      </c>
      <c r="D78" s="31" t="str">
        <f t="shared" si="1"/>
        <v>D.Bryant.PVT.LTD@gmail.com</v>
      </c>
      <c r="E78" s="32">
        <v>67468.632405830984</v>
      </c>
      <c r="F78" s="31" t="s">
        <v>123</v>
      </c>
    </row>
    <row r="79" spans="1:6">
      <c r="A79" s="31">
        <v>78</v>
      </c>
      <c r="B79" s="35" t="s">
        <v>675</v>
      </c>
      <c r="C79" s="31">
        <v>4804996928</v>
      </c>
      <c r="D79" s="31" t="str">
        <f t="shared" si="1"/>
        <v>A.Green.PVT.LTD@gmail.com</v>
      </c>
      <c r="E79" s="32">
        <v>79225.435902963349</v>
      </c>
      <c r="F79" s="31" t="s">
        <v>123</v>
      </c>
    </row>
    <row r="80" spans="1:6">
      <c r="A80" s="31">
        <v>79</v>
      </c>
      <c r="B80" s="35" t="s">
        <v>676</v>
      </c>
      <c r="C80" s="31">
        <v>4806983271</v>
      </c>
      <c r="D80" s="31" t="str">
        <f t="shared" si="1"/>
        <v>T.Hill.PVT.LTD@gmail.com</v>
      </c>
      <c r="E80" s="32">
        <v>15998.684280432579</v>
      </c>
      <c r="F80" s="31" t="s">
        <v>123</v>
      </c>
    </row>
    <row r="81" spans="1:6">
      <c r="A81" s="31">
        <v>80</v>
      </c>
      <c r="B81" s="35" t="s">
        <v>677</v>
      </c>
      <c r="C81" s="31">
        <v>4801716348</v>
      </c>
      <c r="D81" s="31" t="str">
        <f t="shared" si="1"/>
        <v>J.Nelson.PVT.LTD@gmail.com</v>
      </c>
      <c r="E81" s="32">
        <v>81431.459604913136</v>
      </c>
      <c r="F81" s="31" t="s">
        <v>123</v>
      </c>
    </row>
    <row r="82" spans="1:6">
      <c r="A82" s="31">
        <v>81</v>
      </c>
      <c r="B82" s="35" t="s">
        <v>678</v>
      </c>
      <c r="C82" s="31">
        <v>4803428815</v>
      </c>
      <c r="D82" s="31" t="str">
        <f t="shared" si="1"/>
        <v>J.Richard.PVT.LTD@gmail.com</v>
      </c>
      <c r="E82" s="32">
        <v>81107.836361827576</v>
      </c>
      <c r="F82" s="31" t="s">
        <v>123</v>
      </c>
    </row>
    <row r="83" spans="1:6">
      <c r="A83" s="31">
        <v>82</v>
      </c>
      <c r="B83" s="35" t="s">
        <v>679</v>
      </c>
      <c r="C83" s="31">
        <v>4802576931</v>
      </c>
      <c r="D83" s="31" t="str">
        <f t="shared" si="1"/>
        <v>J.Williams.PVT.LTD@gmail.com</v>
      </c>
      <c r="E83" s="32">
        <v>22027.307739617801</v>
      </c>
      <c r="F83" s="31" t="s">
        <v>123</v>
      </c>
    </row>
    <row r="84" spans="1:6">
      <c r="A84" s="31">
        <v>83</v>
      </c>
      <c r="B84" s="35" t="s">
        <v>680</v>
      </c>
      <c r="C84" s="31">
        <v>4802532725</v>
      </c>
      <c r="D84" s="31" t="str">
        <f t="shared" si="1"/>
        <v>T.Austin.PVT.LTD@gmail.com</v>
      </c>
      <c r="E84" s="32">
        <v>7913.3033175741657</v>
      </c>
      <c r="F84" s="31" t="s">
        <v>123</v>
      </c>
    </row>
    <row r="85" spans="1:6">
      <c r="A85" s="31">
        <v>84</v>
      </c>
      <c r="B85" s="35" t="s">
        <v>681</v>
      </c>
      <c r="C85" s="31">
        <v>4801628493</v>
      </c>
      <c r="D85" s="31" t="str">
        <f t="shared" si="1"/>
        <v>T.Hilton.PVT.LTD@gmail.com</v>
      </c>
      <c r="E85" s="32">
        <v>29323.307977098862</v>
      </c>
      <c r="F85" s="31" t="s">
        <v>123</v>
      </c>
    </row>
    <row r="86" spans="1:6">
      <c r="A86" s="31">
        <v>85</v>
      </c>
      <c r="B86" s="35" t="s">
        <v>682</v>
      </c>
      <c r="C86" s="31">
        <v>4808774896</v>
      </c>
      <c r="D86" s="31" t="str">
        <f t="shared" si="1"/>
        <v>G.Bernard.PVT.LTD@gmail.com</v>
      </c>
      <c r="E86" s="32">
        <v>69703.274037207622</v>
      </c>
      <c r="F86" s="31" t="s">
        <v>123</v>
      </c>
    </row>
    <row r="87" spans="1:6">
      <c r="A87" s="31">
        <v>86</v>
      </c>
      <c r="B87" s="35" t="s">
        <v>683</v>
      </c>
      <c r="C87" s="31">
        <v>4807523209</v>
      </c>
      <c r="D87" s="31" t="str">
        <f t="shared" si="1"/>
        <v>J.Charles.PVT.LTD@gmail.com</v>
      </c>
      <c r="E87" s="32">
        <v>86810.136839249986</v>
      </c>
      <c r="F87" s="31" t="s">
        <v>123</v>
      </c>
    </row>
    <row r="88" spans="1:6">
      <c r="A88" s="31">
        <v>87</v>
      </c>
      <c r="B88" s="35" t="s">
        <v>684</v>
      </c>
      <c r="C88" s="31">
        <v>4807117747</v>
      </c>
      <c r="D88" s="31" t="str">
        <f t="shared" si="1"/>
        <v>M.Thomas.PVT.LTD@gmail.com</v>
      </c>
      <c r="E88" s="32">
        <v>88102.025958367492</v>
      </c>
      <c r="F88" s="31" t="s">
        <v>123</v>
      </c>
    </row>
    <row r="89" spans="1:6">
      <c r="A89" s="31">
        <v>88</v>
      </c>
      <c r="B89" s="35" t="s">
        <v>685</v>
      </c>
      <c r="C89" s="31">
        <v>4806358493</v>
      </c>
      <c r="D89" s="31" t="str">
        <f t="shared" si="1"/>
        <v>A.Cooper.PVT.LTD@gmail.com</v>
      </c>
      <c r="E89" s="32">
        <v>58232.340693295184</v>
      </c>
      <c r="F89" s="31" t="s">
        <v>123</v>
      </c>
    </row>
    <row r="90" spans="1:6">
      <c r="A90" s="31">
        <v>89</v>
      </c>
      <c r="B90" s="35" t="s">
        <v>686</v>
      </c>
      <c r="C90" s="31">
        <v>4803194067</v>
      </c>
      <c r="D90" s="31" t="str">
        <f t="shared" si="1"/>
        <v>D.Baldwin.PVT.LTD@gmail.com</v>
      </c>
      <c r="E90" s="32">
        <v>24520.341549074968</v>
      </c>
      <c r="F90" s="31" t="s">
        <v>123</v>
      </c>
    </row>
    <row r="91" spans="1:6">
      <c r="A91" s="31">
        <v>90</v>
      </c>
      <c r="B91" s="35" t="s">
        <v>687</v>
      </c>
      <c r="C91" s="31">
        <v>4808036279</v>
      </c>
      <c r="D91" s="31" t="str">
        <f t="shared" si="1"/>
        <v>D.Sproles.PVT.LTD@gmail.com</v>
      </c>
      <c r="E91" s="32">
        <v>42429.224650204138</v>
      </c>
      <c r="F91" s="31" t="s">
        <v>123</v>
      </c>
    </row>
    <row r="92" spans="1:6">
      <c r="A92" s="31">
        <v>91</v>
      </c>
      <c r="B92" s="35" t="s">
        <v>688</v>
      </c>
      <c r="C92" s="31">
        <v>4800742442</v>
      </c>
      <c r="D92" s="31" t="str">
        <f t="shared" si="1"/>
        <v>S.Vereen.PVT.LTD@gmail.com</v>
      </c>
      <c r="E92" s="32">
        <v>30118.617122384501</v>
      </c>
      <c r="F92" s="31" t="s">
        <v>123</v>
      </c>
    </row>
    <row r="93" spans="1:6">
      <c r="A93" s="31">
        <v>92</v>
      </c>
      <c r="B93" s="35" t="s">
        <v>689</v>
      </c>
      <c r="C93" s="31">
        <v>4807364147</v>
      </c>
      <c r="D93" s="31" t="str">
        <f t="shared" si="1"/>
        <v>T.Riddick.PVT.LTD@gmail.com</v>
      </c>
      <c r="E93" s="32">
        <v>51180.017439398456</v>
      </c>
      <c r="F93" s="31" t="s">
        <v>123</v>
      </c>
    </row>
    <row r="94" spans="1:6">
      <c r="A94" s="31">
        <v>93</v>
      </c>
      <c r="B94" s="35" t="s">
        <v>690</v>
      </c>
      <c r="C94" s="31">
        <v>4803217236</v>
      </c>
      <c r="D94" s="31" t="str">
        <f t="shared" si="1"/>
        <v>B.Cooks.PVT.LTD@gmail.com</v>
      </c>
      <c r="E94" s="32">
        <v>47114.722000110014</v>
      </c>
      <c r="F94" s="31" t="s">
        <v>123</v>
      </c>
    </row>
    <row r="95" spans="1:6">
      <c r="A95" s="31">
        <v>94</v>
      </c>
      <c r="B95" s="35" t="s">
        <v>691</v>
      </c>
      <c r="C95" s="31">
        <v>4805443592</v>
      </c>
      <c r="D95" s="31" t="str">
        <f t="shared" si="1"/>
        <v>C.Prosise.PVT.LTD@gmail.com</v>
      </c>
      <c r="E95" s="32">
        <v>16410.798611823779</v>
      </c>
      <c r="F95" s="31" t="s">
        <v>123</v>
      </c>
    </row>
    <row r="96" spans="1:6">
      <c r="A96" s="31">
        <v>95</v>
      </c>
      <c r="B96" s="35" t="s">
        <v>692</v>
      </c>
      <c r="C96" s="31">
        <v>4803295098</v>
      </c>
      <c r="D96" s="31" t="str">
        <f t="shared" si="1"/>
        <v>T.Pryor.Sr..PVT.LTD@gmail.com</v>
      </c>
      <c r="E96" s="32">
        <v>22040.542836085879</v>
      </c>
      <c r="F96" s="31" t="s">
        <v>123</v>
      </c>
    </row>
    <row r="97" spans="1:6">
      <c r="A97" s="31">
        <v>96</v>
      </c>
      <c r="B97" s="35" t="s">
        <v>693</v>
      </c>
      <c r="C97" s="31">
        <v>4809743063</v>
      </c>
      <c r="D97" s="31" t="str">
        <f t="shared" si="1"/>
        <v>T.Lockett.PVT.LTD@gmail.com</v>
      </c>
      <c r="E97" s="32">
        <v>68375.758289004487</v>
      </c>
      <c r="F97" s="31" t="s">
        <v>123</v>
      </c>
    </row>
    <row r="98" spans="1:6">
      <c r="A98" s="31">
        <v>97</v>
      </c>
      <c r="B98" s="35" t="s">
        <v>694</v>
      </c>
      <c r="C98" s="31">
        <v>4803033323</v>
      </c>
      <c r="D98" s="31" t="str">
        <f t="shared" si="1"/>
        <v>C.Thompson.PVT.LTD@gmail.com</v>
      </c>
      <c r="E98" s="32">
        <v>45121.242518068888</v>
      </c>
      <c r="F98" s="31" t="s">
        <v>123</v>
      </c>
    </row>
    <row r="99" spans="1:6">
      <c r="A99" s="31">
        <v>98</v>
      </c>
      <c r="B99" s="35" t="s">
        <v>695</v>
      </c>
      <c r="C99" s="31">
        <v>4807345107</v>
      </c>
      <c r="D99" s="31" t="str">
        <f t="shared" si="1"/>
        <v>R.Gronkowski.PVT.LTD@gmail.com</v>
      </c>
      <c r="E99" s="32">
        <v>9652.444746496707</v>
      </c>
      <c r="F99" s="31" t="s">
        <v>123</v>
      </c>
    </row>
    <row r="100" spans="1:6">
      <c r="A100" s="31">
        <v>99</v>
      </c>
      <c r="B100" s="35" t="s">
        <v>696</v>
      </c>
      <c r="C100" s="31">
        <v>4809495994</v>
      </c>
      <c r="D100" s="31" t="str">
        <f t="shared" si="1"/>
        <v>R.Turbin.PVT.LTD@gmail.com</v>
      </c>
      <c r="E100" s="32">
        <v>106486.98734223198</v>
      </c>
      <c r="F100" s="31" t="s">
        <v>123</v>
      </c>
    </row>
    <row r="101" spans="1:6">
      <c r="A101" s="31" t="s">
        <v>125</v>
      </c>
      <c r="B101" s="35" t="s">
        <v>74</v>
      </c>
      <c r="C101" s="31">
        <v>4808264955</v>
      </c>
      <c r="D101" s="31" t="str">
        <f t="shared" si="1"/>
        <v>J.Graham@gmail.com</v>
      </c>
      <c r="E101" s="32">
        <v>32713.961258648076</v>
      </c>
      <c r="F101" s="31" t="s">
        <v>124</v>
      </c>
    </row>
    <row r="102" spans="1:6">
      <c r="A102" s="31" t="s">
        <v>126</v>
      </c>
      <c r="B102" s="35" t="s">
        <v>75</v>
      </c>
      <c r="C102" s="31">
        <v>4806117462</v>
      </c>
      <c r="D102" s="31" t="str">
        <f t="shared" si="1"/>
        <v>C.Sims@gmail.com</v>
      </c>
      <c r="E102" s="32">
        <v>80824.896070299685</v>
      </c>
      <c r="F102" s="31" t="s">
        <v>124</v>
      </c>
    </row>
    <row r="103" spans="1:6">
      <c r="A103" s="31" t="s">
        <v>127</v>
      </c>
      <c r="B103" s="35" t="s">
        <v>76</v>
      </c>
      <c r="C103" s="31">
        <v>4800023207</v>
      </c>
      <c r="D103" s="31" t="str">
        <f t="shared" si="1"/>
        <v>D.Thomas@gmail.com</v>
      </c>
      <c r="E103" s="32">
        <v>34229.90939019635</v>
      </c>
      <c r="F103" s="31" t="s">
        <v>124</v>
      </c>
    </row>
    <row r="104" spans="1:6">
      <c r="A104" s="31" t="s">
        <v>128</v>
      </c>
      <c r="B104" s="35" t="s">
        <v>77</v>
      </c>
      <c r="C104" s="31">
        <v>4803742993</v>
      </c>
      <c r="D104" s="31" t="str">
        <f t="shared" si="1"/>
        <v>G.Tate@gmail.com</v>
      </c>
      <c r="E104" s="32">
        <v>70040.724018854031</v>
      </c>
      <c r="F104" s="31" t="s">
        <v>124</v>
      </c>
    </row>
    <row r="105" spans="1:6">
      <c r="A105" s="31" t="s">
        <v>129</v>
      </c>
      <c r="B105" s="35" t="s">
        <v>78</v>
      </c>
      <c r="C105" s="31">
        <v>4801316572</v>
      </c>
      <c r="D105" s="31" t="str">
        <f t="shared" si="1"/>
        <v>A.Jeffery@gmail.com</v>
      </c>
      <c r="E105" s="32">
        <v>106537.26012237047</v>
      </c>
      <c r="F105" s="31" t="s">
        <v>124</v>
      </c>
    </row>
    <row r="106" spans="1:6">
      <c r="A106" s="31" t="s">
        <v>130</v>
      </c>
      <c r="B106" s="35" t="s">
        <v>79</v>
      </c>
      <c r="C106" s="31">
        <v>4805189496</v>
      </c>
      <c r="D106" s="31" t="str">
        <f t="shared" si="1"/>
        <v>D.Jackson@gmail.com</v>
      </c>
      <c r="E106" s="32">
        <v>95990.942523424033</v>
      </c>
      <c r="F106" s="31" t="s">
        <v>124</v>
      </c>
    </row>
    <row r="107" spans="1:6">
      <c r="A107" s="31" t="s">
        <v>131</v>
      </c>
      <c r="B107" s="35" t="s">
        <v>80</v>
      </c>
      <c r="C107" s="31">
        <v>4800074538</v>
      </c>
      <c r="D107" s="31" t="str">
        <f t="shared" si="1"/>
        <v>K.Hunt@gmail.com</v>
      </c>
      <c r="E107" s="32">
        <v>104767.80497898132</v>
      </c>
      <c r="F107" s="31" t="s">
        <v>124</v>
      </c>
    </row>
    <row r="108" spans="1:6">
      <c r="A108" s="31" t="s">
        <v>132</v>
      </c>
      <c r="B108" s="35" t="s">
        <v>81</v>
      </c>
      <c r="C108" s="31">
        <v>4809566695</v>
      </c>
      <c r="D108" s="31" t="str">
        <f t="shared" si="1"/>
        <v>J.Edelman@gmail.com</v>
      </c>
      <c r="E108" s="32">
        <v>7005.4993898579214</v>
      </c>
      <c r="F108" s="31" t="s">
        <v>124</v>
      </c>
    </row>
    <row r="109" spans="1:6">
      <c r="A109" s="31" t="s">
        <v>133</v>
      </c>
      <c r="B109" s="35" t="s">
        <v>82</v>
      </c>
      <c r="C109" s="31">
        <v>4803552843</v>
      </c>
      <c r="D109" s="31" t="str">
        <f t="shared" si="1"/>
        <v>M.Bryant@gmail.com</v>
      </c>
      <c r="E109" s="32">
        <v>100037.98790121806</v>
      </c>
      <c r="F109" s="31" t="s">
        <v>124</v>
      </c>
    </row>
    <row r="110" spans="1:6">
      <c r="A110" s="31" t="s">
        <v>134</v>
      </c>
      <c r="B110" s="35" t="s">
        <v>83</v>
      </c>
      <c r="C110" s="31">
        <v>4804370910</v>
      </c>
      <c r="D110" s="31" t="str">
        <f t="shared" si="1"/>
        <v>D.Washington@gmail.com</v>
      </c>
      <c r="E110" s="32">
        <v>92258.606771816121</v>
      </c>
      <c r="F110" s="31" t="s">
        <v>124</v>
      </c>
    </row>
    <row r="111" spans="1:6">
      <c r="A111" s="31" t="s">
        <v>135</v>
      </c>
      <c r="B111" s="35" t="s">
        <v>84</v>
      </c>
      <c r="C111" s="31">
        <v>4807523206</v>
      </c>
      <c r="D111" s="31" t="str">
        <f t="shared" si="1"/>
        <v>J.McCown@gmail.com</v>
      </c>
      <c r="E111" s="32">
        <v>97978.329535409284</v>
      </c>
      <c r="F111" s="31" t="s">
        <v>124</v>
      </c>
    </row>
    <row r="112" spans="1:6">
      <c r="A112" s="31" t="s">
        <v>136</v>
      </c>
      <c r="B112" s="35" t="s">
        <v>85</v>
      </c>
      <c r="C112" s="31">
        <v>4802732642</v>
      </c>
      <c r="D112" s="31" t="str">
        <f t="shared" si="1"/>
        <v>J.Landry@gmail.com</v>
      </c>
      <c r="E112" s="32">
        <v>84508.335442174764</v>
      </c>
      <c r="F112" s="31" t="s">
        <v>124</v>
      </c>
    </row>
    <row r="113" spans="1:6">
      <c r="A113" s="31" t="s">
        <v>137</v>
      </c>
      <c r="B113" s="35" t="s">
        <v>86</v>
      </c>
      <c r="C113" s="31">
        <v>4800208184</v>
      </c>
      <c r="D113" s="31" t="str">
        <f t="shared" si="1"/>
        <v>D.Booker@gmail.com</v>
      </c>
      <c r="E113" s="32">
        <v>32380.235180013799</v>
      </c>
      <c r="F113" s="31" t="s">
        <v>124</v>
      </c>
    </row>
    <row r="114" spans="1:6">
      <c r="A114" s="31" t="s">
        <v>138</v>
      </c>
      <c r="B114" s="35" t="s">
        <v>87</v>
      </c>
      <c r="C114" s="31">
        <v>4808399913</v>
      </c>
      <c r="D114" s="31" t="str">
        <f t="shared" si="1"/>
        <v>A.Robinson@gmail.com</v>
      </c>
      <c r="E114" s="32">
        <v>30673.316739529982</v>
      </c>
      <c r="F114" s="31" t="s">
        <v>124</v>
      </c>
    </row>
    <row r="115" spans="1:6">
      <c r="A115" s="31" t="s">
        <v>139</v>
      </c>
      <c r="B115" s="35" t="s">
        <v>88</v>
      </c>
      <c r="C115" s="31">
        <v>4802512953</v>
      </c>
      <c r="D115" s="31" t="str">
        <f t="shared" si="1"/>
        <v>J.White@gmail.com</v>
      </c>
      <c r="E115" s="32">
        <v>48726.264692529592</v>
      </c>
      <c r="F115" s="31" t="s">
        <v>124</v>
      </c>
    </row>
    <row r="116" spans="1:6">
      <c r="A116" s="31" t="s">
        <v>140</v>
      </c>
      <c r="B116" s="35" t="s">
        <v>89</v>
      </c>
      <c r="C116" s="31">
        <v>4806411068</v>
      </c>
      <c r="D116" s="31" t="str">
        <f t="shared" si="1"/>
        <v>M.Mack@gmail.com</v>
      </c>
      <c r="E116" s="32">
        <v>98271.109351806866</v>
      </c>
      <c r="F116" s="31" t="s">
        <v>124</v>
      </c>
    </row>
    <row r="117" spans="1:6">
      <c r="A117" s="31" t="s">
        <v>141</v>
      </c>
      <c r="B117" s="35" t="s">
        <v>90</v>
      </c>
      <c r="C117" s="31">
        <v>4805029909</v>
      </c>
      <c r="D117" s="31" t="str">
        <f t="shared" si="1"/>
        <v>D.Hopkins@gmail.com</v>
      </c>
      <c r="E117" s="32">
        <v>47707.77512009527</v>
      </c>
      <c r="F117" s="31" t="s">
        <v>124</v>
      </c>
    </row>
    <row r="118" spans="1:6">
      <c r="A118" s="31" t="s">
        <v>142</v>
      </c>
      <c r="B118" s="35" t="s">
        <v>91</v>
      </c>
      <c r="C118" s="31">
        <v>4801019868</v>
      </c>
      <c r="D118" s="31" t="str">
        <f t="shared" si="1"/>
        <v>M.Crabtree@gmail.com</v>
      </c>
      <c r="E118" s="32">
        <v>14293.657952497433</v>
      </c>
      <c r="F118" s="31" t="s">
        <v>124</v>
      </c>
    </row>
    <row r="119" spans="1:6">
      <c r="A119" s="31" t="s">
        <v>143</v>
      </c>
      <c r="B119" s="35" t="s">
        <v>92</v>
      </c>
      <c r="C119" s="31">
        <v>4801810390</v>
      </c>
      <c r="D119" s="31" t="str">
        <f t="shared" si="1"/>
        <v>D.McFadden@gmail.com</v>
      </c>
      <c r="E119" s="32">
        <v>29431.213235820313</v>
      </c>
      <c r="F119" s="31" t="s">
        <v>124</v>
      </c>
    </row>
    <row r="120" spans="1:6">
      <c r="A120" s="31" t="s">
        <v>144</v>
      </c>
      <c r="B120" s="35" t="s">
        <v>73</v>
      </c>
      <c r="C120" s="31">
        <v>4800241577</v>
      </c>
      <c r="D120" s="31" t="str">
        <f t="shared" si="1"/>
        <v>J.Williams@gmail.com</v>
      </c>
      <c r="E120" s="32">
        <v>70451.194250892644</v>
      </c>
      <c r="F120" s="31" t="s">
        <v>124</v>
      </c>
    </row>
    <row r="121" spans="1:6">
      <c r="A121" s="31" t="s">
        <v>145</v>
      </c>
      <c r="B121" s="35" t="s">
        <v>93</v>
      </c>
      <c r="C121" s="31">
        <v>4801048595</v>
      </c>
      <c r="D121" s="31" t="str">
        <f t="shared" si="1"/>
        <v>K.Benjamin@gmail.com</v>
      </c>
      <c r="E121" s="32">
        <v>8449.376325169449</v>
      </c>
      <c r="F121" s="31" t="s">
        <v>124</v>
      </c>
    </row>
    <row r="122" spans="1:6">
      <c r="A122" s="31" t="s">
        <v>146</v>
      </c>
      <c r="B122" s="35" t="s">
        <v>94</v>
      </c>
      <c r="C122" s="31">
        <v>4809568831</v>
      </c>
      <c r="D122" s="31" t="str">
        <f t="shared" si="1"/>
        <v>D.Foreman@gmail.com</v>
      </c>
      <c r="E122" s="32">
        <v>43637.833826526359</v>
      </c>
      <c r="F122" s="31" t="s">
        <v>124</v>
      </c>
    </row>
    <row r="123" spans="1:6">
      <c r="A123" s="31" t="s">
        <v>147</v>
      </c>
      <c r="B123" s="35" t="s">
        <v>95</v>
      </c>
      <c r="C123" s="31">
        <v>4802539843</v>
      </c>
      <c r="D123" s="31" t="str">
        <f t="shared" si="1"/>
        <v>M.Wallace@gmail.com</v>
      </c>
      <c r="E123" s="32">
        <v>72478.733137050804</v>
      </c>
      <c r="F123" s="31" t="s">
        <v>124</v>
      </c>
    </row>
    <row r="124" spans="1:6">
      <c r="A124" s="31" t="s">
        <v>148</v>
      </c>
      <c r="B124" s="35" t="s">
        <v>96</v>
      </c>
      <c r="C124" s="31">
        <v>4805477019</v>
      </c>
      <c r="D124" s="31" t="str">
        <f t="shared" si="1"/>
        <v>E.Sanders@gmail.com</v>
      </c>
      <c r="E124" s="32">
        <v>45041.286917306948</v>
      </c>
      <c r="F124" s="31" t="s">
        <v>124</v>
      </c>
    </row>
    <row r="125" spans="1:6">
      <c r="A125" s="31" t="s">
        <v>149</v>
      </c>
      <c r="B125" s="35" t="s">
        <v>97</v>
      </c>
      <c r="C125" s="31">
        <v>4809289348</v>
      </c>
      <c r="D125" s="31" t="str">
        <f t="shared" si="1"/>
        <v>J.Reed@gmail.com</v>
      </c>
      <c r="E125" s="32">
        <v>41986.768409018332</v>
      </c>
      <c r="F125" s="31" t="s">
        <v>124</v>
      </c>
    </row>
    <row r="126" spans="1:6">
      <c r="A126" s="31" t="s">
        <v>150</v>
      </c>
      <c r="B126" s="35" t="s">
        <v>98</v>
      </c>
      <c r="C126" s="31">
        <v>4806360485</v>
      </c>
      <c r="D126" s="31" t="str">
        <f t="shared" si="1"/>
        <v>G.Olsen@gmail.com</v>
      </c>
      <c r="E126" s="32">
        <v>44731.980499150173</v>
      </c>
      <c r="F126" s="31" t="s">
        <v>124</v>
      </c>
    </row>
    <row r="127" spans="1:6">
      <c r="A127" s="31" t="s">
        <v>151</v>
      </c>
      <c r="B127" s="35" t="s">
        <v>99</v>
      </c>
      <c r="C127" s="31">
        <v>4808730215</v>
      </c>
      <c r="D127" s="31" t="str">
        <f t="shared" si="1"/>
        <v>J.Crowder@gmail.com</v>
      </c>
      <c r="E127" s="32">
        <v>27102.764080147452</v>
      </c>
      <c r="F127" s="31" t="s">
        <v>124</v>
      </c>
    </row>
    <row r="128" spans="1:6">
      <c r="A128" s="31" t="s">
        <v>152</v>
      </c>
      <c r="B128" s="35" t="s">
        <v>100</v>
      </c>
      <c r="C128" s="31">
        <v>4800463984</v>
      </c>
      <c r="D128" s="31" t="str">
        <f t="shared" si="1"/>
        <v>D.Adams@gmail.com</v>
      </c>
      <c r="E128" s="32">
        <v>91792.198982989357</v>
      </c>
      <c r="F128" s="31" t="s">
        <v>124</v>
      </c>
    </row>
    <row r="129" spans="1:6">
      <c r="A129" s="31" t="s">
        <v>153</v>
      </c>
      <c r="B129" s="35" t="s">
        <v>101</v>
      </c>
      <c r="C129" s="31">
        <v>4807444558</v>
      </c>
      <c r="D129" s="31" t="str">
        <f t="shared" si="1"/>
        <v>T.Gabriel@gmail.com</v>
      </c>
      <c r="E129" s="32">
        <v>18202.713316362733</v>
      </c>
      <c r="F129" s="31" t="s">
        <v>124</v>
      </c>
    </row>
    <row r="130" spans="1:6">
      <c r="A130" s="31" t="s">
        <v>154</v>
      </c>
      <c r="B130" s="35" t="s">
        <v>697</v>
      </c>
      <c r="C130" s="31">
        <v>4809508958</v>
      </c>
      <c r="D130" s="31" t="str">
        <f t="shared" si="1"/>
        <v>T.Ginn.Jr.@gmail.com</v>
      </c>
      <c r="E130" s="32">
        <v>79583.531189321366</v>
      </c>
      <c r="F130" s="31" t="s">
        <v>124</v>
      </c>
    </row>
    <row r="131" spans="1:6">
      <c r="A131" s="31" t="s">
        <v>155</v>
      </c>
      <c r="B131" s="35" t="s">
        <v>102</v>
      </c>
      <c r="C131" s="31">
        <v>4808027901</v>
      </c>
      <c r="D131" s="31" t="str">
        <f t="shared" ref="D131:D163" si="2">CONCATENATE(B131,"@gmail.com")</f>
        <v>T.Rawls@gmail.com</v>
      </c>
      <c r="E131" s="32">
        <v>21939.3743185401</v>
      </c>
      <c r="F131" s="31" t="s">
        <v>124</v>
      </c>
    </row>
    <row r="132" spans="1:6">
      <c r="A132" s="31" t="s">
        <v>156</v>
      </c>
      <c r="B132" s="35" t="s">
        <v>103</v>
      </c>
      <c r="C132" s="31">
        <v>4801274358</v>
      </c>
      <c r="D132" s="31" t="str">
        <f t="shared" si="2"/>
        <v>R.Burkhead@gmail.com</v>
      </c>
      <c r="E132" s="32">
        <v>92880.062862405874</v>
      </c>
      <c r="F132" s="31" t="s">
        <v>124</v>
      </c>
    </row>
    <row r="133" spans="1:6">
      <c r="A133" s="31" t="s">
        <v>157</v>
      </c>
      <c r="B133" s="35" t="s">
        <v>104</v>
      </c>
      <c r="C133" s="31">
        <v>4807659518</v>
      </c>
      <c r="D133" s="31" t="str">
        <f t="shared" si="2"/>
        <v>J.McKinnon@gmail.com</v>
      </c>
      <c r="E133" s="32">
        <v>12412.156185045958</v>
      </c>
      <c r="F133" s="31" t="s">
        <v>124</v>
      </c>
    </row>
    <row r="134" spans="1:6">
      <c r="A134" s="31" t="s">
        <v>158</v>
      </c>
      <c r="B134" s="35" t="s">
        <v>105</v>
      </c>
      <c r="C134" s="31">
        <v>4806730190</v>
      </c>
      <c r="D134" s="31" t="str">
        <f t="shared" si="2"/>
        <v>R.Cobb@gmail.com</v>
      </c>
      <c r="E134" s="32">
        <v>44025.081015321259</v>
      </c>
      <c r="F134" s="31" t="s">
        <v>124</v>
      </c>
    </row>
    <row r="135" spans="1:6">
      <c r="A135" s="31" t="s">
        <v>159</v>
      </c>
      <c r="B135" s="35" t="s">
        <v>73</v>
      </c>
      <c r="C135" s="31">
        <v>4803749087</v>
      </c>
      <c r="D135" s="31" t="str">
        <f t="shared" si="2"/>
        <v>J.Williams@gmail.com</v>
      </c>
      <c r="E135" s="32">
        <v>85094.865783820118</v>
      </c>
      <c r="F135" s="31" t="s">
        <v>124</v>
      </c>
    </row>
    <row r="136" spans="1:6">
      <c r="A136" s="31" t="s">
        <v>160</v>
      </c>
      <c r="B136" s="35" t="s">
        <v>106</v>
      </c>
      <c r="C136" s="31">
        <v>4809446570</v>
      </c>
      <c r="D136" s="31" t="str">
        <f t="shared" si="2"/>
        <v>T.Williams@gmail.com</v>
      </c>
      <c r="E136" s="32">
        <v>65831.49541450906</v>
      </c>
      <c r="F136" s="31" t="s">
        <v>124</v>
      </c>
    </row>
    <row r="137" spans="1:6">
      <c r="A137" s="31" t="s">
        <v>161</v>
      </c>
      <c r="B137" s="35" t="s">
        <v>107</v>
      </c>
      <c r="C137" s="31">
        <v>4809499944</v>
      </c>
      <c r="D137" s="31" t="str">
        <f t="shared" si="2"/>
        <v>D.Moncrief@gmail.com</v>
      </c>
      <c r="E137" s="32">
        <v>102680.42055986755</v>
      </c>
      <c r="F137" s="31" t="s">
        <v>124</v>
      </c>
    </row>
    <row r="138" spans="1:6">
      <c r="A138" s="31" t="s">
        <v>162</v>
      </c>
      <c r="B138" s="35" t="s">
        <v>108</v>
      </c>
      <c r="C138" s="31">
        <v>4809204456</v>
      </c>
      <c r="D138" s="31" t="str">
        <f t="shared" si="2"/>
        <v>J.Matthews@gmail.com</v>
      </c>
      <c r="E138" s="32">
        <v>42651.300450076997</v>
      </c>
      <c r="F138" s="31" t="s">
        <v>124</v>
      </c>
    </row>
    <row r="139" spans="1:6">
      <c r="A139" s="31" t="s">
        <v>163</v>
      </c>
      <c r="B139" s="35" t="s">
        <v>109</v>
      </c>
      <c r="C139" s="31">
        <v>4807863559</v>
      </c>
      <c r="D139" s="31" t="str">
        <f t="shared" si="2"/>
        <v>S.Diggs@gmail.com</v>
      </c>
      <c r="E139" s="32">
        <v>98542.630169766897</v>
      </c>
      <c r="F139" s="31" t="s">
        <v>124</v>
      </c>
    </row>
    <row r="140" spans="1:6">
      <c r="A140" s="31" t="s">
        <v>164</v>
      </c>
      <c r="B140" s="35" t="s">
        <v>110</v>
      </c>
      <c r="C140" s="31">
        <v>4804605271</v>
      </c>
      <c r="D140" s="31" t="str">
        <f t="shared" si="2"/>
        <v>W.Snead@gmail.com</v>
      </c>
      <c r="E140" s="32">
        <v>88729.676283551831</v>
      </c>
      <c r="F140" s="31" t="s">
        <v>124</v>
      </c>
    </row>
    <row r="141" spans="1:6">
      <c r="A141" s="31" t="s">
        <v>165</v>
      </c>
      <c r="B141" s="35" t="s">
        <v>111</v>
      </c>
      <c r="C141" s="31">
        <v>4809229432</v>
      </c>
      <c r="D141" s="31" t="str">
        <f t="shared" si="2"/>
        <v>T.Kelce@gmail.com</v>
      </c>
      <c r="E141" s="32">
        <v>28667.355715130398</v>
      </c>
      <c r="F141" s="31" t="s">
        <v>124</v>
      </c>
    </row>
    <row r="142" spans="1:6">
      <c r="A142" s="31" t="s">
        <v>166</v>
      </c>
      <c r="B142" s="35" t="s">
        <v>112</v>
      </c>
      <c r="C142" s="31">
        <v>4803257953</v>
      </c>
      <c r="D142" s="31" t="str">
        <f t="shared" si="2"/>
        <v>J.Brown@gmail.com</v>
      </c>
      <c r="E142" s="32">
        <v>26462.623956575033</v>
      </c>
      <c r="F142" s="31" t="s">
        <v>124</v>
      </c>
    </row>
    <row r="143" spans="1:6">
      <c r="A143" s="31" t="s">
        <v>167</v>
      </c>
      <c r="B143" s="35" t="s">
        <v>113</v>
      </c>
      <c r="C143" s="31">
        <v>4806656373</v>
      </c>
      <c r="D143" s="31" t="str">
        <f t="shared" si="2"/>
        <v>R.Matthews@gmail.com</v>
      </c>
      <c r="E143" s="32">
        <v>67959.888544394984</v>
      </c>
      <c r="F143" s="31" t="s">
        <v>124</v>
      </c>
    </row>
    <row r="144" spans="1:6">
      <c r="A144" s="31" t="s">
        <v>168</v>
      </c>
      <c r="B144" s="35" t="s">
        <v>114</v>
      </c>
      <c r="C144" s="31">
        <v>4803956286</v>
      </c>
      <c r="D144" s="31" t="str">
        <f t="shared" si="2"/>
        <v>D.Parker@gmail.com</v>
      </c>
      <c r="E144" s="32">
        <v>41171.854873711774</v>
      </c>
      <c r="F144" s="31" t="s">
        <v>124</v>
      </c>
    </row>
    <row r="145" spans="1:6">
      <c r="A145" s="31" t="s">
        <v>169</v>
      </c>
      <c r="B145" s="35" t="s">
        <v>115</v>
      </c>
      <c r="C145" s="31">
        <v>4801352581</v>
      </c>
      <c r="D145" s="31" t="str">
        <f t="shared" si="2"/>
        <v>L.Dunbar@gmail.com</v>
      </c>
      <c r="E145" s="32">
        <v>79249.736360888943</v>
      </c>
      <c r="F145" s="31" t="s">
        <v>124</v>
      </c>
    </row>
    <row r="146" spans="1:6">
      <c r="A146" s="31" t="s">
        <v>170</v>
      </c>
      <c r="B146" s="35" t="s">
        <v>116</v>
      </c>
      <c r="C146" s="31">
        <v>4802186044</v>
      </c>
      <c r="D146" s="31" t="str">
        <f t="shared" si="2"/>
        <v>K.Drake@gmail.com</v>
      </c>
      <c r="E146" s="32">
        <v>97221.447212751547</v>
      </c>
      <c r="F146" s="31" t="s">
        <v>124</v>
      </c>
    </row>
    <row r="147" spans="1:6">
      <c r="A147" s="31" t="s">
        <v>171</v>
      </c>
      <c r="B147" s="35" t="s">
        <v>117</v>
      </c>
      <c r="C147" s="31">
        <v>4804540140</v>
      </c>
      <c r="D147" s="31" t="str">
        <f t="shared" si="2"/>
        <v>R.Fitzpatrick@gmail.com</v>
      </c>
      <c r="E147" s="32">
        <v>10824.559400059157</v>
      </c>
      <c r="F147" s="31" t="s">
        <v>124</v>
      </c>
    </row>
    <row r="148" spans="1:6">
      <c r="A148" s="31" t="s">
        <v>172</v>
      </c>
      <c r="B148" s="35" t="s">
        <v>118</v>
      </c>
      <c r="C148" s="31">
        <v>4803688858</v>
      </c>
      <c r="D148" s="31" t="str">
        <f t="shared" si="2"/>
        <v>S.Watkins@gmail.com</v>
      </c>
      <c r="E148" s="32">
        <v>24378.914118847501</v>
      </c>
      <c r="F148" s="31" t="s">
        <v>124</v>
      </c>
    </row>
    <row r="149" spans="1:6">
      <c r="A149" s="31" t="s">
        <v>173</v>
      </c>
      <c r="B149" s="35" t="s">
        <v>119</v>
      </c>
      <c r="C149" s="31">
        <v>4806939569</v>
      </c>
      <c r="D149" s="31" t="str">
        <f t="shared" si="2"/>
        <v>A.Thielen@gmail.com</v>
      </c>
      <c r="E149" s="32">
        <v>44888.553428805259</v>
      </c>
      <c r="F149" s="31" t="s">
        <v>124</v>
      </c>
    </row>
    <row r="150" spans="1:6">
      <c r="A150" s="31" t="s">
        <v>174</v>
      </c>
      <c r="B150" s="35" t="s">
        <v>120</v>
      </c>
      <c r="C150" s="31">
        <v>4803215685</v>
      </c>
      <c r="D150" s="31" t="str">
        <f t="shared" si="2"/>
        <v>M.Bennett@gmail.com</v>
      </c>
      <c r="E150" s="32">
        <v>12918.255616786861</v>
      </c>
      <c r="F150" s="31" t="s">
        <v>124</v>
      </c>
    </row>
    <row r="151" spans="1:6">
      <c r="A151" s="31" t="s">
        <v>175</v>
      </c>
      <c r="B151" s="35" t="s">
        <v>121</v>
      </c>
      <c r="C151" s="31">
        <v>4809752137</v>
      </c>
      <c r="D151" s="31" t="str">
        <f t="shared" si="2"/>
        <v>K.Britt@gmail.com</v>
      </c>
      <c r="E151" s="32">
        <v>83122.189989747407</v>
      </c>
      <c r="F151" s="31" t="s">
        <v>124</v>
      </c>
    </row>
    <row r="152" spans="1:6">
      <c r="A152" s="31" t="s">
        <v>946</v>
      </c>
      <c r="B152" s="31" t="s">
        <v>1121</v>
      </c>
      <c r="C152" s="31">
        <f ca="1">RANDBETWEEN(4808592371,4808599999)</f>
        <v>4808596801</v>
      </c>
      <c r="D152" s="31" t="str">
        <f t="shared" si="2"/>
        <v>Roy Hibbert@gmail.com</v>
      </c>
      <c r="E152" s="38">
        <v>15455.11</v>
      </c>
      <c r="F152" s="31" t="s">
        <v>124</v>
      </c>
    </row>
    <row r="153" spans="1:6">
      <c r="A153" s="31" t="s">
        <v>947</v>
      </c>
      <c r="B153" s="31" t="s">
        <v>1122</v>
      </c>
      <c r="C153" s="31">
        <f t="shared" ref="C153:C163" ca="1" si="3">RANDBETWEEN(4808592371,4808599999)</f>
        <v>4808593733</v>
      </c>
      <c r="D153" s="31" t="str">
        <f t="shared" si="2"/>
        <v>Jusuf Nurkic@gmail.com</v>
      </c>
      <c r="E153" s="39">
        <v>56978.09</v>
      </c>
      <c r="F153" s="31" t="s">
        <v>124</v>
      </c>
    </row>
    <row r="154" spans="1:6">
      <c r="A154" s="31" t="s">
        <v>948</v>
      </c>
      <c r="B154" s="31" t="s">
        <v>1123</v>
      </c>
      <c r="C154" s="31">
        <f t="shared" ca="1" si="3"/>
        <v>4808598310</v>
      </c>
      <c r="D154" s="31" t="str">
        <f t="shared" si="2"/>
        <v>Gorgui Dieng@gmail.com</v>
      </c>
      <c r="E154" s="39">
        <v>41269.89</v>
      </c>
      <c r="F154" s="31" t="s">
        <v>124</v>
      </c>
    </row>
    <row r="155" spans="1:6">
      <c r="A155" s="31" t="s">
        <v>949</v>
      </c>
      <c r="B155" s="31" t="s">
        <v>1124</v>
      </c>
      <c r="C155" s="31">
        <f t="shared" ca="1" si="3"/>
        <v>4808599882</v>
      </c>
      <c r="D155" s="31" t="str">
        <f t="shared" si="2"/>
        <v>Greg Monroe@gmail.com</v>
      </c>
      <c r="E155" s="39">
        <v>8364.73</v>
      </c>
      <c r="F155" s="31" t="s">
        <v>124</v>
      </c>
    </row>
    <row r="156" spans="1:6">
      <c r="A156" s="31">
        <v>200</v>
      </c>
      <c r="B156" s="31" t="s">
        <v>1128</v>
      </c>
      <c r="C156" s="31">
        <f t="shared" ca="1" si="3"/>
        <v>4808599153</v>
      </c>
      <c r="D156" s="31" t="str">
        <f t="shared" si="2"/>
        <v>Avery Bradley PVT TLD@gmail.com</v>
      </c>
      <c r="E156" s="39">
        <v>1366400.6</v>
      </c>
      <c r="F156" s="31" t="s">
        <v>123</v>
      </c>
    </row>
    <row r="157" spans="1:6">
      <c r="A157" s="31">
        <v>201</v>
      </c>
      <c r="B157" s="31" t="s">
        <v>1129</v>
      </c>
      <c r="C157" s="31">
        <f t="shared" ca="1" si="3"/>
        <v>4808594209</v>
      </c>
      <c r="D157" s="31" t="str">
        <f t="shared" si="2"/>
        <v>Deron Williams PVT LTD@gmail.com</v>
      </c>
      <c r="E157" s="39">
        <v>1344392.18</v>
      </c>
      <c r="F157" s="31" t="s">
        <v>123</v>
      </c>
    </row>
    <row r="158" spans="1:6">
      <c r="A158" s="31">
        <v>202</v>
      </c>
      <c r="B158" s="31" t="s">
        <v>1130</v>
      </c>
      <c r="C158" s="31">
        <f t="shared" ca="1" si="3"/>
        <v>4808594261</v>
      </c>
      <c r="D158" s="31" t="str">
        <f t="shared" si="2"/>
        <v>Jeff Teague PVT LTD@gmail.com</v>
      </c>
      <c r="E158" s="39">
        <v>1615042.68</v>
      </c>
      <c r="F158" s="31" t="s">
        <v>123</v>
      </c>
    </row>
    <row r="159" spans="1:6">
      <c r="A159" s="31">
        <v>203</v>
      </c>
      <c r="B159" s="31" t="s">
        <v>1131</v>
      </c>
      <c r="C159" s="31">
        <f t="shared" ca="1" si="3"/>
        <v>4808594429</v>
      </c>
      <c r="D159" s="31" t="str">
        <f t="shared" si="2"/>
        <v>Rudy Gay PVT LTD@gmail.com</v>
      </c>
      <c r="E159" s="39">
        <v>7748722.7599999998</v>
      </c>
      <c r="F159" s="31" t="s">
        <v>123</v>
      </c>
    </row>
    <row r="160" spans="1:6">
      <c r="A160" s="31">
        <v>204</v>
      </c>
      <c r="B160" s="31" t="s">
        <v>1132</v>
      </c>
      <c r="C160" s="31">
        <f t="shared" ca="1" si="3"/>
        <v>4808599016</v>
      </c>
      <c r="D160" s="31" t="str">
        <f t="shared" si="2"/>
        <v>Karl-Anthony Towns PVT LTD@gmail.com</v>
      </c>
      <c r="E160" s="39">
        <v>9672773.0899999999</v>
      </c>
      <c r="F160" s="31" t="s">
        <v>123</v>
      </c>
    </row>
    <row r="161" spans="1:6">
      <c r="A161" s="31">
        <v>205</v>
      </c>
      <c r="B161" s="31" t="s">
        <v>1133</v>
      </c>
      <c r="C161" s="31">
        <f t="shared" ca="1" si="3"/>
        <v>4808596553</v>
      </c>
      <c r="D161" s="31" t="str">
        <f t="shared" si="2"/>
        <v>Enes Kanter PVT LTD@gmail.com</v>
      </c>
      <c r="E161" s="39">
        <v>7690570.1900000004</v>
      </c>
      <c r="F161" s="31" t="s">
        <v>123</v>
      </c>
    </row>
    <row r="162" spans="1:6">
      <c r="A162" s="31">
        <v>206</v>
      </c>
      <c r="B162" s="31" t="s">
        <v>1134</v>
      </c>
      <c r="C162" s="31">
        <f t="shared" ca="1" si="3"/>
        <v>4808593302</v>
      </c>
      <c r="D162" s="31" t="str">
        <f t="shared" si="2"/>
        <v>Julius Randle @gmail.com</v>
      </c>
      <c r="E162" s="39">
        <v>66956.649999999994</v>
      </c>
      <c r="F162" s="31" t="s">
        <v>122</v>
      </c>
    </row>
    <row r="163" spans="1:6">
      <c r="A163" s="31">
        <v>207</v>
      </c>
      <c r="B163" s="31" t="s">
        <v>1125</v>
      </c>
      <c r="C163" s="31">
        <f t="shared" ca="1" si="3"/>
        <v>4808596877</v>
      </c>
      <c r="D163" s="31" t="str">
        <f t="shared" si="2"/>
        <v>Jae Crowder@gmail.com</v>
      </c>
      <c r="E163" s="39">
        <v>26403.97</v>
      </c>
      <c r="F163" s="31" t="s">
        <v>122</v>
      </c>
    </row>
    <row r="164" spans="1:6">
      <c r="B164" s="36"/>
    </row>
    <row r="165" spans="1:6">
      <c r="B165" s="36"/>
    </row>
    <row r="166" spans="1:6">
      <c r="B166" s="36"/>
    </row>
    <row r="167" spans="1:6">
      <c r="B167" s="3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5"/>
  <sheetViews>
    <sheetView workbookViewId="0">
      <selection activeCell="G24" sqref="G24"/>
    </sheetView>
  </sheetViews>
  <sheetFormatPr defaultRowHeight="14.4"/>
  <cols>
    <col min="1" max="1" width="15.44140625" customWidth="1"/>
    <col min="2" max="2" width="11.5546875" customWidth="1"/>
    <col min="3" max="4" width="14.33203125" customWidth="1"/>
    <col min="6" max="6" width="19" customWidth="1"/>
    <col min="7" max="7" width="14.5546875" customWidth="1"/>
    <col min="8" max="8" width="18.88671875" customWidth="1"/>
    <col min="9" max="9" width="10.5546875" customWidth="1"/>
    <col min="10" max="10" width="13.6640625" customWidth="1"/>
    <col min="11" max="11" width="13.44140625" customWidth="1"/>
    <col min="12" max="12" width="18.44140625" customWidth="1"/>
    <col min="13" max="13" width="12.44140625" customWidth="1"/>
    <col min="15" max="15" width="19.5546875" customWidth="1"/>
    <col min="16" max="16" width="25.6640625" bestFit="1" customWidth="1"/>
    <col min="18" max="18" width="13" customWidth="1"/>
  </cols>
  <sheetData>
    <row r="1" spans="1:16" ht="15" customHeight="1">
      <c r="A1" s="4" t="s">
        <v>181</v>
      </c>
      <c r="B1" s="4" t="s">
        <v>906</v>
      </c>
      <c r="C1" s="4" t="s">
        <v>912</v>
      </c>
      <c r="D1" s="4" t="s">
        <v>907</v>
      </c>
      <c r="E1" s="4" t="s">
        <v>184</v>
      </c>
      <c r="F1" s="4" t="s">
        <v>183</v>
      </c>
      <c r="G1" s="4" t="s">
        <v>544</v>
      </c>
      <c r="H1" s="4" t="s">
        <v>908</v>
      </c>
      <c r="I1" s="4" t="s">
        <v>182</v>
      </c>
      <c r="J1" s="4" t="s">
        <v>180</v>
      </c>
      <c r="K1" s="4" t="s">
        <v>909</v>
      </c>
      <c r="L1" s="4" t="s">
        <v>910</v>
      </c>
      <c r="M1" s="4" t="s">
        <v>911</v>
      </c>
      <c r="N1" s="4" t="s">
        <v>0</v>
      </c>
      <c r="O1" s="22" t="s">
        <v>915</v>
      </c>
      <c r="P1" s="22" t="s">
        <v>917</v>
      </c>
    </row>
    <row r="2" spans="1:16">
      <c r="A2" s="4" t="s">
        <v>698</v>
      </c>
      <c r="B2" s="5">
        <v>1</v>
      </c>
      <c r="C2" s="4" t="s">
        <v>699</v>
      </c>
      <c r="D2" s="5">
        <v>0</v>
      </c>
      <c r="E2" s="5">
        <v>5</v>
      </c>
      <c r="F2" s="5">
        <v>3000</v>
      </c>
      <c r="G2" s="5">
        <f ca="1">(F1:F69*ROUNDDOWN(L1:L69/12,0)*(E1:E69/100))+(F1:F69*ROUNDDOWN((((L1:L69/12)-ROUNDDOWN(L1:L69/12,0))/0.25),0)*(E1:E69/100))+F1:F69</f>
        <v>3900</v>
      </c>
      <c r="H2" s="5">
        <f ca="1">G1:G69-F1:F69</f>
        <v>900</v>
      </c>
      <c r="I2" s="4" t="s">
        <v>700</v>
      </c>
      <c r="J2" s="2">
        <v>41661</v>
      </c>
      <c r="K2" s="6">
        <f t="shared" ref="K2:K70" ca="1" si="0">TODAY()</f>
        <v>43067</v>
      </c>
      <c r="L2" s="5">
        <f ca="1">DATEDIF(J1:J69,K1:K69,"M")</f>
        <v>46</v>
      </c>
      <c r="M2" s="4" t="s">
        <v>701</v>
      </c>
      <c r="N2" s="5">
        <v>1</v>
      </c>
      <c r="O2" s="2">
        <f>J2+B2*365</f>
        <v>42026</v>
      </c>
      <c r="P2" t="e">
        <f ca="1">DATEDIF(TODAY(),O2,"d")</f>
        <v>#NUM!</v>
      </c>
    </row>
    <row r="3" spans="1:16">
      <c r="A3" s="4" t="s">
        <v>702</v>
      </c>
      <c r="B3" s="5">
        <v>2</v>
      </c>
      <c r="C3" s="4" t="s">
        <v>699</v>
      </c>
      <c r="D3" s="5">
        <v>0</v>
      </c>
      <c r="E3" s="5">
        <v>5.5</v>
      </c>
      <c r="F3" s="5">
        <v>24000</v>
      </c>
      <c r="G3" s="5">
        <f ca="1">(F1:F69*ROUNDDOWN(L1:L69/12,0)*(E1:E69/100))+(F1:F69*ROUNDDOWN((((L1:L69/12)-ROUNDDOWN(L1:L69/12,0))/0.25),0)*(E1:E69/100))+F1:F69</f>
        <v>27960</v>
      </c>
      <c r="H3" s="5">
        <f ca="1">G1:G69-F1:F69</f>
        <v>3960</v>
      </c>
      <c r="I3" s="4" t="s">
        <v>703</v>
      </c>
      <c r="J3" s="2">
        <v>42772</v>
      </c>
      <c r="K3" s="6">
        <f t="shared" ca="1" si="0"/>
        <v>43067</v>
      </c>
      <c r="L3" s="5">
        <f ca="1">DATEDIF(J1:J69,K1:K69,"M")</f>
        <v>9</v>
      </c>
      <c r="M3" s="4" t="s">
        <v>704</v>
      </c>
      <c r="N3" s="5">
        <v>2</v>
      </c>
      <c r="O3" s="2">
        <f t="shared" ref="O3:O66" si="1">J3+B3*365</f>
        <v>43502</v>
      </c>
      <c r="P3">
        <f t="shared" ref="P3:P66" ca="1" si="2">DATEDIF(TODAY(),O3,"d")</f>
        <v>435</v>
      </c>
    </row>
    <row r="4" spans="1:16">
      <c r="A4" s="4" t="s">
        <v>705</v>
      </c>
      <c r="B4" s="5">
        <v>3</v>
      </c>
      <c r="C4" s="4" t="s">
        <v>699</v>
      </c>
      <c r="D4" s="5">
        <v>0</v>
      </c>
      <c r="E4" s="5">
        <v>6</v>
      </c>
      <c r="F4" s="5">
        <v>46000</v>
      </c>
      <c r="G4" s="5">
        <f ca="1">(F1:F69*ROUNDDOWN(L1:L69/12,0)*(E1:E69/100))+(F1:F69*ROUNDDOWN((((L1:L69/12)-ROUNDDOWN(L1:L69/12,0))/0.25),0)*(E1:E69/100))+F1:F69</f>
        <v>48760</v>
      </c>
      <c r="H4" s="5">
        <f ca="1">G1:G69-F1:F69</f>
        <v>2760</v>
      </c>
      <c r="I4" s="4" t="s">
        <v>706</v>
      </c>
      <c r="J4" s="2">
        <v>42933</v>
      </c>
      <c r="K4" s="6">
        <f t="shared" ca="1" si="0"/>
        <v>43067</v>
      </c>
      <c r="L4" s="5">
        <f ca="1">DATEDIF(J1:J69,K1:K69,"M")</f>
        <v>4</v>
      </c>
      <c r="M4" s="4" t="s">
        <v>707</v>
      </c>
      <c r="N4" s="5">
        <v>3</v>
      </c>
      <c r="O4" s="2">
        <f t="shared" si="1"/>
        <v>44028</v>
      </c>
      <c r="P4">
        <f t="shared" ca="1" si="2"/>
        <v>961</v>
      </c>
    </row>
    <row r="5" spans="1:16">
      <c r="A5" s="4" t="s">
        <v>708</v>
      </c>
      <c r="B5" s="5">
        <v>1</v>
      </c>
      <c r="C5" s="4" t="s">
        <v>699</v>
      </c>
      <c r="D5" s="5">
        <v>0</v>
      </c>
      <c r="E5" s="5">
        <v>5</v>
      </c>
      <c r="F5" s="5">
        <v>68000</v>
      </c>
      <c r="G5" s="5">
        <f ca="1">(F1:F69*ROUNDDOWN(L1:L69/12,0)*(E1:E69/100))+(F1:F69*ROUNDDOWN((((L1:L69/12)-ROUNDDOWN(L1:L69/12,0))/0.25),0)*(E1:E69/100))+F1:F69</f>
        <v>81600</v>
      </c>
      <c r="H5" s="5">
        <f ca="1">G1:G69-F1:F69</f>
        <v>13600</v>
      </c>
      <c r="I5" s="4" t="s">
        <v>709</v>
      </c>
      <c r="J5" s="2">
        <v>42089</v>
      </c>
      <c r="K5" s="6">
        <f t="shared" ca="1" si="0"/>
        <v>43067</v>
      </c>
      <c r="L5" s="5">
        <f ca="1">DATEDIF(J1:J69,K1:K69,"M")</f>
        <v>32</v>
      </c>
      <c r="M5" s="4" t="s">
        <v>710</v>
      </c>
      <c r="N5" s="5">
        <v>4</v>
      </c>
      <c r="O5" s="2">
        <f t="shared" si="1"/>
        <v>42454</v>
      </c>
      <c r="P5" t="e">
        <f t="shared" ca="1" si="2"/>
        <v>#NUM!</v>
      </c>
    </row>
    <row r="6" spans="1:16">
      <c r="A6" s="4" t="s">
        <v>711</v>
      </c>
      <c r="B6" s="5">
        <v>3</v>
      </c>
      <c r="C6" s="4" t="s">
        <v>699</v>
      </c>
      <c r="D6" s="5">
        <v>0</v>
      </c>
      <c r="E6" s="5">
        <v>6</v>
      </c>
      <c r="F6" s="5">
        <v>21000</v>
      </c>
      <c r="G6" s="5">
        <f ca="1">(F1:F69*ROUNDDOWN(L1:L69/12,0)*(E1:E69/100))+(F1:F69*ROUNDDOWN((((L1:L69/12)-ROUNDDOWN(L1:L69/12,0))/0.25),0)*(E1:E69/100))+F1:F69</f>
        <v>26040</v>
      </c>
      <c r="H6" s="5">
        <f ca="1">G1:G69-F1:F69</f>
        <v>5040</v>
      </c>
      <c r="I6" s="4" t="s">
        <v>712</v>
      </c>
      <c r="J6" s="2">
        <v>42078</v>
      </c>
      <c r="K6" s="6">
        <f t="shared" ca="1" si="0"/>
        <v>43067</v>
      </c>
      <c r="L6" s="5">
        <f ca="1">DATEDIF(J1:J69,K1:K69,"M")</f>
        <v>32</v>
      </c>
      <c r="M6" s="4" t="s">
        <v>713</v>
      </c>
      <c r="N6" s="5">
        <v>5</v>
      </c>
      <c r="O6" s="2">
        <f t="shared" si="1"/>
        <v>43173</v>
      </c>
      <c r="P6">
        <f t="shared" ca="1" si="2"/>
        <v>106</v>
      </c>
    </row>
    <row r="7" spans="1:16">
      <c r="A7" s="4" t="s">
        <v>714</v>
      </c>
      <c r="B7" s="5">
        <v>3</v>
      </c>
      <c r="C7" s="4" t="s">
        <v>699</v>
      </c>
      <c r="D7" s="5">
        <v>0</v>
      </c>
      <c r="E7" s="5">
        <v>6</v>
      </c>
      <c r="F7" s="5">
        <v>4000</v>
      </c>
      <c r="G7" s="5">
        <f ca="1">(F1:F69*ROUNDDOWN(L1:L69/12,0)*(E1:E69/100))+(F1:F69*ROUNDDOWN((((L1:L69/12)-ROUNDDOWN(L1:L69/12,0))/0.25),0)*(E1:E69/100))+F1:F69</f>
        <v>5200</v>
      </c>
      <c r="H7" s="5">
        <f ca="1">G1:G69-F1:F69</f>
        <v>1200</v>
      </c>
      <c r="I7" s="4" t="s">
        <v>715</v>
      </c>
      <c r="J7" s="2">
        <v>41229</v>
      </c>
      <c r="K7" s="6">
        <f t="shared" ca="1" si="0"/>
        <v>43067</v>
      </c>
      <c r="L7" s="5">
        <f ca="1">DATEDIF(J1:J69,K1:K69,"M")</f>
        <v>60</v>
      </c>
      <c r="M7" s="4" t="s">
        <v>716</v>
      </c>
      <c r="N7" s="5">
        <v>6</v>
      </c>
      <c r="O7" s="2">
        <f t="shared" si="1"/>
        <v>42324</v>
      </c>
      <c r="P7" t="e">
        <f t="shared" ca="1" si="2"/>
        <v>#NUM!</v>
      </c>
    </row>
    <row r="8" spans="1:16">
      <c r="A8" s="4" t="s">
        <v>717</v>
      </c>
      <c r="B8" s="5">
        <v>1</v>
      </c>
      <c r="C8" s="4" t="s">
        <v>699</v>
      </c>
      <c r="D8" s="5">
        <v>0</v>
      </c>
      <c r="E8" s="5">
        <v>5</v>
      </c>
      <c r="F8" s="5">
        <v>45000</v>
      </c>
      <c r="G8" s="5">
        <f ca="1">(F1:F69*ROUNDDOWN(L1:L69/12,0)*(E1:E69/100))+(F1:F69*ROUNDDOWN((((L1:L69/12)-ROUNDDOWN(L1:L69/12,0))/0.25),0)*(E1:E69/100))+F1:F69</f>
        <v>47250</v>
      </c>
      <c r="H8" s="5">
        <f ca="1">G1:G69-F1:F69</f>
        <v>2250</v>
      </c>
      <c r="I8" s="4" t="s">
        <v>718</v>
      </c>
      <c r="J8" s="2">
        <v>42907</v>
      </c>
      <c r="K8" s="6">
        <f t="shared" ca="1" si="0"/>
        <v>43067</v>
      </c>
      <c r="L8" s="5">
        <f ca="1">DATEDIF(J1:J69,K1:K69,"M")</f>
        <v>5</v>
      </c>
      <c r="M8" s="4" t="s">
        <v>719</v>
      </c>
      <c r="N8" s="5">
        <v>7</v>
      </c>
      <c r="O8" s="2">
        <f t="shared" si="1"/>
        <v>43272</v>
      </c>
      <c r="P8">
        <f t="shared" ca="1" si="2"/>
        <v>205</v>
      </c>
    </row>
    <row r="9" spans="1:16">
      <c r="A9" s="4" t="s">
        <v>720</v>
      </c>
      <c r="B9" s="5">
        <v>1</v>
      </c>
      <c r="C9" s="4" t="s">
        <v>721</v>
      </c>
      <c r="D9" s="5">
        <v>0</v>
      </c>
      <c r="E9" s="5">
        <v>5</v>
      </c>
      <c r="F9" s="5">
        <v>7000</v>
      </c>
      <c r="G9" s="5">
        <f ca="1">(F1:F69*ROUNDDOWN(L1:L69/12,0)*(E1:E69/100))+(F1:F69*ROUNDDOWN((((L1:L69/12)-ROUNDDOWN(L1:L69/12,0))/0.5),0)*(E1:E69/100))+F1:F69</f>
        <v>8050</v>
      </c>
      <c r="H9" s="5">
        <f ca="1">G1:G69-F1:F69</f>
        <v>1050</v>
      </c>
      <c r="I9" s="4" t="s">
        <v>722</v>
      </c>
      <c r="J9" s="2">
        <v>41925</v>
      </c>
      <c r="K9" s="6">
        <f t="shared" ca="1" si="0"/>
        <v>43067</v>
      </c>
      <c r="L9" s="5">
        <f ca="1">DATEDIF(J1:J69,K1:K69,"M")</f>
        <v>37</v>
      </c>
      <c r="M9" s="4" t="s">
        <v>723</v>
      </c>
      <c r="N9" s="5">
        <v>8</v>
      </c>
      <c r="O9" s="2">
        <f t="shared" si="1"/>
        <v>42290</v>
      </c>
      <c r="P9" t="e">
        <f t="shared" ca="1" si="2"/>
        <v>#NUM!</v>
      </c>
    </row>
    <row r="10" spans="1:16">
      <c r="A10" s="4" t="s">
        <v>724</v>
      </c>
      <c r="B10" s="5">
        <v>3</v>
      </c>
      <c r="C10" s="4" t="s">
        <v>721</v>
      </c>
      <c r="D10" s="5">
        <v>0</v>
      </c>
      <c r="E10" s="5">
        <v>6</v>
      </c>
      <c r="F10" s="5">
        <v>53000</v>
      </c>
      <c r="G10" s="5">
        <f ca="1">(F1:F69*ROUNDDOWN(L1:L69/12,0)*(E1:E69/100))+(F1:F69*ROUNDDOWN((((L1:L69/12)-ROUNDDOWN(L1:L69/12,0))/0.5),0)*(E1:E69/100))+F1:F69</f>
        <v>56180</v>
      </c>
      <c r="H10" s="5">
        <f ca="1">G1:G69-F1:F69</f>
        <v>3180</v>
      </c>
      <c r="I10" s="4" t="s">
        <v>725</v>
      </c>
      <c r="J10" s="2">
        <v>42882</v>
      </c>
      <c r="K10" s="6">
        <f t="shared" ca="1" si="0"/>
        <v>43067</v>
      </c>
      <c r="L10" s="5">
        <f ca="1">DATEDIF(J1:J69,K1:K69,"M")</f>
        <v>6</v>
      </c>
      <c r="M10" s="4" t="s">
        <v>726</v>
      </c>
      <c r="N10" s="5">
        <v>9</v>
      </c>
      <c r="O10" s="2">
        <f t="shared" si="1"/>
        <v>43977</v>
      </c>
      <c r="P10">
        <f t="shared" ca="1" si="2"/>
        <v>910</v>
      </c>
    </row>
    <row r="11" spans="1:16">
      <c r="A11" s="4" t="s">
        <v>727</v>
      </c>
      <c r="B11" s="5">
        <v>2</v>
      </c>
      <c r="C11" s="4" t="s">
        <v>721</v>
      </c>
      <c r="D11" s="5">
        <v>0</v>
      </c>
      <c r="E11" s="5">
        <v>5.5</v>
      </c>
      <c r="F11" s="5">
        <v>27000</v>
      </c>
      <c r="G11" s="5">
        <f ca="1">(F1:F69*ROUNDDOWN(L1:L69/12,0)*(E1:E69/100))+(F1:F69*ROUNDDOWN((((L1:L69/12)-ROUNDDOWN(L1:L69/12,0))/0.5),0)*(E1:E69/100))+F1:F69</f>
        <v>29970</v>
      </c>
      <c r="H11" s="5">
        <f ca="1">G1:G69-F1:F69</f>
        <v>2970</v>
      </c>
      <c r="I11" s="4" t="s">
        <v>728</v>
      </c>
      <c r="J11" s="2">
        <v>42439</v>
      </c>
      <c r="K11" s="6">
        <f t="shared" ca="1" si="0"/>
        <v>43067</v>
      </c>
      <c r="L11" s="5">
        <f ca="1">DATEDIF(J1:J69,K1:K69,"M")</f>
        <v>20</v>
      </c>
      <c r="M11" s="4" t="s">
        <v>729</v>
      </c>
      <c r="N11" s="5">
        <v>10</v>
      </c>
      <c r="O11" s="2">
        <f t="shared" si="1"/>
        <v>43169</v>
      </c>
      <c r="P11">
        <f t="shared" ca="1" si="2"/>
        <v>102</v>
      </c>
    </row>
    <row r="12" spans="1:16">
      <c r="A12" s="4" t="s">
        <v>730</v>
      </c>
      <c r="B12" s="5">
        <v>3</v>
      </c>
      <c r="C12" s="4" t="s">
        <v>721</v>
      </c>
      <c r="D12" s="5">
        <v>0</v>
      </c>
      <c r="E12" s="5">
        <v>6</v>
      </c>
      <c r="F12" s="5">
        <v>15000</v>
      </c>
      <c r="G12" s="5">
        <f ca="1">(F1:F69*ROUNDDOWN(L1:L69/12,0)*(E1:E69/100))+(F1:F69*ROUNDDOWN((((L1:L69/12)-ROUNDDOWN(L1:L69/12,0))/0.5),0)*(E1:E69/100))+F1:F69</f>
        <v>15900</v>
      </c>
      <c r="H12" s="5">
        <f ca="1">G1:G69-F1:F69</f>
        <v>900</v>
      </c>
      <c r="I12" s="4" t="s">
        <v>731</v>
      </c>
      <c r="J12" s="2">
        <v>42739</v>
      </c>
      <c r="K12" s="6">
        <f t="shared" ca="1" si="0"/>
        <v>43067</v>
      </c>
      <c r="L12" s="5">
        <f ca="1">DATEDIF(J1:J69,K1:K69,"M")</f>
        <v>10</v>
      </c>
      <c r="M12" s="4" t="s">
        <v>732</v>
      </c>
      <c r="N12" s="5">
        <v>11</v>
      </c>
      <c r="O12" s="2">
        <f t="shared" si="1"/>
        <v>43834</v>
      </c>
      <c r="P12">
        <f t="shared" ca="1" si="2"/>
        <v>767</v>
      </c>
    </row>
    <row r="13" spans="1:16">
      <c r="A13" s="4" t="s">
        <v>733</v>
      </c>
      <c r="B13" s="5">
        <v>3</v>
      </c>
      <c r="C13" s="4" t="s">
        <v>721</v>
      </c>
      <c r="D13" s="5">
        <v>0</v>
      </c>
      <c r="E13" s="5">
        <v>6</v>
      </c>
      <c r="F13" s="5">
        <v>24000</v>
      </c>
      <c r="G13" s="5">
        <f ca="1">(F1:F69*ROUNDDOWN(L1:L69/12,0)*(E1:E69/100))+(F1:F69*ROUNDDOWN((((L1:L69/12)-ROUNDDOWN(L1:L69/12,0))/0.5),0)*(E1:E69/100))+F1:F69</f>
        <v>29760</v>
      </c>
      <c r="H13" s="5">
        <f ca="1">G1:G69-F1:F69</f>
        <v>5760</v>
      </c>
      <c r="I13" s="4" t="s">
        <v>734</v>
      </c>
      <c r="J13" s="2">
        <v>41668</v>
      </c>
      <c r="K13" s="6">
        <f t="shared" ca="1" si="0"/>
        <v>43067</v>
      </c>
      <c r="L13" s="5">
        <f ca="1">DATEDIF(J1:J69,K1:K69,"M")</f>
        <v>45</v>
      </c>
      <c r="M13" s="4" t="s">
        <v>735</v>
      </c>
      <c r="N13" s="5">
        <v>12</v>
      </c>
      <c r="O13" s="2">
        <f t="shared" si="1"/>
        <v>42763</v>
      </c>
      <c r="P13" t="e">
        <f t="shared" ca="1" si="2"/>
        <v>#NUM!</v>
      </c>
    </row>
    <row r="14" spans="1:16">
      <c r="A14" s="4" t="s">
        <v>736</v>
      </c>
      <c r="B14" s="5">
        <v>2</v>
      </c>
      <c r="C14" s="4" t="s">
        <v>721</v>
      </c>
      <c r="D14" s="5">
        <v>0</v>
      </c>
      <c r="E14" s="5">
        <v>5.5</v>
      </c>
      <c r="F14" s="5">
        <v>5000</v>
      </c>
      <c r="G14" s="5">
        <f ca="1">(F1:F69*ROUNDDOWN(L1:L69/12,0)*(E1:E69/100))+(F1:F69*ROUNDDOWN((((L1:L69/12)-ROUNDDOWN(L1:L69/12,0))/0.5),0)*(E1:E69/100))+F1:F69</f>
        <v>5550</v>
      </c>
      <c r="H14" s="5">
        <f ca="1">G1:G69-F1:F69</f>
        <v>550</v>
      </c>
      <c r="I14" s="4" t="s">
        <v>737</v>
      </c>
      <c r="J14" s="2">
        <v>42208</v>
      </c>
      <c r="K14" s="6">
        <f t="shared" ca="1" si="0"/>
        <v>43067</v>
      </c>
      <c r="L14" s="5">
        <f ca="1">DATEDIF(J1:J69,K1:K69,"M")</f>
        <v>28</v>
      </c>
      <c r="M14" s="4" t="s">
        <v>738</v>
      </c>
      <c r="N14" s="5">
        <v>13</v>
      </c>
      <c r="O14" s="2">
        <f t="shared" si="1"/>
        <v>42938</v>
      </c>
      <c r="P14" t="e">
        <f t="shared" ca="1" si="2"/>
        <v>#NUM!</v>
      </c>
    </row>
    <row r="15" spans="1:16">
      <c r="A15" s="4" t="s">
        <v>739</v>
      </c>
      <c r="B15" s="5">
        <v>3</v>
      </c>
      <c r="C15" s="4" t="s">
        <v>721</v>
      </c>
      <c r="D15" s="5">
        <v>0</v>
      </c>
      <c r="E15" s="5">
        <v>6</v>
      </c>
      <c r="F15" s="5">
        <v>61000</v>
      </c>
      <c r="G15" s="5">
        <f ca="1">(F1:F69*ROUNDDOWN(L1:L69/12,0)*(E1:E69/100))+(F1:F69*ROUNDDOWN((((L1:L69/12)-ROUNDDOWN(L1:L69/12,0))/0.5),0)*(E1:E69/100))+F1:F69</f>
        <v>79300</v>
      </c>
      <c r="H15" s="5">
        <f ca="1">G1:G69-F1:F69</f>
        <v>18300</v>
      </c>
      <c r="I15" s="4" t="s">
        <v>740</v>
      </c>
      <c r="J15" s="2">
        <v>41101</v>
      </c>
      <c r="K15" s="6">
        <f t="shared" ca="1" si="0"/>
        <v>43067</v>
      </c>
      <c r="L15" s="5">
        <f ca="1">DATEDIF(J1:J69,K1:K69,"M")</f>
        <v>64</v>
      </c>
      <c r="M15" s="4" t="s">
        <v>741</v>
      </c>
      <c r="N15" s="5">
        <v>14</v>
      </c>
      <c r="O15" s="2">
        <f t="shared" si="1"/>
        <v>42196</v>
      </c>
      <c r="P15" t="e">
        <f t="shared" ca="1" si="2"/>
        <v>#NUM!</v>
      </c>
    </row>
    <row r="16" spans="1:16">
      <c r="A16" s="4" t="s">
        <v>742</v>
      </c>
      <c r="B16" s="5">
        <v>1</v>
      </c>
      <c r="C16" s="4" t="s">
        <v>743</v>
      </c>
      <c r="D16" s="5">
        <v>0</v>
      </c>
      <c r="E16" s="5">
        <v>5</v>
      </c>
      <c r="F16" s="5">
        <v>9000</v>
      </c>
      <c r="G16" s="5">
        <f ca="1">(F1:F69*ROUNDDOWN(L1:L69/12,0)*(E1:E69/100))+(F1:F69*ROUNDDOWN((((L1:L69/12)-ROUNDDOWN(L1:L69/12,0))/1),0)*(E1:E69/100))+F1:F69</f>
        <v>10350</v>
      </c>
      <c r="H16" s="5">
        <f ca="1">G1:G69-F1:F69</f>
        <v>1350</v>
      </c>
      <c r="I16" s="4" t="s">
        <v>744</v>
      </c>
      <c r="J16" s="2">
        <v>41688</v>
      </c>
      <c r="K16" s="6">
        <f t="shared" ca="1" si="0"/>
        <v>43067</v>
      </c>
      <c r="L16" s="5">
        <f ca="1">DATEDIF(J1:J69,K1:K69,"M")</f>
        <v>45</v>
      </c>
      <c r="M16" s="4" t="s">
        <v>745</v>
      </c>
      <c r="N16" s="5">
        <v>15</v>
      </c>
      <c r="O16" s="2">
        <f t="shared" si="1"/>
        <v>42053</v>
      </c>
      <c r="P16" t="e">
        <f t="shared" ca="1" si="2"/>
        <v>#NUM!</v>
      </c>
    </row>
    <row r="17" spans="1:16">
      <c r="A17" s="4" t="s">
        <v>746</v>
      </c>
      <c r="B17" s="5">
        <v>1</v>
      </c>
      <c r="C17" s="4" t="s">
        <v>743</v>
      </c>
      <c r="D17" s="5">
        <v>0</v>
      </c>
      <c r="E17" s="5">
        <v>5</v>
      </c>
      <c r="F17" s="5">
        <v>57000</v>
      </c>
      <c r="G17" s="5">
        <f ca="1">(F1:F69*ROUNDDOWN(L1:L69/12,0)*(E1:E69/100))+(F1:F69*ROUNDDOWN((((L1:L69/12)-ROUNDDOWN(L1:L69/12,0))/1),0)*(E1:E69/100))+F1:F69</f>
        <v>59850</v>
      </c>
      <c r="H17" s="5">
        <f ca="1">G1:G69-F1:F69</f>
        <v>2850</v>
      </c>
      <c r="I17" s="4" t="s">
        <v>747</v>
      </c>
      <c r="J17" s="2">
        <v>42541</v>
      </c>
      <c r="K17" s="6">
        <f t="shared" ca="1" si="0"/>
        <v>43067</v>
      </c>
      <c r="L17" s="5">
        <f ca="1">DATEDIF(J1:J69,K1:K69,"M")</f>
        <v>17</v>
      </c>
      <c r="M17" s="4" t="s">
        <v>748</v>
      </c>
      <c r="N17" s="5">
        <v>16</v>
      </c>
      <c r="O17" s="2">
        <f t="shared" si="1"/>
        <v>42906</v>
      </c>
      <c r="P17" t="e">
        <f t="shared" ca="1" si="2"/>
        <v>#NUM!</v>
      </c>
    </row>
    <row r="18" spans="1:16">
      <c r="A18" s="4" t="s">
        <v>749</v>
      </c>
      <c r="B18" s="5">
        <v>3</v>
      </c>
      <c r="C18" s="4" t="s">
        <v>743</v>
      </c>
      <c r="D18" s="5">
        <v>0</v>
      </c>
      <c r="E18" s="5">
        <v>6</v>
      </c>
      <c r="F18" s="5">
        <v>21000</v>
      </c>
      <c r="G18" s="5">
        <f ca="1">(F1:F69*ROUNDDOWN(L1:L69/12,0)*(E1:E69/100))+(F1:F69*ROUNDDOWN((((L1:L69/12)-ROUNDDOWN(L1:L69/12,0))/1),0)*(E1:E69/100))+F1:F69</f>
        <v>24780</v>
      </c>
      <c r="H18" s="5">
        <f ca="1">G1:G69-F1:F69</f>
        <v>3780</v>
      </c>
      <c r="I18" s="4" t="s">
        <v>750</v>
      </c>
      <c r="J18" s="2">
        <v>41852</v>
      </c>
      <c r="K18" s="6">
        <f t="shared" ca="1" si="0"/>
        <v>43067</v>
      </c>
      <c r="L18" s="5">
        <f ca="1">DATEDIF(J1:J69,K1:K69,"M")</f>
        <v>39</v>
      </c>
      <c r="M18" s="4" t="s">
        <v>751</v>
      </c>
      <c r="N18" s="5">
        <v>17</v>
      </c>
      <c r="O18" s="2">
        <f t="shared" si="1"/>
        <v>42947</v>
      </c>
      <c r="P18" t="e">
        <f t="shared" ca="1" si="2"/>
        <v>#NUM!</v>
      </c>
    </row>
    <row r="19" spans="1:16">
      <c r="A19" s="4" t="s">
        <v>752</v>
      </c>
      <c r="B19" s="5">
        <v>2</v>
      </c>
      <c r="C19" s="4" t="s">
        <v>743</v>
      </c>
      <c r="D19" s="5">
        <v>0</v>
      </c>
      <c r="E19" s="5">
        <v>5.5</v>
      </c>
      <c r="F19" s="5">
        <v>43000</v>
      </c>
      <c r="G19" s="5">
        <f ca="1">(F1:F69*ROUNDDOWN(L1:L69/12,0)*(E1:E69/100))+(F1:F69*ROUNDDOWN((((L1:L69/12)-ROUNDDOWN(L1:L69/12,0))/1),0)*(E1:E69/100))+F1:F69</f>
        <v>43000</v>
      </c>
      <c r="H19" s="5">
        <f ca="1">G1:G69-F1:F69</f>
        <v>0</v>
      </c>
      <c r="I19" s="4" t="s">
        <v>753</v>
      </c>
      <c r="J19" s="2">
        <v>43006</v>
      </c>
      <c r="K19" s="6">
        <f t="shared" ca="1" si="0"/>
        <v>43067</v>
      </c>
      <c r="L19" s="5">
        <f ca="1">DATEDIF(J1:J69,K1:K69,"M")</f>
        <v>2</v>
      </c>
      <c r="M19" s="4" t="s">
        <v>754</v>
      </c>
      <c r="N19" s="5">
        <v>18</v>
      </c>
      <c r="O19" s="2">
        <f t="shared" si="1"/>
        <v>43736</v>
      </c>
      <c r="P19">
        <f t="shared" ca="1" si="2"/>
        <v>669</v>
      </c>
    </row>
    <row r="20" spans="1:16">
      <c r="A20" s="4" t="s">
        <v>755</v>
      </c>
      <c r="B20" s="5">
        <v>3</v>
      </c>
      <c r="C20" s="4" t="s">
        <v>743</v>
      </c>
      <c r="D20" s="5">
        <v>0</v>
      </c>
      <c r="E20" s="5">
        <v>6</v>
      </c>
      <c r="F20" s="5">
        <v>52000</v>
      </c>
      <c r="G20" s="5">
        <f ca="1">(F1:F69*ROUNDDOWN(L1:L69/12,0)*(E1:E69/100))+(F1:F69*ROUNDDOWN((((L1:L69/12)-ROUNDDOWN(L1:L69/12,0))/1),0)*(E1:E69/100))+F1:F69</f>
        <v>58240</v>
      </c>
      <c r="H20" s="5">
        <f ca="1">G1:G69-F1:F69</f>
        <v>6240</v>
      </c>
      <c r="I20" s="4" t="s">
        <v>756</v>
      </c>
      <c r="J20" s="2">
        <v>42243</v>
      </c>
      <c r="K20" s="6">
        <f t="shared" ca="1" si="0"/>
        <v>43067</v>
      </c>
      <c r="L20" s="5">
        <f ca="1">DATEDIF(J1:J69,K1:K69,"M")</f>
        <v>27</v>
      </c>
      <c r="M20" s="4" t="s">
        <v>757</v>
      </c>
      <c r="N20" s="5">
        <v>19</v>
      </c>
      <c r="O20" s="2">
        <f t="shared" si="1"/>
        <v>43338</v>
      </c>
      <c r="P20">
        <f t="shared" ca="1" si="2"/>
        <v>271</v>
      </c>
    </row>
    <row r="21" spans="1:16">
      <c r="A21" s="4" t="s">
        <v>758</v>
      </c>
      <c r="B21" s="5">
        <v>1</v>
      </c>
      <c r="C21" s="4" t="s">
        <v>743</v>
      </c>
      <c r="D21" s="5">
        <v>0</v>
      </c>
      <c r="E21" s="5">
        <v>5</v>
      </c>
      <c r="F21" s="5">
        <v>8000</v>
      </c>
      <c r="G21" s="5">
        <f ca="1">(F1:F69*ROUNDDOWN(L1:L69/12,0)*(E1:E69/100))+(F1:F69*ROUNDDOWN((((L1:L69/12)-ROUNDDOWN(L1:L69/12,0))/1),0)*(E1:E69/100))+F1:F69</f>
        <v>8000</v>
      </c>
      <c r="H21" s="5">
        <f ca="1">G1:G69-F1:F69</f>
        <v>0</v>
      </c>
      <c r="I21" s="4" t="s">
        <v>759</v>
      </c>
      <c r="J21" s="2">
        <v>43023</v>
      </c>
      <c r="K21" s="6">
        <f t="shared" ca="1" si="0"/>
        <v>43067</v>
      </c>
      <c r="L21" s="5">
        <f ca="1">DATEDIF(J1:J69,K1:K69,"M")</f>
        <v>1</v>
      </c>
      <c r="M21" s="4" t="s">
        <v>760</v>
      </c>
      <c r="N21" s="5">
        <v>20</v>
      </c>
      <c r="O21" s="2">
        <f t="shared" si="1"/>
        <v>43388</v>
      </c>
      <c r="P21">
        <f t="shared" ca="1" si="2"/>
        <v>321</v>
      </c>
    </row>
    <row r="22" spans="1:16">
      <c r="A22" s="4" t="s">
        <v>761</v>
      </c>
      <c r="B22" s="5">
        <v>3</v>
      </c>
      <c r="C22" s="4" t="s">
        <v>743</v>
      </c>
      <c r="D22" s="5">
        <v>0</v>
      </c>
      <c r="E22" s="5">
        <v>6</v>
      </c>
      <c r="F22" s="5">
        <v>31000</v>
      </c>
      <c r="G22" s="5">
        <f ca="1">(F1:F69*ROUNDDOWN(L1:L69/12,0)*(E1:E69/100))+(F1:F69*ROUNDDOWN((((L1:L69/12)-ROUNDDOWN(L1:L69/12,0))/1),0)*(E1:E69/100))+F1:F69</f>
        <v>32860</v>
      </c>
      <c r="H22" s="5">
        <f ca="1">G1:G69-F1:F69</f>
        <v>1860</v>
      </c>
      <c r="I22" s="4" t="s">
        <v>762</v>
      </c>
      <c r="J22" s="2">
        <v>42473</v>
      </c>
      <c r="K22" s="6">
        <f t="shared" ca="1" si="0"/>
        <v>43067</v>
      </c>
      <c r="L22" s="5">
        <f ca="1">DATEDIF(J1:J69,K1:K69,"M")</f>
        <v>19</v>
      </c>
      <c r="M22" s="4" t="s">
        <v>763</v>
      </c>
      <c r="N22" s="5">
        <v>21</v>
      </c>
      <c r="O22" s="2">
        <f t="shared" si="1"/>
        <v>43568</v>
      </c>
      <c r="P22">
        <f t="shared" ca="1" si="2"/>
        <v>501</v>
      </c>
    </row>
    <row r="23" spans="1:16">
      <c r="A23" s="4" t="s">
        <v>764</v>
      </c>
      <c r="B23" s="5">
        <v>2</v>
      </c>
      <c r="C23" s="4" t="s">
        <v>743</v>
      </c>
      <c r="D23" s="5">
        <v>0</v>
      </c>
      <c r="E23" s="5">
        <v>5.5</v>
      </c>
      <c r="F23" s="5">
        <v>40000</v>
      </c>
      <c r="G23" s="5">
        <f ca="1">(F1:F69*ROUNDDOWN(L1:L69/12,0)*(E1:E69/100))+(F1:F69*ROUNDDOWN((((L1:L69/12)-ROUNDDOWN(L1:L69/12,0))/1),0)*(E1:E69/100))+F1:F69</f>
        <v>44400</v>
      </c>
      <c r="H23" s="5">
        <f ca="1">G1:G69-F1:F69</f>
        <v>4400</v>
      </c>
      <c r="I23" s="4" t="s">
        <v>765</v>
      </c>
      <c r="J23" s="2">
        <v>42257</v>
      </c>
      <c r="K23" s="6">
        <f t="shared" ca="1" si="0"/>
        <v>43067</v>
      </c>
      <c r="L23" s="5">
        <f ca="1">DATEDIF(J1:J69,K1:K69,"M")</f>
        <v>26</v>
      </c>
      <c r="M23" s="4" t="s">
        <v>766</v>
      </c>
      <c r="N23" s="5">
        <v>22</v>
      </c>
      <c r="O23" s="2">
        <f t="shared" si="1"/>
        <v>42987</v>
      </c>
      <c r="P23" t="e">
        <f t="shared" ca="1" si="2"/>
        <v>#NUM!</v>
      </c>
    </row>
    <row r="24" spans="1:16">
      <c r="A24" s="4" t="s">
        <v>767</v>
      </c>
      <c r="B24" s="5">
        <v>1</v>
      </c>
      <c r="C24" s="4" t="s">
        <v>743</v>
      </c>
      <c r="D24" s="5">
        <v>0</v>
      </c>
      <c r="E24" s="5">
        <v>5</v>
      </c>
      <c r="F24" s="5">
        <v>3000</v>
      </c>
      <c r="G24" s="5">
        <f ca="1">(F1:F69*ROUNDDOWN(L1:L69/12,0)*(E1:E69/100))+(F1:F69*ROUNDDOWN((((L1:L69/12)-ROUNDDOWN(L1:L69/12,0))/1),0)*(E1:E69/100))+F1:F69</f>
        <v>3150</v>
      </c>
      <c r="H24" s="5">
        <f ca="1">G1:G69-F1:F69</f>
        <v>150</v>
      </c>
      <c r="I24" s="4" t="s">
        <v>768</v>
      </c>
      <c r="J24" s="2">
        <v>42626</v>
      </c>
      <c r="K24" s="6">
        <f t="shared" ca="1" si="0"/>
        <v>43067</v>
      </c>
      <c r="L24" s="5">
        <f ca="1">DATEDIF(J1:J69,K1:K69,"M")</f>
        <v>14</v>
      </c>
      <c r="M24" s="4" t="s">
        <v>769</v>
      </c>
      <c r="N24" s="5">
        <v>23</v>
      </c>
      <c r="O24" s="2">
        <f t="shared" si="1"/>
        <v>42991</v>
      </c>
      <c r="P24" t="e">
        <f t="shared" ca="1" si="2"/>
        <v>#NUM!</v>
      </c>
    </row>
    <row r="25" spans="1:16">
      <c r="A25" s="4" t="s">
        <v>770</v>
      </c>
      <c r="B25" s="5">
        <v>2</v>
      </c>
      <c r="C25" s="4" t="s">
        <v>771</v>
      </c>
      <c r="D25" s="5">
        <v>1</v>
      </c>
      <c r="E25" s="5">
        <v>6.5</v>
      </c>
      <c r="F25" s="5">
        <v>1000</v>
      </c>
      <c r="G25" s="5">
        <f ca="1">(F1:F69*ROUNDDOWN(L1:L69/12,0)*(E1:E69/100))+F1:F69</f>
        <v>1325</v>
      </c>
      <c r="H25" s="5">
        <f ca="1">G1:G69-F1:F69</f>
        <v>325</v>
      </c>
      <c r="I25" s="4" t="s">
        <v>772</v>
      </c>
      <c r="J25" s="2">
        <v>40959</v>
      </c>
      <c r="K25" s="6">
        <f t="shared" ca="1" si="0"/>
        <v>43067</v>
      </c>
      <c r="L25" s="5">
        <f ca="1">DATEDIF(J1:J69,K1:K69,"M")</f>
        <v>69</v>
      </c>
      <c r="M25" s="4" t="s">
        <v>773</v>
      </c>
      <c r="N25" s="5">
        <v>24</v>
      </c>
      <c r="O25" s="2">
        <f t="shared" si="1"/>
        <v>41689</v>
      </c>
      <c r="P25" t="e">
        <f t="shared" ca="1" si="2"/>
        <v>#NUM!</v>
      </c>
    </row>
    <row r="26" spans="1:16">
      <c r="A26" s="4" t="s">
        <v>774</v>
      </c>
      <c r="B26" s="5">
        <v>1</v>
      </c>
      <c r="C26" s="4" t="s">
        <v>771</v>
      </c>
      <c r="D26" s="5">
        <v>1</v>
      </c>
      <c r="E26" s="5">
        <v>6</v>
      </c>
      <c r="F26" s="5">
        <v>39000</v>
      </c>
      <c r="G26" s="5">
        <f ca="1">(F1:F69*ROUNDDOWN(L1:L69/12,0)*(E1:E69/100))+F1:F69</f>
        <v>48360</v>
      </c>
      <c r="H26" s="5">
        <f ca="1">G1:G69-F1:F69</f>
        <v>9360</v>
      </c>
      <c r="I26" s="4" t="s">
        <v>775</v>
      </c>
      <c r="J26" s="2">
        <v>41444</v>
      </c>
      <c r="K26" s="6">
        <f t="shared" ca="1" si="0"/>
        <v>43067</v>
      </c>
      <c r="L26" s="5">
        <f ca="1">DATEDIF(J1:J69,K1:K69,"M")</f>
        <v>53</v>
      </c>
      <c r="M26" s="4" t="s">
        <v>776</v>
      </c>
      <c r="N26" s="5">
        <v>25</v>
      </c>
      <c r="O26" s="2">
        <f t="shared" si="1"/>
        <v>41809</v>
      </c>
      <c r="P26" t="e">
        <f t="shared" ca="1" si="2"/>
        <v>#NUM!</v>
      </c>
    </row>
    <row r="27" spans="1:16">
      <c r="A27" s="4" t="s">
        <v>777</v>
      </c>
      <c r="B27" s="5">
        <v>3</v>
      </c>
      <c r="C27" s="4" t="s">
        <v>771</v>
      </c>
      <c r="D27" s="5">
        <v>1</v>
      </c>
      <c r="E27" s="5">
        <v>6</v>
      </c>
      <c r="F27" s="5">
        <v>47000</v>
      </c>
      <c r="G27" s="5">
        <f ca="1">(F1:F69*ROUNDDOWN(L1:L69/12,0)*(E1:E69/100))+F1:F69</f>
        <v>61100</v>
      </c>
      <c r="H27" s="5">
        <f ca="1">G1:G69-F1:F69</f>
        <v>14100</v>
      </c>
      <c r="I27" s="4" t="s">
        <v>778</v>
      </c>
      <c r="J27" s="2">
        <v>40986</v>
      </c>
      <c r="K27" s="6">
        <f t="shared" ca="1" si="0"/>
        <v>43067</v>
      </c>
      <c r="L27" s="5">
        <f ca="1">DATEDIF(J1:J69,K1:K69,"M")</f>
        <v>68</v>
      </c>
      <c r="M27" s="4" t="s">
        <v>779</v>
      </c>
      <c r="N27" s="5">
        <v>26</v>
      </c>
      <c r="O27" s="2">
        <f t="shared" si="1"/>
        <v>42081</v>
      </c>
      <c r="P27" t="e">
        <f t="shared" ca="1" si="2"/>
        <v>#NUM!</v>
      </c>
    </row>
    <row r="28" spans="1:16">
      <c r="A28" s="4" t="s">
        <v>780</v>
      </c>
      <c r="B28" s="5">
        <v>1</v>
      </c>
      <c r="C28" s="4" t="s">
        <v>771</v>
      </c>
      <c r="D28" s="5">
        <v>1</v>
      </c>
      <c r="E28" s="5">
        <v>6</v>
      </c>
      <c r="F28" s="5">
        <v>25000</v>
      </c>
      <c r="G28" s="5">
        <f ca="1">(F1:F69*ROUNDDOWN(L1:L69/12,0)*(E1:E69/100))+F1:F69</f>
        <v>26500</v>
      </c>
      <c r="H28" s="5">
        <f ca="1">G1:G69-F1:F69</f>
        <v>1500</v>
      </c>
      <c r="I28" s="4" t="s">
        <v>781</v>
      </c>
      <c r="J28" s="2">
        <v>42449</v>
      </c>
      <c r="K28" s="6">
        <f t="shared" ca="1" si="0"/>
        <v>43067</v>
      </c>
      <c r="L28" s="5">
        <f ca="1">DATEDIF(J1:J69,K1:K69,"M")</f>
        <v>20</v>
      </c>
      <c r="M28" s="4" t="s">
        <v>782</v>
      </c>
      <c r="N28" s="5">
        <v>27</v>
      </c>
      <c r="O28" s="2">
        <f t="shared" si="1"/>
        <v>42814</v>
      </c>
      <c r="P28" t="e">
        <f t="shared" ca="1" si="2"/>
        <v>#NUM!</v>
      </c>
    </row>
    <row r="29" spans="1:16">
      <c r="A29" s="4" t="s">
        <v>783</v>
      </c>
      <c r="B29" s="5">
        <v>2</v>
      </c>
      <c r="C29" s="4" t="s">
        <v>771</v>
      </c>
      <c r="D29" s="5">
        <v>1</v>
      </c>
      <c r="E29" s="5">
        <v>6.5</v>
      </c>
      <c r="F29" s="5">
        <v>7000</v>
      </c>
      <c r="G29" s="5">
        <f ca="1">(F1:F69*ROUNDDOWN(L1:L69/12,0)*(E1:E69/100))+F1:F69</f>
        <v>7455</v>
      </c>
      <c r="H29" s="5">
        <f ca="1">G1:G69-F1:F69</f>
        <v>455</v>
      </c>
      <c r="I29" s="4" t="s">
        <v>784</v>
      </c>
      <c r="J29" s="2">
        <v>42355</v>
      </c>
      <c r="K29" s="6">
        <f t="shared" ca="1" si="0"/>
        <v>43067</v>
      </c>
      <c r="L29" s="5">
        <f ca="1">DATEDIF(J1:J69,K1:K69,"M")</f>
        <v>23</v>
      </c>
      <c r="M29" s="4" t="s">
        <v>785</v>
      </c>
      <c r="N29" s="5">
        <v>28</v>
      </c>
      <c r="O29" s="2">
        <f t="shared" si="1"/>
        <v>43085</v>
      </c>
      <c r="P29">
        <f t="shared" ca="1" si="2"/>
        <v>18</v>
      </c>
    </row>
    <row r="30" spans="1:16">
      <c r="A30" s="4" t="s">
        <v>786</v>
      </c>
      <c r="B30" s="5">
        <v>3</v>
      </c>
      <c r="C30" s="4" t="s">
        <v>771</v>
      </c>
      <c r="D30" s="5">
        <v>1</v>
      </c>
      <c r="E30" s="5">
        <v>6</v>
      </c>
      <c r="F30" s="5">
        <v>23000</v>
      </c>
      <c r="G30" s="5">
        <f ca="1">(F1:F69*ROUNDDOWN(L1:L69/12,0)*(E1:E69/100))+F1:F69</f>
        <v>28520</v>
      </c>
      <c r="H30" s="5">
        <f ca="1">G1:G69-F1:F69</f>
        <v>5520</v>
      </c>
      <c r="I30" s="4" t="s">
        <v>787</v>
      </c>
      <c r="J30" s="2">
        <v>41445</v>
      </c>
      <c r="K30" s="6">
        <f t="shared" ca="1" si="0"/>
        <v>43067</v>
      </c>
      <c r="L30" s="5">
        <f ca="1">DATEDIF(J1:J69,K1:K69,"M")</f>
        <v>53</v>
      </c>
      <c r="M30" s="4" t="s">
        <v>788</v>
      </c>
      <c r="N30" s="5">
        <v>29</v>
      </c>
      <c r="O30" s="2">
        <f t="shared" si="1"/>
        <v>42540</v>
      </c>
      <c r="P30" t="e">
        <f t="shared" ca="1" si="2"/>
        <v>#NUM!</v>
      </c>
    </row>
    <row r="31" spans="1:16">
      <c r="A31" s="4" t="s">
        <v>789</v>
      </c>
      <c r="B31" s="5">
        <v>1</v>
      </c>
      <c r="C31" s="4" t="s">
        <v>771</v>
      </c>
      <c r="D31" s="5">
        <v>1</v>
      </c>
      <c r="E31" s="5">
        <v>6</v>
      </c>
      <c r="F31" s="5">
        <v>45000</v>
      </c>
      <c r="G31" s="5">
        <f ca="1">(F1:F69*ROUNDDOWN(L1:L69/12,0)*(E1:E69/100))+F1:F69</f>
        <v>50400</v>
      </c>
      <c r="H31" s="5">
        <f ca="1">G1:G69-F1:F69</f>
        <v>5400</v>
      </c>
      <c r="I31" s="4" t="s">
        <v>790</v>
      </c>
      <c r="J31" s="2">
        <v>42316</v>
      </c>
      <c r="K31" s="6">
        <f t="shared" ca="1" si="0"/>
        <v>43067</v>
      </c>
      <c r="L31" s="5">
        <f ca="1">DATEDIF(J1:J69,K1:K69,"M")</f>
        <v>24</v>
      </c>
      <c r="M31" s="4" t="s">
        <v>791</v>
      </c>
      <c r="N31" s="5">
        <v>30</v>
      </c>
      <c r="O31" s="2">
        <f t="shared" si="1"/>
        <v>42681</v>
      </c>
      <c r="P31" t="e">
        <f t="shared" ca="1" si="2"/>
        <v>#NUM!</v>
      </c>
    </row>
    <row r="32" spans="1:16">
      <c r="A32" s="4" t="s">
        <v>792</v>
      </c>
      <c r="B32" s="5">
        <v>2</v>
      </c>
      <c r="C32" s="4" t="s">
        <v>771</v>
      </c>
      <c r="D32" s="5">
        <v>1</v>
      </c>
      <c r="E32" s="5">
        <v>6.5</v>
      </c>
      <c r="F32" s="5">
        <v>8000</v>
      </c>
      <c r="G32" s="5">
        <f ca="1">(F1:F69*ROUNDDOWN(L1:L69/12,0)*(E1:E69/100))+F1:F69</f>
        <v>8000</v>
      </c>
      <c r="H32" s="5">
        <f ca="1">G1:G69-F1:F69</f>
        <v>0</v>
      </c>
      <c r="I32" s="4" t="s">
        <v>793</v>
      </c>
      <c r="J32" s="2">
        <v>42892</v>
      </c>
      <c r="K32" s="6">
        <f t="shared" ca="1" si="0"/>
        <v>43067</v>
      </c>
      <c r="L32" s="5">
        <f ca="1">DATEDIF(J1:J69,K1:K69,"M")</f>
        <v>5</v>
      </c>
      <c r="M32" s="4" t="s">
        <v>794</v>
      </c>
      <c r="N32" s="5">
        <v>31</v>
      </c>
      <c r="O32" s="2">
        <f t="shared" si="1"/>
        <v>43622</v>
      </c>
      <c r="P32">
        <f t="shared" ca="1" si="2"/>
        <v>555</v>
      </c>
    </row>
    <row r="33" spans="1:16">
      <c r="A33" s="4" t="s">
        <v>795</v>
      </c>
      <c r="B33" s="5">
        <v>2</v>
      </c>
      <c r="C33" s="4" t="s">
        <v>771</v>
      </c>
      <c r="D33" s="5">
        <v>1</v>
      </c>
      <c r="E33" s="5">
        <v>6.5</v>
      </c>
      <c r="F33" s="5">
        <v>9000</v>
      </c>
      <c r="G33" s="5">
        <f ca="1">(F1:F69*ROUNDDOWN(L1:L69/12,0)*(E1:E69/100))+F1:F69</f>
        <v>11925</v>
      </c>
      <c r="H33" s="5">
        <f ca="1">G1:G69-F1:F69</f>
        <v>2925</v>
      </c>
      <c r="I33" s="4" t="s">
        <v>796</v>
      </c>
      <c r="J33" s="2">
        <v>41236</v>
      </c>
      <c r="K33" s="6">
        <f t="shared" ca="1" si="0"/>
        <v>43067</v>
      </c>
      <c r="L33" s="5">
        <f ca="1">DATEDIF(J1:J69,K1:K69,"M")</f>
        <v>60</v>
      </c>
      <c r="M33" s="4" t="s">
        <v>797</v>
      </c>
      <c r="N33" s="5">
        <v>32</v>
      </c>
      <c r="O33" s="2">
        <f t="shared" si="1"/>
        <v>41966</v>
      </c>
      <c r="P33" t="e">
        <f t="shared" ca="1" si="2"/>
        <v>#NUM!</v>
      </c>
    </row>
    <row r="34" spans="1:16">
      <c r="A34" s="4" t="s">
        <v>798</v>
      </c>
      <c r="B34" s="5">
        <v>1</v>
      </c>
      <c r="C34" s="4" t="s">
        <v>771</v>
      </c>
      <c r="D34" s="5">
        <v>1</v>
      </c>
      <c r="E34" s="5">
        <v>6</v>
      </c>
      <c r="F34" s="5">
        <v>61000</v>
      </c>
      <c r="G34" s="5">
        <f ca="1">(F1:F69*ROUNDDOWN(L1:L69/12,0)*(E1:E69/100))+F1:F69</f>
        <v>75640</v>
      </c>
      <c r="H34" s="5">
        <f ca="1">G1:G69-F1:F69</f>
        <v>14640</v>
      </c>
      <c r="I34" s="4" t="s">
        <v>799</v>
      </c>
      <c r="J34" s="2">
        <v>41424</v>
      </c>
      <c r="K34" s="6">
        <f t="shared" ca="1" si="0"/>
        <v>43067</v>
      </c>
      <c r="L34" s="5">
        <f ca="1">DATEDIF(J1:J69,K1:K69,"M")</f>
        <v>53</v>
      </c>
      <c r="M34" s="4" t="s">
        <v>800</v>
      </c>
      <c r="N34" s="5">
        <v>33</v>
      </c>
      <c r="O34" s="2">
        <f t="shared" si="1"/>
        <v>41789</v>
      </c>
      <c r="P34" t="e">
        <f t="shared" ca="1" si="2"/>
        <v>#NUM!</v>
      </c>
    </row>
    <row r="35" spans="1:16">
      <c r="A35" s="4" t="s">
        <v>801</v>
      </c>
      <c r="B35" s="5">
        <v>3</v>
      </c>
      <c r="C35" s="4" t="s">
        <v>771</v>
      </c>
      <c r="D35" s="5">
        <v>1</v>
      </c>
      <c r="E35" s="5">
        <v>6</v>
      </c>
      <c r="F35" s="5">
        <v>5000</v>
      </c>
      <c r="G35" s="5">
        <f ca="1">(F1:F69*ROUNDDOWN(L1:L69/12,0)*(E1:E69/100))+F1:F69</f>
        <v>5300</v>
      </c>
      <c r="H35" s="5">
        <f ca="1">G1:G69-F1:F69</f>
        <v>300</v>
      </c>
      <c r="I35" s="4" t="s">
        <v>802</v>
      </c>
      <c r="J35" s="2">
        <v>42384</v>
      </c>
      <c r="K35" s="6">
        <f t="shared" ca="1" si="0"/>
        <v>43067</v>
      </c>
      <c r="L35" s="5">
        <f ca="1">DATEDIF(J1:J69,K1:K69,"M")</f>
        <v>22</v>
      </c>
      <c r="M35" s="4" t="s">
        <v>803</v>
      </c>
      <c r="N35" s="5">
        <v>34</v>
      </c>
      <c r="O35" s="2">
        <f t="shared" si="1"/>
        <v>43479</v>
      </c>
      <c r="P35">
        <f t="shared" ca="1" si="2"/>
        <v>412</v>
      </c>
    </row>
    <row r="36" spans="1:16">
      <c r="A36" s="4" t="s">
        <v>804</v>
      </c>
      <c r="B36" s="5">
        <v>2</v>
      </c>
      <c r="C36" s="4" t="s">
        <v>771</v>
      </c>
      <c r="D36" s="5">
        <v>1</v>
      </c>
      <c r="E36" s="5">
        <v>6.5</v>
      </c>
      <c r="F36" s="5">
        <v>36000</v>
      </c>
      <c r="G36" s="5">
        <f ca="1">(F1:F69*ROUNDDOWN(L1:L69/12,0)*(E1:E69/100))+F1:F69</f>
        <v>38340</v>
      </c>
      <c r="H36" s="5">
        <f ca="1">G1:G69-F1:F69</f>
        <v>2340</v>
      </c>
      <c r="I36" s="4" t="s">
        <v>805</v>
      </c>
      <c r="J36" s="2">
        <v>42508</v>
      </c>
      <c r="K36" s="6">
        <f t="shared" ca="1" si="0"/>
        <v>43067</v>
      </c>
      <c r="L36" s="5">
        <f ca="1">DATEDIF(J1:J69,K1:K69,"M")</f>
        <v>18</v>
      </c>
      <c r="M36" s="4" t="s">
        <v>806</v>
      </c>
      <c r="N36" s="5">
        <v>35</v>
      </c>
      <c r="O36" s="2">
        <f t="shared" si="1"/>
        <v>43238</v>
      </c>
      <c r="P36">
        <f t="shared" ca="1" si="2"/>
        <v>171</v>
      </c>
    </row>
    <row r="37" spans="1:16">
      <c r="A37" s="4" t="s">
        <v>807</v>
      </c>
      <c r="B37" s="5">
        <v>1</v>
      </c>
      <c r="C37" s="4" t="s">
        <v>699</v>
      </c>
      <c r="D37" s="5">
        <v>0</v>
      </c>
      <c r="E37" s="5">
        <v>5.25</v>
      </c>
      <c r="F37" s="5">
        <v>124000</v>
      </c>
      <c r="G37" s="5">
        <f ca="1">(F1:F69*ROUNDDOWN(L1:L69/12,0)*(E1:E69/100))+(F1:F69*ROUNDDOWN((((L1:L69/12)-ROUNDDOWN(L1:L69/12,0))/0.25),0)*(E1:E69/100))+F1:F69</f>
        <v>156550</v>
      </c>
      <c r="H37" s="5">
        <f ca="1">G1:G69-F1:F69</f>
        <v>32550</v>
      </c>
      <c r="I37" s="4" t="s">
        <v>808</v>
      </c>
      <c r="J37" s="2">
        <v>41158</v>
      </c>
      <c r="K37" s="6">
        <f t="shared" ca="1" si="0"/>
        <v>43067</v>
      </c>
      <c r="L37" s="5">
        <f ca="1">DATEDIF(J1:J69,K1:K69,"M")</f>
        <v>62</v>
      </c>
      <c r="M37" s="4" t="s">
        <v>809</v>
      </c>
      <c r="N37" s="5">
        <v>75</v>
      </c>
      <c r="O37" s="2">
        <f t="shared" si="1"/>
        <v>41523</v>
      </c>
      <c r="P37" t="e">
        <f t="shared" ca="1" si="2"/>
        <v>#NUM!</v>
      </c>
    </row>
    <row r="38" spans="1:16">
      <c r="A38" s="4" t="s">
        <v>810</v>
      </c>
      <c r="B38" s="5">
        <v>3</v>
      </c>
      <c r="C38" s="4" t="s">
        <v>699</v>
      </c>
      <c r="D38" s="5">
        <v>0</v>
      </c>
      <c r="E38" s="5">
        <v>6</v>
      </c>
      <c r="F38" s="5">
        <v>365000</v>
      </c>
      <c r="G38" s="5">
        <f ca="1">(F1:F69*ROUNDDOWN(L1:L69/12,0)*(E1:E69/100))+(F1:F69*ROUNDDOWN((((L1:L69/12)-ROUNDDOWN(L1:L69/12,0))/0.25),0)*(E1:E69/100))+F1:F69</f>
        <v>386900</v>
      </c>
      <c r="H38" s="5">
        <f ca="1">G1:G69-F1:F69</f>
        <v>21900</v>
      </c>
      <c r="I38" s="4" t="s">
        <v>811</v>
      </c>
      <c r="J38" s="2">
        <v>42898</v>
      </c>
      <c r="K38" s="6">
        <f t="shared" ca="1" si="0"/>
        <v>43067</v>
      </c>
      <c r="L38" s="5">
        <f ca="1">DATEDIF(J1:J69,K1:K69,"M")</f>
        <v>5</v>
      </c>
      <c r="M38" s="4" t="s">
        <v>812</v>
      </c>
      <c r="N38" s="5">
        <v>76</v>
      </c>
      <c r="O38" s="2">
        <f t="shared" si="1"/>
        <v>43993</v>
      </c>
      <c r="P38">
        <f t="shared" ca="1" si="2"/>
        <v>926</v>
      </c>
    </row>
    <row r="39" spans="1:16">
      <c r="A39" s="4" t="s">
        <v>813</v>
      </c>
      <c r="B39" s="5">
        <v>2</v>
      </c>
      <c r="C39" s="4" t="s">
        <v>699</v>
      </c>
      <c r="D39" s="5">
        <v>0</v>
      </c>
      <c r="E39" s="5">
        <v>5.75</v>
      </c>
      <c r="F39" s="5">
        <v>87000</v>
      </c>
      <c r="G39" s="5">
        <f ca="1">(F1:F69*ROUNDDOWN(L1:L69/12,0)*(E1:E69/100))+(F1:F69*ROUNDDOWN((((L1:L69/12)-ROUNDDOWN(L1:L69/12,0))/0.25),0)*(E1:E69/100))+F1:F69</f>
        <v>107010</v>
      </c>
      <c r="H39" s="5">
        <f ca="1">G1:G69-F1:F69</f>
        <v>20010</v>
      </c>
      <c r="I39" s="4" t="s">
        <v>814</v>
      </c>
      <c r="J39" s="2">
        <v>42377</v>
      </c>
      <c r="K39" s="6">
        <f t="shared" ca="1" si="0"/>
        <v>43067</v>
      </c>
      <c r="L39" s="5">
        <f ca="1">DATEDIF(J1:J69,K1:K69,"M")</f>
        <v>22</v>
      </c>
      <c r="M39" s="4" t="s">
        <v>815</v>
      </c>
      <c r="N39" s="5">
        <v>77</v>
      </c>
      <c r="O39" s="2">
        <f t="shared" si="1"/>
        <v>43107</v>
      </c>
      <c r="P39">
        <f t="shared" ca="1" si="2"/>
        <v>40</v>
      </c>
    </row>
    <row r="40" spans="1:16">
      <c r="A40" s="4" t="s">
        <v>816</v>
      </c>
      <c r="B40" s="5">
        <v>3</v>
      </c>
      <c r="C40" s="4" t="s">
        <v>721</v>
      </c>
      <c r="D40" s="5">
        <v>0</v>
      </c>
      <c r="E40" s="5">
        <v>6</v>
      </c>
      <c r="F40" s="5">
        <v>284000</v>
      </c>
      <c r="G40" s="5">
        <f ca="1">(F1:F69*ROUNDDOWN(L1:L69/12,0)*(E1:E69/100))+(F1:F69*ROUNDDOWN((((L1:L69/12)-ROUNDDOWN(L1:L69/12,0))/0.5),0)*(E1:E69/100))+F1:F69</f>
        <v>284000</v>
      </c>
      <c r="H40" s="5">
        <f ca="1">G1:G69-F1:F69</f>
        <v>0</v>
      </c>
      <c r="I40" s="4" t="s">
        <v>817</v>
      </c>
      <c r="J40" s="2">
        <v>42985</v>
      </c>
      <c r="K40" s="6">
        <f t="shared" ca="1" si="0"/>
        <v>43067</v>
      </c>
      <c r="L40" s="5">
        <f ca="1">DATEDIF(J1:J69,K1:K69,"M")</f>
        <v>2</v>
      </c>
      <c r="M40" s="4" t="s">
        <v>818</v>
      </c>
      <c r="N40" s="5">
        <v>78</v>
      </c>
      <c r="O40" s="2">
        <f t="shared" si="1"/>
        <v>44080</v>
      </c>
      <c r="P40">
        <f t="shared" ca="1" si="2"/>
        <v>1013</v>
      </c>
    </row>
    <row r="41" spans="1:16">
      <c r="A41" s="4" t="s">
        <v>819</v>
      </c>
      <c r="B41" s="5">
        <v>3</v>
      </c>
      <c r="C41" s="4" t="s">
        <v>721</v>
      </c>
      <c r="D41" s="5">
        <v>0</v>
      </c>
      <c r="E41" s="5">
        <v>6</v>
      </c>
      <c r="F41" s="5">
        <v>53000</v>
      </c>
      <c r="G41" s="5">
        <f ca="1">(F1:F69*ROUNDDOWN(L1:L69/12,0)*(E1:E69/100))+(F1:F69*ROUNDDOWN((((L1:L69/12)-ROUNDDOWN(L1:L69/12,0))/0.5),0)*(E1:E69/100))+F1:F69</f>
        <v>68900</v>
      </c>
      <c r="H41" s="5">
        <f ca="1">G1:G69-F1:F69</f>
        <v>15900</v>
      </c>
      <c r="I41" s="4" t="s">
        <v>820</v>
      </c>
      <c r="J41" s="2">
        <v>41370</v>
      </c>
      <c r="K41" s="6">
        <f t="shared" ca="1" si="0"/>
        <v>43067</v>
      </c>
      <c r="L41" s="5">
        <f ca="1">DATEDIF(J1:J69,K1:K69,"M")</f>
        <v>55</v>
      </c>
      <c r="M41" s="4" t="s">
        <v>821</v>
      </c>
      <c r="N41" s="5">
        <v>79</v>
      </c>
      <c r="O41" s="2">
        <f t="shared" si="1"/>
        <v>42465</v>
      </c>
      <c r="P41" t="e">
        <f t="shared" ca="1" si="2"/>
        <v>#NUM!</v>
      </c>
    </row>
    <row r="42" spans="1:16">
      <c r="A42" s="4" t="s">
        <v>822</v>
      </c>
      <c r="B42" s="5">
        <v>1</v>
      </c>
      <c r="C42" s="4" t="s">
        <v>721</v>
      </c>
      <c r="D42" s="5">
        <v>0</v>
      </c>
      <c r="E42" s="5">
        <v>5.25</v>
      </c>
      <c r="F42" s="5">
        <v>87000</v>
      </c>
      <c r="G42" s="5">
        <f ca="1">(F1:F69*ROUNDDOWN(L1:L69/12,0)*(E1:E69/100))+(F1:F69*ROUNDDOWN((((L1:L69/12)-ROUNDDOWN(L1:L69/12,0))/0.5),0)*(E1:E69/100))+F1:F69</f>
        <v>96135</v>
      </c>
      <c r="H42" s="5">
        <f ca="1">G1:G69-F1:F69</f>
        <v>9135</v>
      </c>
      <c r="I42" s="4" t="s">
        <v>823</v>
      </c>
      <c r="J42" s="2">
        <v>42271</v>
      </c>
      <c r="K42" s="6">
        <f t="shared" ca="1" si="0"/>
        <v>43067</v>
      </c>
      <c r="L42" s="5">
        <f ca="1">DATEDIF(J1:J69,K1:K69,"M")</f>
        <v>26</v>
      </c>
      <c r="M42" s="4" t="s">
        <v>824</v>
      </c>
      <c r="N42" s="5">
        <v>80</v>
      </c>
      <c r="O42" s="2">
        <f t="shared" si="1"/>
        <v>42636</v>
      </c>
      <c r="P42" t="e">
        <f t="shared" ca="1" si="2"/>
        <v>#NUM!</v>
      </c>
    </row>
    <row r="43" spans="1:16">
      <c r="A43" s="4" t="s">
        <v>825</v>
      </c>
      <c r="B43" s="5">
        <v>2</v>
      </c>
      <c r="C43" s="4" t="s">
        <v>743</v>
      </c>
      <c r="D43" s="5">
        <v>0</v>
      </c>
      <c r="E43" s="5">
        <v>5.75</v>
      </c>
      <c r="F43" s="5">
        <v>49000</v>
      </c>
      <c r="G43" s="5">
        <f ca="1">(F1:F69*ROUNDDOWN(L1:L69/12,0)*(E1:E69/100))+(F1:F69*ROUNDDOWN((((L1:L69/12)-ROUNDDOWN(L1:L69/12,0))/1),0)*(E1:E69/100))+F1:F69</f>
        <v>49000</v>
      </c>
      <c r="H43" s="5">
        <f ca="1">G1:G69-F1:F69</f>
        <v>0</v>
      </c>
      <c r="I43" s="4" t="s">
        <v>826</v>
      </c>
      <c r="J43" s="2">
        <v>42897</v>
      </c>
      <c r="K43" s="6">
        <f t="shared" ca="1" si="0"/>
        <v>43067</v>
      </c>
      <c r="L43" s="5">
        <f ca="1">DATEDIF(J1:J69,K1:K69,"M")</f>
        <v>5</v>
      </c>
      <c r="M43" s="4" t="s">
        <v>827</v>
      </c>
      <c r="N43" s="5">
        <v>81</v>
      </c>
      <c r="O43" s="2">
        <f t="shared" si="1"/>
        <v>43627</v>
      </c>
      <c r="P43">
        <f t="shared" ca="1" si="2"/>
        <v>560</v>
      </c>
    </row>
    <row r="44" spans="1:16">
      <c r="A44" s="4" t="s">
        <v>828</v>
      </c>
      <c r="B44" s="5">
        <v>3</v>
      </c>
      <c r="C44" s="4" t="s">
        <v>743</v>
      </c>
      <c r="D44" s="5">
        <v>0</v>
      </c>
      <c r="E44" s="5">
        <v>6</v>
      </c>
      <c r="F44" s="5">
        <v>732000</v>
      </c>
      <c r="G44" s="5">
        <f ca="1">(F1:F69*ROUNDDOWN(L1:L69/12,0)*(E1:E69/100))+(F1:F69*ROUNDDOWN((((L1:L69/12)-ROUNDDOWN(L1:L69/12,0))/1),0)*(E1:E69/100))+F1:F69</f>
        <v>775920</v>
      </c>
      <c r="H44" s="5">
        <f ca="1">G1:G69-F1:F69</f>
        <v>43920</v>
      </c>
      <c r="I44" s="4" t="s">
        <v>829</v>
      </c>
      <c r="J44" s="2">
        <v>42595</v>
      </c>
      <c r="K44" s="6">
        <f t="shared" ca="1" si="0"/>
        <v>43067</v>
      </c>
      <c r="L44" s="5">
        <f ca="1">DATEDIF(J1:J69,K1:K69,"M")</f>
        <v>15</v>
      </c>
      <c r="M44" s="4" t="s">
        <v>830</v>
      </c>
      <c r="N44" s="5">
        <v>82</v>
      </c>
      <c r="O44" s="2">
        <f t="shared" si="1"/>
        <v>43690</v>
      </c>
      <c r="P44">
        <f t="shared" ca="1" si="2"/>
        <v>623</v>
      </c>
    </row>
    <row r="45" spans="1:16">
      <c r="A45" s="4" t="s">
        <v>831</v>
      </c>
      <c r="B45" s="5">
        <v>1</v>
      </c>
      <c r="C45" s="4" t="s">
        <v>743</v>
      </c>
      <c r="D45" s="5">
        <v>0</v>
      </c>
      <c r="E45" s="5">
        <v>5.25</v>
      </c>
      <c r="F45" s="5">
        <v>2648000</v>
      </c>
      <c r="G45" s="5">
        <f ca="1">(F1:F69*ROUNDDOWN(L1:L69/12,0)*(E1:E69/100))+(F1:F69*ROUNDDOWN((((L1:L69/12)-ROUNDDOWN(L1:L69/12,0))/1),0)*(E1:E69/100))+F1:F69</f>
        <v>2787020</v>
      </c>
      <c r="H45" s="5">
        <f ca="1">G1:G69-F1:F69</f>
        <v>139020</v>
      </c>
      <c r="I45" s="4" t="s">
        <v>832</v>
      </c>
      <c r="J45" s="2">
        <v>42469</v>
      </c>
      <c r="K45" s="6">
        <f t="shared" ca="1" si="0"/>
        <v>43067</v>
      </c>
      <c r="L45" s="5">
        <f ca="1">DATEDIF(J1:J69,K1:K69,"M")</f>
        <v>19</v>
      </c>
      <c r="M45" s="4" t="s">
        <v>833</v>
      </c>
      <c r="N45" s="5">
        <v>83</v>
      </c>
      <c r="O45" s="2">
        <f t="shared" si="1"/>
        <v>42834</v>
      </c>
      <c r="P45" t="e">
        <f t="shared" ca="1" si="2"/>
        <v>#NUM!</v>
      </c>
    </row>
    <row r="46" spans="1:16">
      <c r="A46" s="4" t="s">
        <v>834</v>
      </c>
      <c r="B46" s="5">
        <v>3</v>
      </c>
      <c r="C46" s="4" t="s">
        <v>771</v>
      </c>
      <c r="D46" s="5">
        <v>1</v>
      </c>
      <c r="E46" s="5">
        <v>6.33</v>
      </c>
      <c r="F46" s="5">
        <v>34000</v>
      </c>
      <c r="G46" s="5">
        <f ca="1">(F1:F69*ROUNDDOWN(L1:L69/12,0)*(E1:E69/100))+F1:F69</f>
        <v>40456.6</v>
      </c>
      <c r="H46" s="5">
        <f ca="1">G1:G69-F1:F69</f>
        <v>6456.5999999999985</v>
      </c>
      <c r="I46" s="4" t="s">
        <v>835</v>
      </c>
      <c r="J46" s="2">
        <v>41850</v>
      </c>
      <c r="K46" s="6">
        <f t="shared" ca="1" si="0"/>
        <v>43067</v>
      </c>
      <c r="L46" s="5">
        <f ca="1">DATEDIF(J1:J69,K1:K69,"M")</f>
        <v>39</v>
      </c>
      <c r="M46" s="4" t="s">
        <v>836</v>
      </c>
      <c r="N46" s="5">
        <v>84</v>
      </c>
      <c r="O46" s="2">
        <f t="shared" si="1"/>
        <v>42945</v>
      </c>
      <c r="P46" t="e">
        <f t="shared" ca="1" si="2"/>
        <v>#NUM!</v>
      </c>
    </row>
    <row r="47" spans="1:16">
      <c r="A47" s="4" t="s">
        <v>837</v>
      </c>
      <c r="B47" s="5">
        <v>2</v>
      </c>
      <c r="C47" s="4" t="s">
        <v>771</v>
      </c>
      <c r="D47" s="5">
        <v>1</v>
      </c>
      <c r="E47" s="5">
        <v>8</v>
      </c>
      <c r="F47" s="5">
        <v>91000</v>
      </c>
      <c r="G47" s="5">
        <f ca="1">(F1:F69*ROUNDDOWN(L1:L69/12,0)*(E1:E69/100))+F1:F69</f>
        <v>98280</v>
      </c>
      <c r="H47" s="5">
        <f ca="1">G1:G69-F1:F69</f>
        <v>7280</v>
      </c>
      <c r="I47" s="4" t="s">
        <v>838</v>
      </c>
      <c r="J47" s="2">
        <v>42446</v>
      </c>
      <c r="K47" s="6">
        <f t="shared" ca="1" si="0"/>
        <v>43067</v>
      </c>
      <c r="L47" s="5">
        <f ca="1">DATEDIF(J1:J69,K1:K69,"M")</f>
        <v>20</v>
      </c>
      <c r="M47" s="4" t="s">
        <v>839</v>
      </c>
      <c r="N47" s="5">
        <v>85</v>
      </c>
      <c r="O47" s="2">
        <f t="shared" si="1"/>
        <v>43176</v>
      </c>
      <c r="P47">
        <f t="shared" ca="1" si="2"/>
        <v>109</v>
      </c>
    </row>
    <row r="48" spans="1:16">
      <c r="A48" s="4" t="s">
        <v>840</v>
      </c>
      <c r="B48" s="5">
        <v>3</v>
      </c>
      <c r="C48" s="4" t="s">
        <v>771</v>
      </c>
      <c r="D48" s="5">
        <v>1</v>
      </c>
      <c r="E48" s="5">
        <v>6.33</v>
      </c>
      <c r="F48" s="5">
        <v>75000</v>
      </c>
      <c r="G48" s="5">
        <f ca="1">(F1:F69*ROUNDDOWN(L1:L69/12,0)*(E1:E69/100))+F1:F69</f>
        <v>93990</v>
      </c>
      <c r="H48" s="5">
        <f ca="1">G1:G69-F1:F69</f>
        <v>18990</v>
      </c>
      <c r="I48" s="4" t="s">
        <v>841</v>
      </c>
      <c r="J48" s="2">
        <v>41318</v>
      </c>
      <c r="K48" s="6">
        <f t="shared" ca="1" si="0"/>
        <v>43067</v>
      </c>
      <c r="L48" s="5">
        <f ca="1">DATEDIF(J1:J69,K1:K69,"M")</f>
        <v>57</v>
      </c>
      <c r="M48" s="4" t="s">
        <v>842</v>
      </c>
      <c r="N48" s="5">
        <v>86</v>
      </c>
      <c r="O48" s="2">
        <f t="shared" si="1"/>
        <v>42413</v>
      </c>
      <c r="P48" t="e">
        <f t="shared" ca="1" si="2"/>
        <v>#NUM!</v>
      </c>
    </row>
    <row r="49" spans="1:16">
      <c r="A49" s="4" t="s">
        <v>843</v>
      </c>
      <c r="B49" s="5">
        <v>1</v>
      </c>
      <c r="C49" s="4" t="s">
        <v>699</v>
      </c>
      <c r="D49" s="5">
        <v>0</v>
      </c>
      <c r="E49" s="5">
        <v>5.5</v>
      </c>
      <c r="F49" s="5">
        <v>5000</v>
      </c>
      <c r="G49" s="5">
        <f ca="1">(F1:F69*ROUNDDOWN(L1:L69/12,0)*(E1:E69/100))+(F1:F69*ROUNDDOWN((((L1:L69/12)-ROUNDDOWN(L1:L69/12,0))/0.25),0)*(E1:E69/100))+F1:F69</f>
        <v>6375</v>
      </c>
      <c r="H49" s="5">
        <f ca="1">G1:G69-F1:F69</f>
        <v>1375</v>
      </c>
      <c r="I49" s="4" t="s">
        <v>844</v>
      </c>
      <c r="J49" s="2">
        <v>41739</v>
      </c>
      <c r="K49" s="6">
        <f t="shared" ca="1" si="0"/>
        <v>43067</v>
      </c>
      <c r="L49" s="5">
        <f ca="1">DATEDIF(J1:J69,K1:K69,"M")</f>
        <v>43</v>
      </c>
      <c r="M49" s="4" t="s">
        <v>845</v>
      </c>
      <c r="N49" s="4" t="s">
        <v>125</v>
      </c>
      <c r="O49" s="2">
        <f t="shared" si="1"/>
        <v>42104</v>
      </c>
      <c r="P49" t="e">
        <f t="shared" ca="1" si="2"/>
        <v>#NUM!</v>
      </c>
    </row>
    <row r="50" spans="1:16">
      <c r="A50" s="4" t="s">
        <v>846</v>
      </c>
      <c r="B50" s="5">
        <v>3</v>
      </c>
      <c r="C50" s="4" t="s">
        <v>699</v>
      </c>
      <c r="D50" s="5">
        <v>0</v>
      </c>
      <c r="E50" s="5">
        <v>6.5</v>
      </c>
      <c r="F50" s="5">
        <v>47000</v>
      </c>
      <c r="G50" s="5">
        <f ca="1">(F1:F69*ROUNDDOWN(L1:L69/12,0)*(E1:E69/100))+(F1:F69*ROUNDDOWN((((L1:L69/12)-ROUNDDOWN(L1:L69/12,0))/0.25),0)*(E1:E69/100))+F1:F69</f>
        <v>65330</v>
      </c>
      <c r="H50" s="5">
        <f ca="1">G1:G69-F1:F69</f>
        <v>18330</v>
      </c>
      <c r="I50" s="4" t="s">
        <v>847</v>
      </c>
      <c r="J50" s="2">
        <v>41351</v>
      </c>
      <c r="K50" s="6">
        <f t="shared" ca="1" si="0"/>
        <v>43067</v>
      </c>
      <c r="L50" s="5">
        <f ca="1">DATEDIF(J1:J69,K1:K69,"M")</f>
        <v>56</v>
      </c>
      <c r="M50" s="4" t="s">
        <v>848</v>
      </c>
      <c r="N50" s="4" t="s">
        <v>126</v>
      </c>
      <c r="O50" s="2">
        <f t="shared" si="1"/>
        <v>42446</v>
      </c>
      <c r="P50" t="e">
        <f t="shared" ca="1" si="2"/>
        <v>#NUM!</v>
      </c>
    </row>
    <row r="51" spans="1:16">
      <c r="A51" s="4" t="s">
        <v>849</v>
      </c>
      <c r="B51" s="5">
        <v>2</v>
      </c>
      <c r="C51" s="4" t="s">
        <v>699</v>
      </c>
      <c r="D51" s="5">
        <v>0</v>
      </c>
      <c r="E51" s="5">
        <v>6</v>
      </c>
      <c r="F51" s="5">
        <v>9000</v>
      </c>
      <c r="G51" s="5">
        <f ca="1">(F1:F69*ROUNDDOWN(L1:L69/12,0)*(E1:E69/100))+(F1:F69*ROUNDDOWN((((L1:L69/12)-ROUNDDOWN(L1:L69/12,0))/0.25),0)*(E1:E69/100))+F1:F69</f>
        <v>13320</v>
      </c>
      <c r="H51" s="5">
        <f ca="1">G1:G69-F1:F69</f>
        <v>4320</v>
      </c>
      <c r="I51" s="4" t="s">
        <v>850</v>
      </c>
      <c r="J51" s="2">
        <v>40943</v>
      </c>
      <c r="K51" s="6">
        <f t="shared" ca="1" si="0"/>
        <v>43067</v>
      </c>
      <c r="L51" s="5">
        <f ca="1">DATEDIF(J1:J69,K1:K69,"M")</f>
        <v>69</v>
      </c>
      <c r="M51" s="4" t="s">
        <v>851</v>
      </c>
      <c r="N51" s="4" t="s">
        <v>127</v>
      </c>
      <c r="O51" s="2">
        <f t="shared" si="1"/>
        <v>41673</v>
      </c>
      <c r="P51" t="e">
        <f t="shared" ca="1" si="2"/>
        <v>#NUM!</v>
      </c>
    </row>
    <row r="52" spans="1:16">
      <c r="A52" s="4" t="s">
        <v>852</v>
      </c>
      <c r="B52" s="5">
        <v>1</v>
      </c>
      <c r="C52" s="4" t="s">
        <v>721</v>
      </c>
      <c r="D52" s="5">
        <v>0</v>
      </c>
      <c r="E52" s="5">
        <v>5.5</v>
      </c>
      <c r="F52" s="5">
        <v>4000</v>
      </c>
      <c r="G52" s="5">
        <f ca="1">(F1:F69*ROUNDDOWN(L1:L69/12,0)*(E1:E69/100))+(F1:F69*ROUNDDOWN((((L1:L69/12)-ROUNDDOWN(L1:L69/12,0))/0.5),0)*(E1:E69/100))+F1:F69</f>
        <v>5100</v>
      </c>
      <c r="H52" s="5">
        <f ca="1">G1:G69-F1:F69</f>
        <v>1100</v>
      </c>
      <c r="I52" s="4" t="s">
        <v>853</v>
      </c>
      <c r="J52" s="2">
        <v>41165</v>
      </c>
      <c r="K52" s="6">
        <f t="shared" ca="1" si="0"/>
        <v>43067</v>
      </c>
      <c r="L52" s="5">
        <f ca="1">DATEDIF(J1:J69,K1:K69,"M")</f>
        <v>62</v>
      </c>
      <c r="M52" s="4" t="s">
        <v>854</v>
      </c>
      <c r="N52" s="4" t="s">
        <v>128</v>
      </c>
      <c r="O52" s="2">
        <f t="shared" si="1"/>
        <v>41530</v>
      </c>
      <c r="P52" t="e">
        <f t="shared" ca="1" si="2"/>
        <v>#NUM!</v>
      </c>
    </row>
    <row r="53" spans="1:16">
      <c r="A53" s="4" t="s">
        <v>855</v>
      </c>
      <c r="B53" s="5">
        <v>1</v>
      </c>
      <c r="C53" s="4" t="s">
        <v>721</v>
      </c>
      <c r="D53" s="5">
        <v>0</v>
      </c>
      <c r="E53" s="5">
        <v>5.5</v>
      </c>
      <c r="F53" s="5">
        <v>38000</v>
      </c>
      <c r="G53" s="5">
        <f ca="1">(F1:F69*ROUNDDOWN(L1:L69/12,0)*(E1:E69/100))+(F1:F69*ROUNDDOWN((((L1:L69/12)-ROUNDDOWN(L1:L69/12,0))/0.5),0)*(E1:E69/100))+F1:F69</f>
        <v>44270</v>
      </c>
      <c r="H53" s="5">
        <f ca="1">G1:G69-F1:F69</f>
        <v>6270</v>
      </c>
      <c r="I53" s="4" t="s">
        <v>856</v>
      </c>
      <c r="J53" s="2">
        <v>41828</v>
      </c>
      <c r="K53" s="6">
        <f t="shared" ca="1" si="0"/>
        <v>43067</v>
      </c>
      <c r="L53" s="5">
        <f ca="1">DATEDIF(J1:J69,K1:K69,"M")</f>
        <v>40</v>
      </c>
      <c r="M53" s="4" t="s">
        <v>857</v>
      </c>
      <c r="N53" s="4" t="s">
        <v>129</v>
      </c>
      <c r="O53" s="2">
        <f t="shared" si="1"/>
        <v>42193</v>
      </c>
      <c r="P53" t="e">
        <f t="shared" ca="1" si="2"/>
        <v>#NUM!</v>
      </c>
    </row>
    <row r="54" spans="1:16">
      <c r="A54" s="4" t="s">
        <v>858</v>
      </c>
      <c r="B54" s="5">
        <v>2</v>
      </c>
      <c r="C54" s="4" t="s">
        <v>721</v>
      </c>
      <c r="D54" s="5">
        <v>0</v>
      </c>
      <c r="E54" s="5">
        <v>6</v>
      </c>
      <c r="F54" s="5">
        <v>27000</v>
      </c>
      <c r="G54" s="5">
        <f ca="1">(F1:F69*ROUNDDOWN(L1:L69/12,0)*(E1:E69/100))+(F1:F69*ROUNDDOWN((((L1:L69/12)-ROUNDDOWN(L1:L69/12,0))/0.5),0)*(E1:E69/100))+F1:F69</f>
        <v>36720</v>
      </c>
      <c r="H54" s="5">
        <f ca="1">G1:G69-F1:F69</f>
        <v>9720</v>
      </c>
      <c r="I54" s="4" t="s">
        <v>859</v>
      </c>
      <c r="J54" s="2">
        <v>40928</v>
      </c>
      <c r="K54" s="6">
        <f t="shared" ca="1" si="0"/>
        <v>43067</v>
      </c>
      <c r="L54" s="5">
        <f ca="1">DATEDIF(J1:J69,K1:K69,"M")</f>
        <v>70</v>
      </c>
      <c r="M54" s="4" t="s">
        <v>860</v>
      </c>
      <c r="N54" s="4" t="s">
        <v>130</v>
      </c>
      <c r="O54" s="2">
        <f t="shared" si="1"/>
        <v>41658</v>
      </c>
      <c r="P54" t="e">
        <f t="shared" ca="1" si="2"/>
        <v>#NUM!</v>
      </c>
    </row>
    <row r="55" spans="1:16">
      <c r="A55" s="4" t="s">
        <v>861</v>
      </c>
      <c r="B55" s="5">
        <v>1</v>
      </c>
      <c r="C55" s="4" t="s">
        <v>721</v>
      </c>
      <c r="D55" s="5">
        <v>0</v>
      </c>
      <c r="E55" s="5">
        <v>5.5</v>
      </c>
      <c r="F55" s="5">
        <v>51000</v>
      </c>
      <c r="G55" s="5">
        <f ca="1">(F1:F69*ROUNDDOWN(L1:L69/12,0)*(E1:E69/100))+(F1:F69*ROUNDDOWN((((L1:L69/12)-ROUNDDOWN(L1:L69/12,0))/0.5),0)*(E1:E69/100))+F1:F69</f>
        <v>67830</v>
      </c>
      <c r="H55" s="5">
        <f ca="1">G1:G69-F1:F69</f>
        <v>16830</v>
      </c>
      <c r="I55" s="4" t="s">
        <v>862</v>
      </c>
      <c r="J55" s="2">
        <v>41047</v>
      </c>
      <c r="K55" s="6">
        <f t="shared" ca="1" si="0"/>
        <v>43067</v>
      </c>
      <c r="L55" s="5">
        <f ca="1">DATEDIF(J1:J69,K1:K69,"M")</f>
        <v>66</v>
      </c>
      <c r="M55" s="4" t="s">
        <v>863</v>
      </c>
      <c r="N55" s="4" t="s">
        <v>131</v>
      </c>
      <c r="O55" s="2">
        <f t="shared" si="1"/>
        <v>41412</v>
      </c>
      <c r="P55" t="e">
        <f t="shared" ca="1" si="2"/>
        <v>#NUM!</v>
      </c>
    </row>
    <row r="56" spans="1:16">
      <c r="A56" s="4" t="s">
        <v>864</v>
      </c>
      <c r="B56" s="5">
        <v>3</v>
      </c>
      <c r="C56" s="4" t="s">
        <v>743</v>
      </c>
      <c r="D56" s="5">
        <v>0</v>
      </c>
      <c r="E56" s="5">
        <v>6.5</v>
      </c>
      <c r="F56" s="5">
        <v>29000</v>
      </c>
      <c r="G56" s="5">
        <f ca="1">(F1:F69*ROUNDDOWN(L1:L69/12,0)*(E1:E69/100))+(F1:F69*ROUNDDOWN((((L1:L69/12)-ROUNDDOWN(L1:L69/12,0))/1),0)*(E1:E69/100))+F1:F69</f>
        <v>34655</v>
      </c>
      <c r="H56" s="5">
        <f ca="1">G1:G69-F1:F69</f>
        <v>5655</v>
      </c>
      <c r="I56" s="4" t="s">
        <v>865</v>
      </c>
      <c r="J56" s="2">
        <v>41816</v>
      </c>
      <c r="K56" s="6">
        <f t="shared" ca="1" si="0"/>
        <v>43067</v>
      </c>
      <c r="L56" s="5">
        <f ca="1">DATEDIF(J1:J69,K1:K69,"M")</f>
        <v>41</v>
      </c>
      <c r="M56" s="4" t="s">
        <v>866</v>
      </c>
      <c r="N56" s="4" t="s">
        <v>132</v>
      </c>
      <c r="O56" s="2">
        <f t="shared" si="1"/>
        <v>42911</v>
      </c>
      <c r="P56" t="e">
        <f t="shared" ca="1" si="2"/>
        <v>#NUM!</v>
      </c>
    </row>
    <row r="57" spans="1:16">
      <c r="A57" s="4" t="s">
        <v>867</v>
      </c>
      <c r="B57" s="5">
        <v>2</v>
      </c>
      <c r="C57" s="4" t="s">
        <v>743</v>
      </c>
      <c r="D57" s="5">
        <v>0</v>
      </c>
      <c r="E57" s="5">
        <v>6</v>
      </c>
      <c r="F57" s="5">
        <v>37000</v>
      </c>
      <c r="G57" s="5">
        <f ca="1">(F1:F69*ROUNDDOWN(L1:L69/12,0)*(E1:E69/100))+(F1:F69*ROUNDDOWN((((L1:L69/12)-ROUNDDOWN(L1:L69/12,0))/1),0)*(E1:E69/100))+F1:F69</f>
        <v>41440</v>
      </c>
      <c r="H57" s="5">
        <f ca="1">G1:G69-F1:F69</f>
        <v>4440</v>
      </c>
      <c r="I57" s="4" t="s">
        <v>868</v>
      </c>
      <c r="J57" s="2">
        <v>42275</v>
      </c>
      <c r="K57" s="6">
        <f t="shared" ca="1" si="0"/>
        <v>43067</v>
      </c>
      <c r="L57" s="5">
        <f ca="1">DATEDIF(J1:J69,K1:K69,"M")</f>
        <v>26</v>
      </c>
      <c r="M57" s="4" t="s">
        <v>869</v>
      </c>
      <c r="N57" s="4" t="s">
        <v>133</v>
      </c>
      <c r="O57" s="2">
        <f t="shared" si="1"/>
        <v>43005</v>
      </c>
      <c r="P57" t="e">
        <f t="shared" ca="1" si="2"/>
        <v>#NUM!</v>
      </c>
    </row>
    <row r="58" spans="1:16">
      <c r="A58" s="4" t="s">
        <v>870</v>
      </c>
      <c r="B58" s="5">
        <v>2</v>
      </c>
      <c r="C58" s="4" t="s">
        <v>743</v>
      </c>
      <c r="D58" s="5">
        <v>0</v>
      </c>
      <c r="E58" s="5">
        <v>6</v>
      </c>
      <c r="F58" s="5">
        <v>6000</v>
      </c>
      <c r="G58" s="5">
        <f ca="1">(F1:F69*ROUNDDOWN(L1:L69/12,0)*(E1:E69/100))+(F1:F69*ROUNDDOWN((((L1:L69/12)-ROUNDDOWN(L1:L69/12,0))/1),0)*(E1:E69/100))+F1:F69</f>
        <v>6720</v>
      </c>
      <c r="H58" s="5">
        <f ca="1">G1:G69-F1:F69</f>
        <v>720</v>
      </c>
      <c r="I58" s="4" t="s">
        <v>871</v>
      </c>
      <c r="J58" s="2">
        <v>42333</v>
      </c>
      <c r="K58" s="6">
        <f t="shared" ca="1" si="0"/>
        <v>43067</v>
      </c>
      <c r="L58" s="5">
        <f ca="1">DATEDIF(J1:J69,K1:K69,"M")</f>
        <v>24</v>
      </c>
      <c r="M58" s="4" t="s">
        <v>872</v>
      </c>
      <c r="N58" s="4" t="s">
        <v>134</v>
      </c>
      <c r="O58" s="2">
        <f t="shared" si="1"/>
        <v>43063</v>
      </c>
      <c r="P58" t="e">
        <f t="shared" ca="1" si="2"/>
        <v>#NUM!</v>
      </c>
    </row>
    <row r="59" spans="1:16">
      <c r="A59" s="4" t="s">
        <v>873</v>
      </c>
      <c r="B59" s="5">
        <v>1</v>
      </c>
      <c r="C59" s="4" t="s">
        <v>743</v>
      </c>
      <c r="D59" s="5">
        <v>0</v>
      </c>
      <c r="E59" s="5">
        <v>5.5</v>
      </c>
      <c r="F59" s="5">
        <v>5000</v>
      </c>
      <c r="G59" s="5">
        <f ca="1">(F1:F69*ROUNDDOWN(L1:L69/12,0)*(E1:E69/100))+(F1:F69*ROUNDDOWN((((L1:L69/12)-ROUNDDOWN(L1:L69/12,0))/1),0)*(E1:E69/100))+F1:F69</f>
        <v>5825</v>
      </c>
      <c r="H59" s="5">
        <f ca="1">G1:G69-F1:F69</f>
        <v>825</v>
      </c>
      <c r="I59" s="4" t="s">
        <v>874</v>
      </c>
      <c r="J59" s="2">
        <v>41850</v>
      </c>
      <c r="K59" s="6">
        <f t="shared" ca="1" si="0"/>
        <v>43067</v>
      </c>
      <c r="L59" s="5">
        <f ca="1">DATEDIF(J1:J69,K1:K69,"M")</f>
        <v>39</v>
      </c>
      <c r="M59" s="4" t="s">
        <v>875</v>
      </c>
      <c r="N59" s="4" t="s">
        <v>135</v>
      </c>
      <c r="O59" s="2">
        <f t="shared" si="1"/>
        <v>42215</v>
      </c>
      <c r="P59" t="e">
        <f t="shared" ca="1" si="2"/>
        <v>#NUM!</v>
      </c>
    </row>
    <row r="60" spans="1:16">
      <c r="A60" s="4" t="s">
        <v>876</v>
      </c>
      <c r="B60" s="5">
        <v>3</v>
      </c>
      <c r="C60" s="4" t="s">
        <v>743</v>
      </c>
      <c r="D60" s="5">
        <v>0</v>
      </c>
      <c r="E60" s="5">
        <v>6.5</v>
      </c>
      <c r="F60" s="5">
        <v>34000</v>
      </c>
      <c r="G60" s="5">
        <f ca="1">(F1:F69*ROUNDDOWN(L1:L69/12,0)*(E1:E69/100))+(F1:F69*ROUNDDOWN((((L1:L69/12)-ROUNDDOWN(L1:L69/12,0))/1),0)*(E1:E69/100))+F1:F69</f>
        <v>40630</v>
      </c>
      <c r="H60" s="5">
        <f ca="1">G1:G69-F1:F69</f>
        <v>6630</v>
      </c>
      <c r="I60" s="4" t="s">
        <v>877</v>
      </c>
      <c r="J60" s="2">
        <v>41874</v>
      </c>
      <c r="K60" s="6">
        <f t="shared" ca="1" si="0"/>
        <v>43067</v>
      </c>
      <c r="L60" s="5">
        <f ca="1">DATEDIF(J1:J69,K1:K69,"M")</f>
        <v>39</v>
      </c>
      <c r="M60" s="4" t="s">
        <v>878</v>
      </c>
      <c r="N60" s="4" t="s">
        <v>136</v>
      </c>
      <c r="O60" s="2">
        <f t="shared" si="1"/>
        <v>42969</v>
      </c>
      <c r="P60" t="e">
        <f t="shared" ca="1" si="2"/>
        <v>#NUM!</v>
      </c>
    </row>
    <row r="61" spans="1:16">
      <c r="A61" s="4" t="s">
        <v>879</v>
      </c>
      <c r="B61" s="5">
        <v>1</v>
      </c>
      <c r="C61" s="4" t="s">
        <v>771</v>
      </c>
      <c r="D61" s="5">
        <v>1</v>
      </c>
      <c r="E61" s="5">
        <v>8</v>
      </c>
      <c r="F61" s="5">
        <v>7000</v>
      </c>
      <c r="G61" s="5">
        <f ca="1">(F1:F69*ROUNDDOWN(L1:L69/12,0)*(E1:E69/100))+F1:F69</f>
        <v>9240</v>
      </c>
      <c r="H61" s="5">
        <f ca="1">G1:G69-F1:F69</f>
        <v>2240</v>
      </c>
      <c r="I61" s="4" t="s">
        <v>880</v>
      </c>
      <c r="J61" s="2">
        <v>41543</v>
      </c>
      <c r="K61" s="6">
        <f t="shared" ca="1" si="0"/>
        <v>43067</v>
      </c>
      <c r="L61" s="5">
        <f ca="1">DATEDIF(J1:J69,K1:K69,"M")</f>
        <v>50</v>
      </c>
      <c r="M61" s="4" t="s">
        <v>881</v>
      </c>
      <c r="N61" s="4" t="s">
        <v>137</v>
      </c>
      <c r="O61" s="2">
        <f t="shared" si="1"/>
        <v>41908</v>
      </c>
      <c r="P61" t="e">
        <f t="shared" ca="1" si="2"/>
        <v>#NUM!</v>
      </c>
    </row>
    <row r="62" spans="1:16">
      <c r="A62" s="4" t="s">
        <v>882</v>
      </c>
      <c r="B62" s="5">
        <v>3</v>
      </c>
      <c r="C62" s="4" t="s">
        <v>771</v>
      </c>
      <c r="D62" s="5">
        <v>1</v>
      </c>
      <c r="E62" s="5">
        <v>8</v>
      </c>
      <c r="F62" s="5">
        <v>43000</v>
      </c>
      <c r="G62" s="5">
        <f ca="1">(F1:F69*ROUNDDOWN(L1:L69/12,0)*(E1:E69/100))+F1:F69</f>
        <v>53320</v>
      </c>
      <c r="H62" s="5">
        <f ca="1">G1:G69-F1:F69</f>
        <v>10320</v>
      </c>
      <c r="I62" s="4" t="s">
        <v>883</v>
      </c>
      <c r="J62" s="2">
        <v>41716</v>
      </c>
      <c r="K62" s="6">
        <f t="shared" ca="1" si="0"/>
        <v>43067</v>
      </c>
      <c r="L62" s="5">
        <f ca="1">DATEDIF(J1:J69,K1:K69,"M")</f>
        <v>44</v>
      </c>
      <c r="M62" s="4" t="s">
        <v>884</v>
      </c>
      <c r="N62" s="4" t="s">
        <v>138</v>
      </c>
      <c r="O62" s="2">
        <f t="shared" si="1"/>
        <v>42811</v>
      </c>
      <c r="P62" t="e">
        <f t="shared" ca="1" si="2"/>
        <v>#NUM!</v>
      </c>
    </row>
    <row r="63" spans="1:16">
      <c r="A63" s="4" t="s">
        <v>885</v>
      </c>
      <c r="B63" s="5">
        <v>2</v>
      </c>
      <c r="C63" s="4" t="s">
        <v>771</v>
      </c>
      <c r="D63" s="5">
        <v>1</v>
      </c>
      <c r="E63" s="5">
        <v>9</v>
      </c>
      <c r="F63" s="5">
        <v>41000</v>
      </c>
      <c r="G63" s="5">
        <f ca="1">(F1:F69*ROUNDDOWN(L1:L69/12,0)*(E1:E69/100))+F1:F69</f>
        <v>52070</v>
      </c>
      <c r="H63" s="5">
        <f ca="1">G1:G69-F1:F69</f>
        <v>11070</v>
      </c>
      <c r="I63" s="4" t="s">
        <v>886</v>
      </c>
      <c r="J63" s="2">
        <v>41645</v>
      </c>
      <c r="K63" s="6">
        <f t="shared" ca="1" si="0"/>
        <v>43067</v>
      </c>
      <c r="L63" s="5">
        <f ca="1">DATEDIF(J1:J69,K1:K69,"M")</f>
        <v>46</v>
      </c>
      <c r="M63" s="4" t="s">
        <v>887</v>
      </c>
      <c r="N63" s="4" t="s">
        <v>139</v>
      </c>
      <c r="O63" s="2">
        <f t="shared" si="1"/>
        <v>42375</v>
      </c>
      <c r="P63" t="e">
        <f t="shared" ca="1" si="2"/>
        <v>#NUM!</v>
      </c>
    </row>
    <row r="64" spans="1:16">
      <c r="A64" s="4" t="s">
        <v>888</v>
      </c>
      <c r="B64" s="5">
        <v>1</v>
      </c>
      <c r="C64" s="4" t="s">
        <v>771</v>
      </c>
      <c r="D64" s="5">
        <v>1</v>
      </c>
      <c r="E64" s="5">
        <v>8</v>
      </c>
      <c r="F64" s="5">
        <v>35000</v>
      </c>
      <c r="G64" s="5">
        <f ca="1">(F1:F69*ROUNDDOWN(L1:L69/12,0)*(E1:E69/100))+F1:F69</f>
        <v>35000</v>
      </c>
      <c r="H64" s="5">
        <f ca="1">G1:G69-F1:F69</f>
        <v>0</v>
      </c>
      <c r="I64" s="4" t="s">
        <v>889</v>
      </c>
      <c r="J64" s="2">
        <v>43043</v>
      </c>
      <c r="K64" s="6">
        <f t="shared" ca="1" si="0"/>
        <v>43067</v>
      </c>
      <c r="L64" s="5">
        <f ca="1">DATEDIF(J1:J69,K1:K69,"M")</f>
        <v>0</v>
      </c>
      <c r="M64" s="4" t="s">
        <v>890</v>
      </c>
      <c r="N64" s="4" t="s">
        <v>140</v>
      </c>
      <c r="O64" s="2">
        <f t="shared" si="1"/>
        <v>43408</v>
      </c>
      <c r="P64">
        <f t="shared" ca="1" si="2"/>
        <v>341</v>
      </c>
    </row>
    <row r="65" spans="1:16">
      <c r="A65" s="4" t="s">
        <v>891</v>
      </c>
      <c r="B65" s="5">
        <v>2</v>
      </c>
      <c r="C65" s="4" t="s">
        <v>771</v>
      </c>
      <c r="D65" s="5">
        <v>1</v>
      </c>
      <c r="E65" s="5">
        <v>9</v>
      </c>
      <c r="F65" s="5">
        <v>8000</v>
      </c>
      <c r="G65" s="5">
        <f ca="1">(F1:F69*ROUNDDOWN(L1:L69/12,0)*(E1:E69/100))+F1:F69</f>
        <v>8720</v>
      </c>
      <c r="H65" s="5">
        <f ca="1">G1:G69-F1:F69</f>
        <v>720</v>
      </c>
      <c r="I65" s="4" t="s">
        <v>892</v>
      </c>
      <c r="J65" s="2">
        <v>42487</v>
      </c>
      <c r="K65" s="6">
        <f t="shared" ca="1" si="0"/>
        <v>43067</v>
      </c>
      <c r="L65" s="5">
        <f ca="1">DATEDIF(J1:J69,K1:K69,"M")</f>
        <v>19</v>
      </c>
      <c r="M65" s="4" t="s">
        <v>893</v>
      </c>
      <c r="N65" s="4" t="s">
        <v>141</v>
      </c>
      <c r="O65" s="2">
        <f t="shared" si="1"/>
        <v>43217</v>
      </c>
      <c r="P65">
        <f t="shared" ca="1" si="2"/>
        <v>150</v>
      </c>
    </row>
    <row r="66" spans="1:16">
      <c r="A66" s="4" t="s">
        <v>894</v>
      </c>
      <c r="B66" s="5">
        <v>2</v>
      </c>
      <c r="C66" s="4" t="s">
        <v>771</v>
      </c>
      <c r="D66" s="5">
        <v>1</v>
      </c>
      <c r="E66" s="5">
        <v>9</v>
      </c>
      <c r="F66" s="5">
        <v>1000</v>
      </c>
      <c r="G66" s="5">
        <f ca="1">(F1:F69*ROUNDDOWN(L1:L69/12,0)*(E1:E69/100))+F1:F69</f>
        <v>1450</v>
      </c>
      <c r="H66" s="5">
        <f ca="1">G1:G69-F1:F69</f>
        <v>450</v>
      </c>
      <c r="I66" s="4" t="s">
        <v>895</v>
      </c>
      <c r="J66" s="2">
        <v>41184</v>
      </c>
      <c r="K66" s="6">
        <f t="shared" ca="1" si="0"/>
        <v>43067</v>
      </c>
      <c r="L66" s="5">
        <f ca="1">DATEDIF(J1:J69,K1:K69,"M")</f>
        <v>61</v>
      </c>
      <c r="M66" s="4" t="s">
        <v>896</v>
      </c>
      <c r="N66" s="4" t="s">
        <v>142</v>
      </c>
      <c r="O66" s="2">
        <f t="shared" si="1"/>
        <v>41914</v>
      </c>
      <c r="P66" t="e">
        <f t="shared" ca="1" si="2"/>
        <v>#NUM!</v>
      </c>
    </row>
    <row r="67" spans="1:16">
      <c r="A67" s="4" t="s">
        <v>897</v>
      </c>
      <c r="B67" s="5">
        <v>1</v>
      </c>
      <c r="C67" s="4" t="s">
        <v>771</v>
      </c>
      <c r="D67" s="5">
        <v>1</v>
      </c>
      <c r="E67" s="5">
        <v>8</v>
      </c>
      <c r="F67" s="5">
        <v>26000</v>
      </c>
      <c r="G67" s="5">
        <f ca="1">(F1:F69*ROUNDDOWN(L1:L69/12,0)*(E1:E69/100))+F1:F69</f>
        <v>32240</v>
      </c>
      <c r="H67" s="5">
        <f ca="1">G1:G69-F1:F69</f>
        <v>6240</v>
      </c>
      <c r="I67" s="4" t="s">
        <v>898</v>
      </c>
      <c r="J67" s="2">
        <v>41935</v>
      </c>
      <c r="K67" s="6">
        <f t="shared" ca="1" si="0"/>
        <v>43067</v>
      </c>
      <c r="L67" s="5">
        <f ca="1">DATEDIF(J1:J69,K1:K69,"M")</f>
        <v>37</v>
      </c>
      <c r="M67" s="4" t="s">
        <v>899</v>
      </c>
      <c r="N67" s="4" t="s">
        <v>143</v>
      </c>
      <c r="O67" s="2">
        <f t="shared" ref="O67:O83" si="3">J67+B67*365</f>
        <v>42300</v>
      </c>
      <c r="P67" t="e">
        <f t="shared" ref="P67:P83" ca="1" si="4">DATEDIF(TODAY(),O67,"d")</f>
        <v>#NUM!</v>
      </c>
    </row>
    <row r="68" spans="1:16">
      <c r="A68" s="4" t="s">
        <v>900</v>
      </c>
      <c r="B68" s="5">
        <v>3</v>
      </c>
      <c r="C68" s="4" t="s">
        <v>771</v>
      </c>
      <c r="D68" s="5">
        <v>1</v>
      </c>
      <c r="E68" s="5">
        <v>8</v>
      </c>
      <c r="F68" s="5">
        <v>31000</v>
      </c>
      <c r="G68" s="5">
        <f ca="1">(F1:F69*ROUNDDOWN(L1:L69/12,0)*(E1:E69/100))+F1:F69</f>
        <v>35960</v>
      </c>
      <c r="H68" s="5">
        <f ca="1">G1:G69-F1:F69</f>
        <v>4960</v>
      </c>
      <c r="I68" s="4" t="s">
        <v>901</v>
      </c>
      <c r="J68" s="2">
        <v>42155</v>
      </c>
      <c r="K68" s="6">
        <f t="shared" ca="1" si="0"/>
        <v>43067</v>
      </c>
      <c r="L68" s="5">
        <f ca="1">DATEDIF(J1:J69,K1:K69,"M")</f>
        <v>29</v>
      </c>
      <c r="M68" s="4" t="s">
        <v>902</v>
      </c>
      <c r="N68" s="4" t="s">
        <v>144</v>
      </c>
      <c r="O68" s="2">
        <f t="shared" si="3"/>
        <v>43250</v>
      </c>
      <c r="P68">
        <f t="shared" ca="1" si="4"/>
        <v>183</v>
      </c>
    </row>
    <row r="69" spans="1:16">
      <c r="A69" s="4" t="s">
        <v>903</v>
      </c>
      <c r="B69" s="5">
        <v>2</v>
      </c>
      <c r="C69" s="4" t="s">
        <v>771</v>
      </c>
      <c r="D69" s="5">
        <v>1</v>
      </c>
      <c r="E69" s="5">
        <v>9</v>
      </c>
      <c r="F69" s="5">
        <v>6000</v>
      </c>
      <c r="G69" s="5">
        <f ca="1">(F1:F69*ROUNDDOWN(L1:L69/12,0)*(E1:E69/100))+F1:F69</f>
        <v>7620</v>
      </c>
      <c r="H69" s="5">
        <f ca="1">G1:G69-F1:F69</f>
        <v>1620</v>
      </c>
      <c r="I69" s="4" t="s">
        <v>904</v>
      </c>
      <c r="J69" s="2">
        <v>41763</v>
      </c>
      <c r="K69" s="6">
        <f t="shared" ca="1" si="0"/>
        <v>43067</v>
      </c>
      <c r="L69" s="5">
        <f ca="1">DATEDIF(J1:J69,K1:K69,"M")</f>
        <v>42</v>
      </c>
      <c r="M69" s="4" t="s">
        <v>905</v>
      </c>
      <c r="N69" s="4" t="s">
        <v>145</v>
      </c>
      <c r="O69" s="2">
        <f t="shared" si="3"/>
        <v>42493</v>
      </c>
      <c r="P69" t="e">
        <f t="shared" ca="1" si="4"/>
        <v>#NUM!</v>
      </c>
    </row>
    <row r="70" spans="1:16">
      <c r="A70" s="4" t="s">
        <v>1032</v>
      </c>
      <c r="B70" s="23">
        <v>1</v>
      </c>
      <c r="C70" s="22" t="s">
        <v>699</v>
      </c>
      <c r="D70" s="23">
        <v>0</v>
      </c>
      <c r="E70" s="23">
        <v>5.5</v>
      </c>
      <c r="F70" s="23">
        <v>9000</v>
      </c>
      <c r="G70" s="23">
        <v>9321</v>
      </c>
      <c r="H70" s="24">
        <f>G70-F70</f>
        <v>321</v>
      </c>
      <c r="I70" s="4" t="s">
        <v>1046</v>
      </c>
      <c r="J70" s="2">
        <v>40745</v>
      </c>
      <c r="K70" s="6">
        <f t="shared" ca="1" si="0"/>
        <v>43067</v>
      </c>
      <c r="L70" s="5">
        <f t="shared" ref="L70" ca="1" si="5">DATEDIF(J3:J71,K3:K71,"M")</f>
        <v>76</v>
      </c>
      <c r="M70" s="4" t="s">
        <v>1060</v>
      </c>
      <c r="N70" s="1" t="s">
        <v>946</v>
      </c>
      <c r="O70" s="2">
        <f t="shared" si="3"/>
        <v>41110</v>
      </c>
      <c r="P70" t="e">
        <f t="shared" ca="1" si="4"/>
        <v>#NUM!</v>
      </c>
    </row>
    <row r="71" spans="1:16">
      <c r="A71" s="4" t="s">
        <v>1033</v>
      </c>
      <c r="B71" s="23">
        <v>3</v>
      </c>
      <c r="C71" s="22" t="s">
        <v>721</v>
      </c>
      <c r="D71" s="23">
        <v>0</v>
      </c>
      <c r="E71" s="23">
        <v>6.5</v>
      </c>
      <c r="F71" s="23">
        <v>41000</v>
      </c>
      <c r="G71" s="23">
        <v>54000</v>
      </c>
      <c r="H71" s="24">
        <f>G71-F71</f>
        <v>13000</v>
      </c>
      <c r="I71" s="4" t="s">
        <v>1047</v>
      </c>
      <c r="J71" s="2">
        <v>41080</v>
      </c>
      <c r="K71" s="6">
        <f t="shared" ref="K71:K83" ca="1" si="6">TODAY()</f>
        <v>43067</v>
      </c>
      <c r="L71" s="5">
        <f t="shared" ref="L71" ca="1" si="7">DATEDIF(J3:J71,K3:K71,"M")</f>
        <v>65</v>
      </c>
      <c r="M71" s="4" t="s">
        <v>1061</v>
      </c>
      <c r="N71" s="1" t="s">
        <v>947</v>
      </c>
      <c r="O71" s="27">
        <f t="shared" si="3"/>
        <v>42175</v>
      </c>
      <c r="P71" t="e">
        <f t="shared" ca="1" si="4"/>
        <v>#NUM!</v>
      </c>
    </row>
    <row r="72" spans="1:16">
      <c r="A72" s="4" t="s">
        <v>1034</v>
      </c>
      <c r="B72" s="23">
        <v>2</v>
      </c>
      <c r="C72" s="22" t="s">
        <v>743</v>
      </c>
      <c r="D72" s="23">
        <v>0</v>
      </c>
      <c r="E72" s="23">
        <v>6</v>
      </c>
      <c r="F72" s="23">
        <v>25000</v>
      </c>
      <c r="G72" s="23">
        <v>31000</v>
      </c>
      <c r="H72" s="24">
        <f t="shared" ref="H72:H83" si="8">G72-F72</f>
        <v>6000</v>
      </c>
      <c r="I72" s="4" t="s">
        <v>1048</v>
      </c>
      <c r="J72" s="2">
        <v>41505</v>
      </c>
      <c r="K72" s="6">
        <f t="shared" ca="1" si="6"/>
        <v>43067</v>
      </c>
      <c r="L72" s="5">
        <f t="shared" ref="L72" ca="1" si="9">DATEDIF(J5:J73,K5:K73,"M")</f>
        <v>51</v>
      </c>
      <c r="M72" s="4" t="s">
        <v>1062</v>
      </c>
      <c r="N72" s="1" t="s">
        <v>948</v>
      </c>
      <c r="O72" s="27">
        <f t="shared" si="3"/>
        <v>42235</v>
      </c>
      <c r="P72" t="e">
        <f t="shared" ca="1" si="4"/>
        <v>#NUM!</v>
      </c>
    </row>
    <row r="73" spans="1:16">
      <c r="A73" s="4" t="s">
        <v>1035</v>
      </c>
      <c r="B73" s="23">
        <v>1</v>
      </c>
      <c r="C73" s="22" t="s">
        <v>771</v>
      </c>
      <c r="D73" s="23">
        <v>1</v>
      </c>
      <c r="E73" s="23">
        <v>8</v>
      </c>
      <c r="F73" s="23">
        <v>5000</v>
      </c>
      <c r="G73" s="23">
        <v>5437</v>
      </c>
      <c r="H73" s="24">
        <f t="shared" si="8"/>
        <v>437</v>
      </c>
      <c r="I73" s="4" t="s">
        <v>1049</v>
      </c>
      <c r="J73" s="2">
        <v>41900</v>
      </c>
      <c r="K73" s="6">
        <f t="shared" ca="1" si="6"/>
        <v>43067</v>
      </c>
      <c r="L73" s="5">
        <f t="shared" ref="L73" ca="1" si="10">DATEDIF(J5:J73,K5:K73,"M")</f>
        <v>38</v>
      </c>
      <c r="M73" s="4" t="s">
        <v>1063</v>
      </c>
      <c r="N73" s="1" t="s">
        <v>949</v>
      </c>
      <c r="O73" s="27">
        <f t="shared" si="3"/>
        <v>42265</v>
      </c>
      <c r="P73" t="e">
        <f t="shared" ca="1" si="4"/>
        <v>#NUM!</v>
      </c>
    </row>
    <row r="74" spans="1:16">
      <c r="A74" s="4" t="s">
        <v>1036</v>
      </c>
      <c r="B74" s="23">
        <v>3</v>
      </c>
      <c r="C74" s="22" t="s">
        <v>699</v>
      </c>
      <c r="D74" s="23">
        <v>0</v>
      </c>
      <c r="E74" s="25">
        <v>6</v>
      </c>
      <c r="F74" s="23">
        <v>87000</v>
      </c>
      <c r="G74" s="23">
        <v>97300</v>
      </c>
      <c r="H74" s="24">
        <f t="shared" si="8"/>
        <v>10300</v>
      </c>
      <c r="I74" s="4" t="s">
        <v>1050</v>
      </c>
      <c r="J74" s="2">
        <v>42294</v>
      </c>
      <c r="K74" s="6">
        <f t="shared" ca="1" si="6"/>
        <v>43067</v>
      </c>
      <c r="L74" s="5">
        <f t="shared" ref="L74" ca="1" si="11">DATEDIF(J7:J75,K7:K75,"M")</f>
        <v>25</v>
      </c>
      <c r="M74" s="4" t="s">
        <v>1064</v>
      </c>
      <c r="N74" s="1">
        <v>200</v>
      </c>
      <c r="O74" s="27">
        <f t="shared" si="3"/>
        <v>43389</v>
      </c>
      <c r="P74">
        <f t="shared" ca="1" si="4"/>
        <v>322</v>
      </c>
    </row>
    <row r="75" spans="1:16">
      <c r="A75" s="4" t="s">
        <v>1037</v>
      </c>
      <c r="B75" s="23">
        <v>2</v>
      </c>
      <c r="C75" s="22" t="s">
        <v>721</v>
      </c>
      <c r="D75" s="23">
        <v>0</v>
      </c>
      <c r="E75" s="25">
        <v>5.75</v>
      </c>
      <c r="F75" s="23">
        <v>121000</v>
      </c>
      <c r="G75" s="23">
        <v>24800</v>
      </c>
      <c r="H75" s="24">
        <f t="shared" si="8"/>
        <v>-96200</v>
      </c>
      <c r="I75" s="4" t="s">
        <v>1051</v>
      </c>
      <c r="J75" s="2">
        <v>42690</v>
      </c>
      <c r="K75" s="6">
        <f t="shared" ca="1" si="6"/>
        <v>43067</v>
      </c>
      <c r="L75" s="5">
        <f t="shared" ref="L75" ca="1" si="12">DATEDIF(J7:J75,K7:K75,"M")</f>
        <v>12</v>
      </c>
      <c r="M75" s="4" t="s">
        <v>1065</v>
      </c>
      <c r="N75" s="1">
        <v>201</v>
      </c>
      <c r="O75" s="27">
        <f t="shared" si="3"/>
        <v>43420</v>
      </c>
      <c r="P75">
        <f t="shared" ca="1" si="4"/>
        <v>353</v>
      </c>
    </row>
    <row r="76" spans="1:16">
      <c r="A76" s="4" t="s">
        <v>1038</v>
      </c>
      <c r="B76" s="23">
        <v>1</v>
      </c>
      <c r="C76" s="22" t="s">
        <v>743</v>
      </c>
      <c r="D76" s="23">
        <v>0</v>
      </c>
      <c r="E76" s="25">
        <v>5.25</v>
      </c>
      <c r="F76" s="23">
        <v>58000</v>
      </c>
      <c r="G76" s="23">
        <v>63900</v>
      </c>
      <c r="H76" s="24">
        <f t="shared" si="8"/>
        <v>5900</v>
      </c>
      <c r="I76" s="4" t="s">
        <v>1052</v>
      </c>
      <c r="J76" s="2">
        <v>43023</v>
      </c>
      <c r="K76" s="6">
        <f t="shared" ca="1" si="6"/>
        <v>43067</v>
      </c>
      <c r="L76" s="5">
        <f t="shared" ref="L76" ca="1" si="13">DATEDIF(J9:J77,K9:K77,"M")</f>
        <v>1</v>
      </c>
      <c r="M76" s="4" t="s">
        <v>1066</v>
      </c>
      <c r="N76" s="1">
        <v>202</v>
      </c>
      <c r="O76" s="27">
        <f t="shared" si="3"/>
        <v>43388</v>
      </c>
      <c r="P76">
        <f t="shared" ca="1" si="4"/>
        <v>321</v>
      </c>
    </row>
    <row r="77" spans="1:16">
      <c r="A77" s="4" t="s">
        <v>1039</v>
      </c>
      <c r="B77" s="23">
        <v>3</v>
      </c>
      <c r="C77" s="22" t="s">
        <v>771</v>
      </c>
      <c r="D77" s="23">
        <v>1</v>
      </c>
      <c r="E77" s="25">
        <v>8</v>
      </c>
      <c r="F77" s="23">
        <v>45000</v>
      </c>
      <c r="G77" s="23">
        <v>51000</v>
      </c>
      <c r="H77" s="24">
        <f t="shared" si="8"/>
        <v>6000</v>
      </c>
      <c r="I77" s="4" t="s">
        <v>1053</v>
      </c>
      <c r="J77" s="2">
        <v>42718</v>
      </c>
      <c r="K77" s="6">
        <f t="shared" ca="1" si="6"/>
        <v>43067</v>
      </c>
      <c r="L77" s="5">
        <f t="shared" ref="L77" ca="1" si="14">DATEDIF(J9:J77,K9:K77,"M")</f>
        <v>11</v>
      </c>
      <c r="M77" s="4" t="s">
        <v>1067</v>
      </c>
      <c r="N77" s="1">
        <v>203</v>
      </c>
      <c r="O77" s="27">
        <f t="shared" si="3"/>
        <v>43813</v>
      </c>
      <c r="P77">
        <f t="shared" ca="1" si="4"/>
        <v>746</v>
      </c>
    </row>
    <row r="78" spans="1:16">
      <c r="A78" s="4" t="s">
        <v>1040</v>
      </c>
      <c r="B78" s="23">
        <v>2</v>
      </c>
      <c r="C78" s="22" t="s">
        <v>699</v>
      </c>
      <c r="D78" s="23">
        <v>0</v>
      </c>
      <c r="E78" s="25">
        <v>5.75</v>
      </c>
      <c r="F78" s="23">
        <v>20000</v>
      </c>
      <c r="G78" s="23">
        <v>23700</v>
      </c>
      <c r="H78" s="24">
        <f t="shared" si="8"/>
        <v>3700</v>
      </c>
      <c r="I78" s="4" t="s">
        <v>1054</v>
      </c>
      <c r="J78" s="2">
        <v>42017</v>
      </c>
      <c r="K78" s="6">
        <f t="shared" ca="1" si="6"/>
        <v>43067</v>
      </c>
      <c r="L78" s="5">
        <f t="shared" ref="L78" ca="1" si="15">DATEDIF(J11:J79,K11:K79,"M")</f>
        <v>34</v>
      </c>
      <c r="M78" s="4" t="s">
        <v>1068</v>
      </c>
      <c r="N78" s="1">
        <v>204</v>
      </c>
      <c r="O78" s="27">
        <f t="shared" si="3"/>
        <v>42747</v>
      </c>
      <c r="P78" t="e">
        <f t="shared" ca="1" si="4"/>
        <v>#NUM!</v>
      </c>
    </row>
    <row r="79" spans="1:16">
      <c r="A79" s="4" t="s">
        <v>1041</v>
      </c>
      <c r="B79" s="23">
        <v>3</v>
      </c>
      <c r="C79" s="22" t="s">
        <v>721</v>
      </c>
      <c r="D79" s="23">
        <v>0</v>
      </c>
      <c r="E79" s="25">
        <v>6</v>
      </c>
      <c r="F79" s="23">
        <v>73000</v>
      </c>
      <c r="G79" s="23">
        <v>91540</v>
      </c>
      <c r="H79" s="24">
        <f t="shared" si="8"/>
        <v>18540</v>
      </c>
      <c r="I79" s="4" t="s">
        <v>1055</v>
      </c>
      <c r="J79" s="2">
        <v>41682</v>
      </c>
      <c r="K79" s="6">
        <f t="shared" ca="1" si="6"/>
        <v>43067</v>
      </c>
      <c r="L79" s="5">
        <f t="shared" ref="L79" ca="1" si="16">DATEDIF(J11:J79,K11:K79,"M")</f>
        <v>45</v>
      </c>
      <c r="M79" s="4" t="s">
        <v>1069</v>
      </c>
      <c r="N79" s="1">
        <v>205</v>
      </c>
      <c r="O79" s="27">
        <f t="shared" si="3"/>
        <v>42777</v>
      </c>
      <c r="P79" t="e">
        <f t="shared" ca="1" si="4"/>
        <v>#NUM!</v>
      </c>
    </row>
    <row r="80" spans="1:16">
      <c r="A80" s="4" t="s">
        <v>1042</v>
      </c>
      <c r="B80" s="23">
        <v>3</v>
      </c>
      <c r="C80" s="22" t="s">
        <v>743</v>
      </c>
      <c r="D80" s="23">
        <v>0</v>
      </c>
      <c r="E80" s="25">
        <v>6</v>
      </c>
      <c r="F80" s="23">
        <v>21000</v>
      </c>
      <c r="G80" s="23">
        <v>62040</v>
      </c>
      <c r="H80" s="24">
        <f t="shared" si="8"/>
        <v>41040</v>
      </c>
      <c r="I80" s="4" t="s">
        <v>1056</v>
      </c>
      <c r="J80" s="2">
        <v>41344</v>
      </c>
      <c r="K80" s="6">
        <f t="shared" ca="1" si="6"/>
        <v>43067</v>
      </c>
      <c r="L80" s="5">
        <f t="shared" ref="L80" ca="1" si="17">DATEDIF(J13:J81,K13:K81,"M")</f>
        <v>56</v>
      </c>
      <c r="M80" s="4" t="s">
        <v>1070</v>
      </c>
      <c r="N80" s="1">
        <v>206</v>
      </c>
      <c r="O80" s="27">
        <f t="shared" si="3"/>
        <v>42439</v>
      </c>
      <c r="P80" t="e">
        <f t="shared" ca="1" si="4"/>
        <v>#NUM!</v>
      </c>
    </row>
    <row r="81" spans="1:16">
      <c r="A81" s="4" t="s">
        <v>1043</v>
      </c>
      <c r="B81" s="23">
        <v>1</v>
      </c>
      <c r="C81" s="22" t="s">
        <v>771</v>
      </c>
      <c r="D81" s="23">
        <v>1</v>
      </c>
      <c r="E81" s="25">
        <v>8</v>
      </c>
      <c r="F81" s="26">
        <v>9000</v>
      </c>
      <c r="G81" s="23">
        <v>17830</v>
      </c>
      <c r="H81" s="24">
        <f t="shared" si="8"/>
        <v>8830</v>
      </c>
      <c r="I81" s="4" t="s">
        <v>1057</v>
      </c>
      <c r="J81" s="2">
        <v>41009</v>
      </c>
      <c r="K81" s="6">
        <f t="shared" ca="1" si="6"/>
        <v>43067</v>
      </c>
      <c r="L81" s="5">
        <f t="shared" ref="L81" ca="1" si="18">DATEDIF(J13:J81,K13:K81,"M")</f>
        <v>67</v>
      </c>
      <c r="M81" s="4" t="s">
        <v>1071</v>
      </c>
      <c r="N81" s="1">
        <v>207</v>
      </c>
      <c r="O81" s="27">
        <f t="shared" si="3"/>
        <v>41374</v>
      </c>
      <c r="P81" t="e">
        <f t="shared" ca="1" si="4"/>
        <v>#NUM!</v>
      </c>
    </row>
    <row r="82" spans="1:16">
      <c r="A82" s="4" t="s">
        <v>1044</v>
      </c>
      <c r="B82" s="23">
        <v>1</v>
      </c>
      <c r="C82" s="24" t="s">
        <v>699</v>
      </c>
      <c r="D82" s="23">
        <v>0</v>
      </c>
      <c r="E82" s="25">
        <v>5</v>
      </c>
      <c r="F82" s="26">
        <v>31000</v>
      </c>
      <c r="G82" s="23">
        <v>63210</v>
      </c>
      <c r="H82" s="24">
        <f t="shared" si="8"/>
        <v>32210</v>
      </c>
      <c r="I82" s="4" t="s">
        <v>1058</v>
      </c>
      <c r="J82" s="2">
        <v>40672</v>
      </c>
      <c r="K82" s="6">
        <f t="shared" ca="1" si="6"/>
        <v>43067</v>
      </c>
      <c r="L82" s="5">
        <f t="shared" ref="L82" ca="1" si="19">DATEDIF(J15:J83,K15:K83,"M")</f>
        <v>78</v>
      </c>
      <c r="M82" s="4" t="s">
        <v>1072</v>
      </c>
      <c r="N82" s="1">
        <v>208</v>
      </c>
      <c r="O82" s="27">
        <f t="shared" si="3"/>
        <v>41037</v>
      </c>
      <c r="P82" t="e">
        <f t="shared" ca="1" si="4"/>
        <v>#NUM!</v>
      </c>
    </row>
    <row r="83" spans="1:16">
      <c r="A83" s="4" t="s">
        <v>1045</v>
      </c>
      <c r="B83" s="23">
        <v>2</v>
      </c>
      <c r="C83" s="24" t="s">
        <v>721</v>
      </c>
      <c r="D83" s="23">
        <v>0</v>
      </c>
      <c r="E83" s="25">
        <v>6</v>
      </c>
      <c r="F83" s="25">
        <v>2000</v>
      </c>
      <c r="G83" s="23">
        <v>4360</v>
      </c>
      <c r="H83" s="24">
        <f t="shared" si="8"/>
        <v>2360</v>
      </c>
      <c r="I83" s="4" t="s">
        <v>1059</v>
      </c>
      <c r="J83" s="2">
        <v>41433</v>
      </c>
      <c r="K83" s="6">
        <f t="shared" ca="1" si="6"/>
        <v>43067</v>
      </c>
      <c r="L83" s="5">
        <f t="shared" ref="L83" ca="1" si="20">DATEDIF(J15:J83,K15:K83,"M")</f>
        <v>53</v>
      </c>
      <c r="M83" s="4" t="s">
        <v>1073</v>
      </c>
      <c r="N83" s="1">
        <v>209</v>
      </c>
      <c r="O83" s="27">
        <f t="shared" si="3"/>
        <v>42163</v>
      </c>
      <c r="P83" t="e">
        <f t="shared" ca="1" si="4"/>
        <v>#NUM!</v>
      </c>
    </row>
    <row r="84" spans="1:16">
      <c r="A84" s="4"/>
      <c r="B84" s="23"/>
      <c r="C84" s="24"/>
      <c r="D84" s="23"/>
      <c r="E84" s="25"/>
    </row>
    <row r="85" spans="1:16">
      <c r="A85" s="4"/>
      <c r="B85" s="23"/>
      <c r="C85" s="24"/>
      <c r="D85" s="2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84"/>
  <sheetViews>
    <sheetView workbookViewId="0">
      <selection activeCell="G11" sqref="G11"/>
    </sheetView>
  </sheetViews>
  <sheetFormatPr defaultRowHeight="14.4"/>
  <cols>
    <col min="1" max="1" width="19.44140625" style="2" customWidth="1"/>
    <col min="2" max="2" width="12.33203125" customWidth="1"/>
    <col min="3" max="3" width="13.33203125" customWidth="1"/>
    <col min="4" max="4" width="14.44140625" customWidth="1"/>
    <col min="5" max="5" width="23.109375" customWidth="1"/>
    <col min="6" max="7" width="20.44140625" customWidth="1"/>
    <col min="8" max="8" width="14.33203125" customWidth="1"/>
    <col min="10" max="10" width="10.6640625" customWidth="1"/>
    <col min="13" max="13" width="15.109375" customWidth="1"/>
  </cols>
  <sheetData>
    <row r="1" spans="1:15">
      <c r="A1" s="7" t="s">
        <v>540</v>
      </c>
      <c r="B1" s="1" t="s">
        <v>181</v>
      </c>
      <c r="C1" s="1" t="s">
        <v>541</v>
      </c>
      <c r="D1" s="1" t="s">
        <v>542</v>
      </c>
      <c r="E1" s="1" t="s">
        <v>543</v>
      </c>
      <c r="F1" s="1" t="s">
        <v>544</v>
      </c>
      <c r="G1" s="1" t="s">
        <v>545</v>
      </c>
      <c r="H1" s="1" t="s">
        <v>546</v>
      </c>
      <c r="I1" s="1" t="s">
        <v>182</v>
      </c>
      <c r="J1" s="1" t="s">
        <v>547</v>
      </c>
      <c r="K1" s="1" t="s">
        <v>0</v>
      </c>
    </row>
    <row r="2" spans="1:15">
      <c r="A2" s="29">
        <v>41952</v>
      </c>
      <c r="B2" s="1" t="s">
        <v>330</v>
      </c>
      <c r="C2" s="1" t="s">
        <v>331</v>
      </c>
      <c r="D2" s="1">
        <v>10</v>
      </c>
      <c r="E2" s="9">
        <v>2731</v>
      </c>
      <c r="F2" s="9">
        <f>(H2*10)</f>
        <v>3330</v>
      </c>
      <c r="G2" s="9">
        <f>(F2-E2)</f>
        <v>599</v>
      </c>
      <c r="H2" s="1">
        <v>333</v>
      </c>
      <c r="I2" s="1" t="s">
        <v>332</v>
      </c>
      <c r="J2" s="1" t="s">
        <v>333</v>
      </c>
      <c r="K2" s="1">
        <v>40</v>
      </c>
      <c r="O2" s="3"/>
    </row>
    <row r="3" spans="1:15">
      <c r="A3" s="29">
        <v>42304</v>
      </c>
      <c r="B3" s="1" t="s">
        <v>334</v>
      </c>
      <c r="C3" s="1" t="s">
        <v>331</v>
      </c>
      <c r="D3" s="1">
        <v>10</v>
      </c>
      <c r="E3" s="9">
        <v>2564</v>
      </c>
      <c r="F3" s="9">
        <f t="shared" ref="F3:F37" si="0">(H3*10)</f>
        <v>4460</v>
      </c>
      <c r="G3" s="9">
        <f t="shared" ref="G3:G66" si="1">(F3-E3)</f>
        <v>1896</v>
      </c>
      <c r="H3" s="1">
        <v>446</v>
      </c>
      <c r="I3" s="1" t="s">
        <v>335</v>
      </c>
      <c r="J3" s="1" t="s">
        <v>336</v>
      </c>
      <c r="K3" s="1">
        <v>41</v>
      </c>
      <c r="O3" s="3"/>
    </row>
    <row r="4" spans="1:15">
      <c r="A4" s="29">
        <v>41480</v>
      </c>
      <c r="B4" s="1" t="s">
        <v>337</v>
      </c>
      <c r="C4" s="1" t="s">
        <v>331</v>
      </c>
      <c r="D4" s="1">
        <v>10</v>
      </c>
      <c r="E4" s="9">
        <v>2199</v>
      </c>
      <c r="F4" s="9">
        <f t="shared" si="0"/>
        <v>4970</v>
      </c>
      <c r="G4" s="9">
        <f t="shared" si="1"/>
        <v>2771</v>
      </c>
      <c r="H4" s="1">
        <v>497</v>
      </c>
      <c r="I4" s="1" t="s">
        <v>338</v>
      </c>
      <c r="J4" s="1" t="s">
        <v>339</v>
      </c>
      <c r="K4" s="1">
        <v>42</v>
      </c>
      <c r="O4" s="3"/>
    </row>
    <row r="5" spans="1:15">
      <c r="A5" s="29">
        <v>40951</v>
      </c>
      <c r="B5" s="1" t="s">
        <v>340</v>
      </c>
      <c r="C5" s="1" t="s">
        <v>331</v>
      </c>
      <c r="D5" s="1">
        <v>10</v>
      </c>
      <c r="E5" s="9">
        <v>1506</v>
      </c>
      <c r="F5" s="9">
        <f t="shared" si="0"/>
        <v>4750</v>
      </c>
      <c r="G5" s="9">
        <f t="shared" si="1"/>
        <v>3244</v>
      </c>
      <c r="H5" s="1">
        <v>475</v>
      </c>
      <c r="I5" s="1" t="s">
        <v>341</v>
      </c>
      <c r="J5" s="1" t="s">
        <v>342</v>
      </c>
      <c r="K5" s="1">
        <v>43</v>
      </c>
      <c r="O5" s="3"/>
    </row>
    <row r="6" spans="1:15">
      <c r="A6" s="29">
        <v>41388</v>
      </c>
      <c r="B6" s="1" t="s">
        <v>343</v>
      </c>
      <c r="C6" s="1" t="s">
        <v>331</v>
      </c>
      <c r="D6" s="1">
        <v>10</v>
      </c>
      <c r="E6" s="9">
        <v>3621</v>
      </c>
      <c r="F6" s="9">
        <f t="shared" si="0"/>
        <v>2580</v>
      </c>
      <c r="G6" s="9">
        <f t="shared" si="1"/>
        <v>-1041</v>
      </c>
      <c r="H6" s="1">
        <v>258</v>
      </c>
      <c r="I6" s="1" t="s">
        <v>344</v>
      </c>
      <c r="J6" s="1" t="s">
        <v>345</v>
      </c>
      <c r="K6" s="1">
        <v>44</v>
      </c>
      <c r="O6" s="3"/>
    </row>
    <row r="7" spans="1:15">
      <c r="A7" s="29">
        <v>41851</v>
      </c>
      <c r="B7" s="1" t="s">
        <v>346</v>
      </c>
      <c r="C7" s="1" t="s">
        <v>331</v>
      </c>
      <c r="D7" s="1">
        <v>10</v>
      </c>
      <c r="E7" s="9">
        <v>586</v>
      </c>
      <c r="F7" s="9">
        <f t="shared" si="0"/>
        <v>920</v>
      </c>
      <c r="G7" s="9">
        <f t="shared" si="1"/>
        <v>334</v>
      </c>
      <c r="H7" s="1">
        <v>92</v>
      </c>
      <c r="I7" s="1" t="s">
        <v>347</v>
      </c>
      <c r="J7" s="1" t="s">
        <v>348</v>
      </c>
      <c r="K7" s="1">
        <v>45</v>
      </c>
      <c r="O7" s="3"/>
    </row>
    <row r="8" spans="1:15">
      <c r="A8" s="29">
        <v>42595</v>
      </c>
      <c r="B8" s="1" t="s">
        <v>349</v>
      </c>
      <c r="C8" s="1" t="s">
        <v>331</v>
      </c>
      <c r="D8" s="1">
        <v>10</v>
      </c>
      <c r="E8" s="9">
        <v>2403</v>
      </c>
      <c r="F8" s="9">
        <f t="shared" si="0"/>
        <v>3090</v>
      </c>
      <c r="G8" s="9">
        <f t="shared" si="1"/>
        <v>687</v>
      </c>
      <c r="H8" s="1">
        <v>309</v>
      </c>
      <c r="I8" s="1" t="s">
        <v>350</v>
      </c>
      <c r="J8" s="1" t="s">
        <v>351</v>
      </c>
      <c r="K8" s="1">
        <v>46</v>
      </c>
      <c r="O8" s="3"/>
    </row>
    <row r="9" spans="1:15">
      <c r="A9" s="29">
        <v>42067</v>
      </c>
      <c r="B9" s="1" t="s">
        <v>352</v>
      </c>
      <c r="C9" s="1" t="s">
        <v>331</v>
      </c>
      <c r="D9" s="1">
        <v>10</v>
      </c>
      <c r="E9" s="9">
        <v>3527</v>
      </c>
      <c r="F9" s="9">
        <f t="shared" si="0"/>
        <v>5000</v>
      </c>
      <c r="G9" s="9">
        <f t="shared" si="1"/>
        <v>1473</v>
      </c>
      <c r="H9" s="1">
        <v>500</v>
      </c>
      <c r="I9" s="1" t="s">
        <v>353</v>
      </c>
      <c r="J9" s="1" t="s">
        <v>354</v>
      </c>
      <c r="K9" s="1">
        <v>47</v>
      </c>
      <c r="O9" s="3"/>
    </row>
    <row r="10" spans="1:15">
      <c r="A10" s="29">
        <v>41164</v>
      </c>
      <c r="B10" s="1" t="s">
        <v>355</v>
      </c>
      <c r="C10" s="1" t="s">
        <v>331</v>
      </c>
      <c r="D10" s="1">
        <v>10</v>
      </c>
      <c r="E10" s="9">
        <v>1189</v>
      </c>
      <c r="F10" s="9">
        <f t="shared" si="0"/>
        <v>2060</v>
      </c>
      <c r="G10" s="9">
        <f t="shared" si="1"/>
        <v>871</v>
      </c>
      <c r="H10" s="1">
        <v>206</v>
      </c>
      <c r="I10" s="1" t="s">
        <v>356</v>
      </c>
      <c r="J10" s="1" t="s">
        <v>357</v>
      </c>
      <c r="K10" s="1">
        <v>48</v>
      </c>
      <c r="O10" s="3"/>
    </row>
    <row r="11" spans="1:15">
      <c r="A11" s="29">
        <v>41328</v>
      </c>
      <c r="B11" s="1" t="s">
        <v>358</v>
      </c>
      <c r="C11" s="1" t="s">
        <v>331</v>
      </c>
      <c r="D11" s="1">
        <v>10</v>
      </c>
      <c r="E11" s="9">
        <v>2002</v>
      </c>
      <c r="F11" s="9">
        <f t="shared" si="0"/>
        <v>1770</v>
      </c>
      <c r="G11" s="9">
        <f t="shared" si="1"/>
        <v>-232</v>
      </c>
      <c r="H11" s="1">
        <v>177</v>
      </c>
      <c r="I11" s="1" t="s">
        <v>359</v>
      </c>
      <c r="J11" s="1" t="s">
        <v>360</v>
      </c>
      <c r="K11" s="1">
        <v>49</v>
      </c>
      <c r="O11" s="3"/>
    </row>
    <row r="12" spans="1:15">
      <c r="A12" s="29">
        <v>41136</v>
      </c>
      <c r="B12" s="1" t="s">
        <v>361</v>
      </c>
      <c r="C12" s="1" t="s">
        <v>331</v>
      </c>
      <c r="D12" s="1">
        <v>10</v>
      </c>
      <c r="E12" s="9">
        <v>2597</v>
      </c>
      <c r="F12" s="9">
        <f t="shared" si="0"/>
        <v>940</v>
      </c>
      <c r="G12" s="9">
        <f t="shared" si="1"/>
        <v>-1657</v>
      </c>
      <c r="H12" s="1">
        <v>94</v>
      </c>
      <c r="I12" s="1" t="s">
        <v>362</v>
      </c>
      <c r="J12" s="1" t="s">
        <v>363</v>
      </c>
      <c r="K12" s="1">
        <v>50</v>
      </c>
      <c r="O12" s="3"/>
    </row>
    <row r="13" spans="1:15">
      <c r="A13" s="29">
        <v>41556</v>
      </c>
      <c r="B13" s="1" t="s">
        <v>364</v>
      </c>
      <c r="C13" s="1" t="s">
        <v>331</v>
      </c>
      <c r="D13" s="1">
        <v>10</v>
      </c>
      <c r="E13" s="9">
        <v>1241</v>
      </c>
      <c r="F13" s="9">
        <f t="shared" si="0"/>
        <v>4410</v>
      </c>
      <c r="G13" s="9">
        <f t="shared" si="1"/>
        <v>3169</v>
      </c>
      <c r="H13" s="1">
        <v>441</v>
      </c>
      <c r="I13" s="1" t="s">
        <v>365</v>
      </c>
      <c r="J13" s="1" t="s">
        <v>366</v>
      </c>
      <c r="K13" s="1">
        <v>51</v>
      </c>
      <c r="O13" s="3"/>
    </row>
    <row r="14" spans="1:15">
      <c r="A14" s="29">
        <v>41380</v>
      </c>
      <c r="B14" s="1" t="s">
        <v>367</v>
      </c>
      <c r="C14" s="1" t="s">
        <v>368</v>
      </c>
      <c r="D14" s="1">
        <v>10</v>
      </c>
      <c r="E14" s="1">
        <v>3365</v>
      </c>
      <c r="F14" s="9">
        <f t="shared" si="0"/>
        <v>3630</v>
      </c>
      <c r="G14" s="9">
        <f t="shared" si="1"/>
        <v>265</v>
      </c>
      <c r="H14" s="1">
        <v>363</v>
      </c>
      <c r="I14" s="1" t="s">
        <v>369</v>
      </c>
      <c r="J14" s="1" t="s">
        <v>370</v>
      </c>
      <c r="K14" s="1">
        <v>52</v>
      </c>
      <c r="O14" s="3"/>
    </row>
    <row r="15" spans="1:15">
      <c r="A15" s="29">
        <v>40916</v>
      </c>
      <c r="B15" s="1" t="s">
        <v>371</v>
      </c>
      <c r="C15" s="1" t="s">
        <v>368</v>
      </c>
      <c r="D15" s="1">
        <v>10</v>
      </c>
      <c r="E15" s="1">
        <v>728</v>
      </c>
      <c r="F15" s="9">
        <f t="shared" si="0"/>
        <v>3590</v>
      </c>
      <c r="G15" s="9">
        <f t="shared" si="1"/>
        <v>2862</v>
      </c>
      <c r="H15" s="1">
        <v>359</v>
      </c>
      <c r="I15" s="1" t="s">
        <v>372</v>
      </c>
      <c r="J15" s="1" t="s">
        <v>373</v>
      </c>
      <c r="K15" s="1">
        <v>53</v>
      </c>
      <c r="O15" s="3"/>
    </row>
    <row r="16" spans="1:15">
      <c r="A16" s="29">
        <v>42887</v>
      </c>
      <c r="B16" s="1" t="s">
        <v>374</v>
      </c>
      <c r="C16" s="1" t="s">
        <v>368</v>
      </c>
      <c r="D16" s="1">
        <v>10</v>
      </c>
      <c r="E16" s="1">
        <v>813</v>
      </c>
      <c r="F16" s="9">
        <f t="shared" si="0"/>
        <v>1360</v>
      </c>
      <c r="G16" s="9">
        <f t="shared" si="1"/>
        <v>547</v>
      </c>
      <c r="H16" s="1">
        <v>136</v>
      </c>
      <c r="I16" s="1" t="s">
        <v>375</v>
      </c>
      <c r="J16" s="1" t="s">
        <v>376</v>
      </c>
      <c r="K16" s="1">
        <v>54</v>
      </c>
      <c r="O16" s="3"/>
    </row>
    <row r="17" spans="1:15">
      <c r="A17" s="29">
        <v>42395</v>
      </c>
      <c r="B17" s="1" t="s">
        <v>377</v>
      </c>
      <c r="C17" s="1" t="s">
        <v>368</v>
      </c>
      <c r="D17" s="1">
        <v>10</v>
      </c>
      <c r="E17" s="1">
        <v>95</v>
      </c>
      <c r="F17" s="9">
        <f t="shared" si="0"/>
        <v>420</v>
      </c>
      <c r="G17" s="9">
        <f t="shared" si="1"/>
        <v>325</v>
      </c>
      <c r="H17" s="1">
        <v>42</v>
      </c>
      <c r="I17" s="1" t="s">
        <v>378</v>
      </c>
      <c r="J17" s="1" t="s">
        <v>379</v>
      </c>
      <c r="K17" s="1">
        <v>55</v>
      </c>
      <c r="O17" s="3"/>
    </row>
    <row r="18" spans="1:15">
      <c r="A18" s="29">
        <v>40984</v>
      </c>
      <c r="B18" s="1" t="s">
        <v>380</v>
      </c>
      <c r="C18" s="1" t="s">
        <v>368</v>
      </c>
      <c r="D18" s="1">
        <v>10</v>
      </c>
      <c r="E18" s="1">
        <v>141</v>
      </c>
      <c r="F18" s="9">
        <f t="shared" si="0"/>
        <v>2470</v>
      </c>
      <c r="G18" s="9">
        <f t="shared" si="1"/>
        <v>2329</v>
      </c>
      <c r="H18" s="1">
        <v>247</v>
      </c>
      <c r="I18" s="1" t="s">
        <v>381</v>
      </c>
      <c r="J18" s="1" t="s">
        <v>382</v>
      </c>
      <c r="K18" s="1">
        <v>56</v>
      </c>
      <c r="O18" s="3"/>
    </row>
    <row r="19" spans="1:15">
      <c r="A19" s="29">
        <v>42753</v>
      </c>
      <c r="B19" s="1" t="s">
        <v>383</v>
      </c>
      <c r="C19" s="1" t="s">
        <v>368</v>
      </c>
      <c r="D19" s="1">
        <v>10</v>
      </c>
      <c r="E19" s="1">
        <v>3169</v>
      </c>
      <c r="F19" s="9">
        <f t="shared" si="0"/>
        <v>2540</v>
      </c>
      <c r="G19" s="9">
        <f t="shared" si="1"/>
        <v>-629</v>
      </c>
      <c r="H19" s="1">
        <v>254</v>
      </c>
      <c r="I19" s="1" t="s">
        <v>384</v>
      </c>
      <c r="J19" s="1" t="s">
        <v>385</v>
      </c>
      <c r="K19" s="1">
        <v>57</v>
      </c>
      <c r="O19" s="3"/>
    </row>
    <row r="20" spans="1:15">
      <c r="A20" s="29">
        <v>40970</v>
      </c>
      <c r="B20" s="1" t="s">
        <v>386</v>
      </c>
      <c r="C20" s="1" t="s">
        <v>368</v>
      </c>
      <c r="D20" s="1">
        <v>10</v>
      </c>
      <c r="E20" s="1">
        <v>2184</v>
      </c>
      <c r="F20" s="9">
        <f t="shared" si="0"/>
        <v>3620</v>
      </c>
      <c r="G20" s="9">
        <f t="shared" si="1"/>
        <v>1436</v>
      </c>
      <c r="H20" s="1">
        <v>362</v>
      </c>
      <c r="I20" s="1" t="s">
        <v>387</v>
      </c>
      <c r="J20" s="1" t="s">
        <v>388</v>
      </c>
      <c r="K20" s="1">
        <v>58</v>
      </c>
      <c r="O20" s="3"/>
    </row>
    <row r="21" spans="1:15">
      <c r="A21" s="29">
        <v>42437</v>
      </c>
      <c r="B21" s="1" t="s">
        <v>389</v>
      </c>
      <c r="C21" s="1" t="s">
        <v>368</v>
      </c>
      <c r="D21" s="1">
        <v>10</v>
      </c>
      <c r="E21" s="1">
        <v>2491</v>
      </c>
      <c r="F21" s="9">
        <f t="shared" si="0"/>
        <v>3020</v>
      </c>
      <c r="G21" s="9">
        <f t="shared" si="1"/>
        <v>529</v>
      </c>
      <c r="H21" s="1">
        <v>302</v>
      </c>
      <c r="I21" s="1" t="s">
        <v>390</v>
      </c>
      <c r="J21" s="1" t="s">
        <v>391</v>
      </c>
      <c r="K21" s="1">
        <v>59</v>
      </c>
      <c r="O21" s="3"/>
    </row>
    <row r="22" spans="1:15">
      <c r="A22" s="29">
        <v>42853</v>
      </c>
      <c r="B22" s="1" t="s">
        <v>392</v>
      </c>
      <c r="C22" s="1" t="s">
        <v>368</v>
      </c>
      <c r="D22" s="1">
        <v>10</v>
      </c>
      <c r="E22" s="1">
        <v>652</v>
      </c>
      <c r="F22" s="9">
        <f t="shared" si="0"/>
        <v>1490</v>
      </c>
      <c r="G22" s="9">
        <f t="shared" si="1"/>
        <v>838</v>
      </c>
      <c r="H22" s="1">
        <v>149</v>
      </c>
      <c r="I22" s="1" t="s">
        <v>393</v>
      </c>
      <c r="J22" s="1" t="s">
        <v>394</v>
      </c>
      <c r="K22" s="1">
        <v>60</v>
      </c>
      <c r="O22" s="3"/>
    </row>
    <row r="23" spans="1:15">
      <c r="A23" s="29">
        <v>41762</v>
      </c>
      <c r="B23" s="1" t="s">
        <v>395</v>
      </c>
      <c r="C23" s="1" t="s">
        <v>368</v>
      </c>
      <c r="D23" s="1">
        <v>10</v>
      </c>
      <c r="E23" s="1">
        <v>2492</v>
      </c>
      <c r="F23" s="9">
        <f t="shared" si="0"/>
        <v>1480</v>
      </c>
      <c r="G23" s="9">
        <f t="shared" si="1"/>
        <v>-1012</v>
      </c>
      <c r="H23" s="1">
        <v>148</v>
      </c>
      <c r="I23" s="1" t="s">
        <v>396</v>
      </c>
      <c r="J23" s="1" t="s">
        <v>397</v>
      </c>
      <c r="K23" s="1">
        <v>61</v>
      </c>
      <c r="O23" s="3"/>
    </row>
    <row r="24" spans="1:15">
      <c r="A24" s="29">
        <v>41035</v>
      </c>
      <c r="B24" s="1" t="s">
        <v>398</v>
      </c>
      <c r="C24" s="1" t="s">
        <v>368</v>
      </c>
      <c r="D24" s="1">
        <v>10</v>
      </c>
      <c r="E24" s="1">
        <v>2281</v>
      </c>
      <c r="F24" s="9">
        <f t="shared" si="0"/>
        <v>3370</v>
      </c>
      <c r="G24" s="9">
        <f t="shared" si="1"/>
        <v>1089</v>
      </c>
      <c r="H24" s="1">
        <v>337</v>
      </c>
      <c r="I24" s="1" t="s">
        <v>399</v>
      </c>
      <c r="J24" s="1" t="s">
        <v>400</v>
      </c>
      <c r="K24" s="1">
        <v>62</v>
      </c>
      <c r="O24" s="3"/>
    </row>
    <row r="25" spans="1:15">
      <c r="A25" s="29">
        <v>42682</v>
      </c>
      <c r="B25" s="1" t="s">
        <v>401</v>
      </c>
      <c r="C25" s="1" t="s">
        <v>331</v>
      </c>
      <c r="D25" s="1">
        <v>10</v>
      </c>
      <c r="E25" s="1">
        <v>3388</v>
      </c>
      <c r="F25" s="9">
        <f t="shared" si="0"/>
        <v>800</v>
      </c>
      <c r="G25" s="9">
        <f t="shared" si="1"/>
        <v>-2588</v>
      </c>
      <c r="H25" s="1">
        <v>80</v>
      </c>
      <c r="I25" s="1" t="s">
        <v>402</v>
      </c>
      <c r="J25" s="1" t="s">
        <v>403</v>
      </c>
      <c r="K25" s="1">
        <v>63</v>
      </c>
      <c r="O25" s="3"/>
    </row>
    <row r="26" spans="1:15">
      <c r="A26" s="29">
        <v>41536</v>
      </c>
      <c r="B26" s="1" t="s">
        <v>404</v>
      </c>
      <c r="C26" s="1" t="s">
        <v>331</v>
      </c>
      <c r="D26" s="1">
        <v>10</v>
      </c>
      <c r="E26" s="1">
        <v>775</v>
      </c>
      <c r="F26" s="9">
        <f t="shared" si="0"/>
        <v>4750</v>
      </c>
      <c r="G26" s="9">
        <f t="shared" si="1"/>
        <v>3975</v>
      </c>
      <c r="H26" s="1">
        <v>475</v>
      </c>
      <c r="I26" s="1" t="s">
        <v>405</v>
      </c>
      <c r="J26" s="1" t="s">
        <v>406</v>
      </c>
      <c r="K26" s="1">
        <v>64</v>
      </c>
      <c r="O26" s="3"/>
    </row>
    <row r="27" spans="1:15">
      <c r="A27" s="29">
        <v>42205</v>
      </c>
      <c r="B27" s="1" t="s">
        <v>407</v>
      </c>
      <c r="C27" s="1" t="s">
        <v>331</v>
      </c>
      <c r="D27" s="1">
        <v>10</v>
      </c>
      <c r="E27" s="1">
        <v>117</v>
      </c>
      <c r="F27" s="9">
        <f>(H27*10)</f>
        <v>130</v>
      </c>
      <c r="G27" s="9">
        <f t="shared" si="1"/>
        <v>13</v>
      </c>
      <c r="H27" s="1">
        <v>13</v>
      </c>
      <c r="I27" s="1" t="s">
        <v>408</v>
      </c>
      <c r="J27" s="1" t="s">
        <v>409</v>
      </c>
      <c r="K27" s="1">
        <v>65</v>
      </c>
      <c r="O27" s="3"/>
    </row>
    <row r="28" spans="1:15">
      <c r="A28" s="29">
        <v>41155</v>
      </c>
      <c r="B28" s="1" t="s">
        <v>410</v>
      </c>
      <c r="C28" s="1" t="s">
        <v>331</v>
      </c>
      <c r="D28" s="1">
        <v>10</v>
      </c>
      <c r="E28" s="1">
        <v>1854</v>
      </c>
      <c r="F28" s="9">
        <f t="shared" si="0"/>
        <v>1410</v>
      </c>
      <c r="G28" s="9">
        <f t="shared" si="1"/>
        <v>-444</v>
      </c>
      <c r="H28" s="1">
        <v>141</v>
      </c>
      <c r="I28" s="1" t="s">
        <v>411</v>
      </c>
      <c r="J28" s="1" t="s">
        <v>412</v>
      </c>
      <c r="K28" s="1">
        <v>66</v>
      </c>
      <c r="O28" s="3"/>
    </row>
    <row r="29" spans="1:15">
      <c r="A29" s="29">
        <v>41305</v>
      </c>
      <c r="B29" s="1" t="s">
        <v>413</v>
      </c>
      <c r="C29" s="1" t="s">
        <v>331</v>
      </c>
      <c r="D29" s="1">
        <v>10</v>
      </c>
      <c r="E29" s="1">
        <v>1640</v>
      </c>
      <c r="F29" s="9">
        <f t="shared" si="0"/>
        <v>4520</v>
      </c>
      <c r="G29" s="9">
        <f t="shared" si="1"/>
        <v>2880</v>
      </c>
      <c r="H29" s="1">
        <v>452</v>
      </c>
      <c r="I29" s="1" t="s">
        <v>414</v>
      </c>
      <c r="J29" s="1" t="s">
        <v>415</v>
      </c>
      <c r="K29" s="1">
        <v>67</v>
      </c>
      <c r="O29" s="3"/>
    </row>
    <row r="30" spans="1:15">
      <c r="A30" s="29">
        <v>40921</v>
      </c>
      <c r="B30" s="1" t="s">
        <v>416</v>
      </c>
      <c r="C30" s="1" t="s">
        <v>331</v>
      </c>
      <c r="D30" s="1">
        <v>10</v>
      </c>
      <c r="E30" s="1">
        <v>2054</v>
      </c>
      <c r="F30" s="9">
        <f t="shared" si="0"/>
        <v>1270</v>
      </c>
      <c r="G30" s="9">
        <f t="shared" si="1"/>
        <v>-784</v>
      </c>
      <c r="H30" s="1">
        <v>127</v>
      </c>
      <c r="I30" s="1" t="s">
        <v>417</v>
      </c>
      <c r="J30" s="1" t="s">
        <v>418</v>
      </c>
      <c r="K30" s="1">
        <v>68</v>
      </c>
      <c r="O30" s="3"/>
    </row>
    <row r="31" spans="1:15">
      <c r="A31" s="29">
        <v>41841</v>
      </c>
      <c r="B31" s="1" t="s">
        <v>419</v>
      </c>
      <c r="C31" s="1" t="s">
        <v>331</v>
      </c>
      <c r="D31" s="1">
        <v>10</v>
      </c>
      <c r="E31" s="1">
        <v>506</v>
      </c>
      <c r="F31" s="9">
        <f t="shared" si="0"/>
        <v>450</v>
      </c>
      <c r="G31" s="9">
        <f t="shared" si="1"/>
        <v>-56</v>
      </c>
      <c r="H31" s="1">
        <v>45</v>
      </c>
      <c r="I31" s="1" t="s">
        <v>420</v>
      </c>
      <c r="J31" s="1" t="s">
        <v>421</v>
      </c>
      <c r="K31" s="1">
        <v>69</v>
      </c>
      <c r="O31" s="3"/>
    </row>
    <row r="32" spans="1:15">
      <c r="A32" s="29">
        <v>42939</v>
      </c>
      <c r="B32" s="1" t="s">
        <v>422</v>
      </c>
      <c r="C32" s="1" t="s">
        <v>331</v>
      </c>
      <c r="D32" s="1">
        <v>10</v>
      </c>
      <c r="E32" s="1">
        <v>22</v>
      </c>
      <c r="F32" s="9">
        <f t="shared" si="0"/>
        <v>3390</v>
      </c>
      <c r="G32" s="9">
        <f t="shared" si="1"/>
        <v>3368</v>
      </c>
      <c r="H32" s="1">
        <v>339</v>
      </c>
      <c r="I32" s="1" t="s">
        <v>423</v>
      </c>
      <c r="J32" s="1" t="s">
        <v>424</v>
      </c>
      <c r="K32" s="1">
        <v>70</v>
      </c>
      <c r="O32" s="3"/>
    </row>
    <row r="33" spans="1:15">
      <c r="A33" s="29">
        <v>40955</v>
      </c>
      <c r="B33" s="1" t="s">
        <v>425</v>
      </c>
      <c r="C33" s="1" t="s">
        <v>331</v>
      </c>
      <c r="D33" s="1">
        <v>10</v>
      </c>
      <c r="E33" s="1">
        <v>3807</v>
      </c>
      <c r="F33" s="9">
        <f t="shared" si="0"/>
        <v>4790</v>
      </c>
      <c r="G33" s="9">
        <f t="shared" si="1"/>
        <v>983</v>
      </c>
      <c r="H33" s="1">
        <v>479</v>
      </c>
      <c r="I33" s="1" t="s">
        <v>426</v>
      </c>
      <c r="J33" s="1" t="s">
        <v>427</v>
      </c>
      <c r="K33" s="1">
        <v>71</v>
      </c>
      <c r="O33" s="3"/>
    </row>
    <row r="34" spans="1:15">
      <c r="A34" s="29">
        <v>41419</v>
      </c>
      <c r="B34" s="1" t="s">
        <v>428</v>
      </c>
      <c r="C34" s="1" t="s">
        <v>331</v>
      </c>
      <c r="D34" s="1">
        <v>10</v>
      </c>
      <c r="E34" s="1">
        <v>1105</v>
      </c>
      <c r="F34" s="9">
        <f t="shared" si="0"/>
        <v>1530</v>
      </c>
      <c r="G34" s="9">
        <f t="shared" si="1"/>
        <v>425</v>
      </c>
      <c r="H34" s="1">
        <v>153</v>
      </c>
      <c r="I34" s="1" t="s">
        <v>429</v>
      </c>
      <c r="J34" s="1" t="s">
        <v>430</v>
      </c>
      <c r="K34" s="1">
        <v>72</v>
      </c>
      <c r="O34" s="3"/>
    </row>
    <row r="35" spans="1:15">
      <c r="A35" s="29">
        <v>42712</v>
      </c>
      <c r="B35" s="1" t="s">
        <v>431</v>
      </c>
      <c r="C35" s="1" t="s">
        <v>331</v>
      </c>
      <c r="D35" s="1">
        <v>10</v>
      </c>
      <c r="E35" s="1">
        <v>3166</v>
      </c>
      <c r="F35" s="9">
        <f t="shared" si="0"/>
        <v>1350</v>
      </c>
      <c r="G35" s="9">
        <f t="shared" si="1"/>
        <v>-1816</v>
      </c>
      <c r="H35" s="1">
        <v>135</v>
      </c>
      <c r="I35" s="1" t="s">
        <v>432</v>
      </c>
      <c r="J35" s="1" t="s">
        <v>433</v>
      </c>
      <c r="K35" s="1">
        <v>73</v>
      </c>
      <c r="O35" s="3"/>
    </row>
    <row r="36" spans="1:15">
      <c r="A36" s="29">
        <v>41714</v>
      </c>
      <c r="B36" s="1" t="s">
        <v>434</v>
      </c>
      <c r="C36" s="1" t="s">
        <v>331</v>
      </c>
      <c r="D36" s="1">
        <v>10</v>
      </c>
      <c r="E36" s="1">
        <v>2526</v>
      </c>
      <c r="F36" s="9">
        <f t="shared" si="0"/>
        <v>3830</v>
      </c>
      <c r="G36" s="9">
        <f t="shared" si="1"/>
        <v>1304</v>
      </c>
      <c r="H36" s="1">
        <v>383</v>
      </c>
      <c r="I36" s="1" t="s">
        <v>435</v>
      </c>
      <c r="J36" s="1" t="s">
        <v>436</v>
      </c>
      <c r="K36" s="1">
        <v>74</v>
      </c>
      <c r="O36" s="3"/>
    </row>
    <row r="37" spans="1:15">
      <c r="A37" s="29">
        <v>42520</v>
      </c>
      <c r="B37" s="1" t="s">
        <v>437</v>
      </c>
      <c r="C37" s="1" t="s">
        <v>331</v>
      </c>
      <c r="D37" s="1">
        <v>10</v>
      </c>
      <c r="E37" s="1">
        <v>2180</v>
      </c>
      <c r="F37" s="9">
        <f t="shared" si="0"/>
        <v>1770</v>
      </c>
      <c r="G37" s="9">
        <f t="shared" si="1"/>
        <v>-410</v>
      </c>
      <c r="H37" s="1">
        <v>177</v>
      </c>
      <c r="I37" s="1" t="s">
        <v>438</v>
      </c>
      <c r="J37" s="1" t="s">
        <v>439</v>
      </c>
      <c r="K37" s="1">
        <v>75</v>
      </c>
      <c r="O37" s="3"/>
    </row>
    <row r="38" spans="1:15">
      <c r="A38" s="29">
        <v>42835</v>
      </c>
      <c r="B38" s="1" t="s">
        <v>440</v>
      </c>
      <c r="C38" s="1" t="s">
        <v>368</v>
      </c>
      <c r="D38" s="1">
        <v>10</v>
      </c>
      <c r="E38" s="1">
        <v>2839</v>
      </c>
      <c r="F38" s="9">
        <f>(H38*10)</f>
        <v>65100</v>
      </c>
      <c r="G38" s="9">
        <f t="shared" si="1"/>
        <v>62261</v>
      </c>
      <c r="H38" s="1">
        <v>6510</v>
      </c>
      <c r="I38" s="1" t="s">
        <v>441</v>
      </c>
      <c r="J38" s="1" t="s">
        <v>442</v>
      </c>
      <c r="K38" s="1">
        <v>88</v>
      </c>
    </row>
    <row r="39" spans="1:15">
      <c r="A39" s="29">
        <v>41576</v>
      </c>
      <c r="B39" s="1" t="s">
        <v>443</v>
      </c>
      <c r="C39" s="1" t="s">
        <v>368</v>
      </c>
      <c r="D39" s="1">
        <v>10</v>
      </c>
      <c r="E39" s="1">
        <v>5660</v>
      </c>
      <c r="F39" s="9">
        <f t="shared" ref="F39:F49" si="2">(H39*10)</f>
        <v>60100</v>
      </c>
      <c r="G39" s="9">
        <f t="shared" si="1"/>
        <v>54440</v>
      </c>
      <c r="H39" s="1">
        <v>6010</v>
      </c>
      <c r="I39" s="1" t="s">
        <v>444</v>
      </c>
      <c r="J39" s="1" t="s">
        <v>445</v>
      </c>
      <c r="K39" s="1">
        <v>89</v>
      </c>
    </row>
    <row r="40" spans="1:15">
      <c r="A40" s="29">
        <v>42978</v>
      </c>
      <c r="B40" s="1" t="s">
        <v>446</v>
      </c>
      <c r="C40" s="1" t="s">
        <v>368</v>
      </c>
      <c r="D40" s="1">
        <v>10</v>
      </c>
      <c r="E40" s="1">
        <v>12994</v>
      </c>
      <c r="F40" s="9">
        <f t="shared" si="2"/>
        <v>42540</v>
      </c>
      <c r="G40" s="9">
        <f t="shared" si="1"/>
        <v>29546</v>
      </c>
      <c r="H40" s="1">
        <v>4254</v>
      </c>
      <c r="I40" s="1" t="s">
        <v>447</v>
      </c>
      <c r="J40" s="1" t="s">
        <v>448</v>
      </c>
      <c r="K40" s="1">
        <v>90</v>
      </c>
    </row>
    <row r="41" spans="1:15">
      <c r="A41" s="29">
        <v>42742</v>
      </c>
      <c r="B41" s="1" t="s">
        <v>449</v>
      </c>
      <c r="C41" s="1" t="s">
        <v>368</v>
      </c>
      <c r="D41" s="1">
        <v>10</v>
      </c>
      <c r="E41" s="1">
        <v>2831</v>
      </c>
      <c r="F41" s="9">
        <f t="shared" si="2"/>
        <v>16680</v>
      </c>
      <c r="G41" s="9">
        <f t="shared" si="1"/>
        <v>13849</v>
      </c>
      <c r="H41" s="1">
        <v>1668</v>
      </c>
      <c r="I41" s="1" t="s">
        <v>450</v>
      </c>
      <c r="J41" s="1" t="s">
        <v>451</v>
      </c>
      <c r="K41" s="1">
        <v>91</v>
      </c>
    </row>
    <row r="42" spans="1:15">
      <c r="A42" s="29">
        <v>41383</v>
      </c>
      <c r="B42" s="1" t="s">
        <v>452</v>
      </c>
      <c r="C42" s="1" t="s">
        <v>368</v>
      </c>
      <c r="D42" s="1">
        <v>10</v>
      </c>
      <c r="E42" s="1">
        <v>2376</v>
      </c>
      <c r="F42" s="9">
        <f t="shared" si="2"/>
        <v>37280</v>
      </c>
      <c r="G42" s="9">
        <f t="shared" si="1"/>
        <v>34904</v>
      </c>
      <c r="H42" s="1">
        <v>3728</v>
      </c>
      <c r="I42" s="1" t="s">
        <v>453</v>
      </c>
      <c r="J42" s="1" t="s">
        <v>454</v>
      </c>
      <c r="K42" s="1">
        <v>92</v>
      </c>
    </row>
    <row r="43" spans="1:15">
      <c r="A43" s="29">
        <v>41268</v>
      </c>
      <c r="B43" s="1" t="s">
        <v>455</v>
      </c>
      <c r="C43" s="1" t="s">
        <v>331</v>
      </c>
      <c r="D43" s="1">
        <v>10</v>
      </c>
      <c r="E43" s="1">
        <v>5072</v>
      </c>
      <c r="F43" s="9">
        <f t="shared" si="2"/>
        <v>76530</v>
      </c>
      <c r="G43" s="9">
        <f t="shared" si="1"/>
        <v>71458</v>
      </c>
      <c r="H43" s="1">
        <v>7653</v>
      </c>
      <c r="I43" s="1" t="s">
        <v>456</v>
      </c>
      <c r="J43" s="1" t="s">
        <v>457</v>
      </c>
      <c r="K43" s="1">
        <v>93</v>
      </c>
    </row>
    <row r="44" spans="1:15">
      <c r="A44" s="29">
        <v>42133</v>
      </c>
      <c r="B44" s="1" t="s">
        <v>458</v>
      </c>
      <c r="C44" s="1" t="s">
        <v>331</v>
      </c>
      <c r="D44" s="1">
        <v>10</v>
      </c>
      <c r="E44" s="1">
        <v>11336</v>
      </c>
      <c r="F44" s="9">
        <f t="shared" si="2"/>
        <v>60870</v>
      </c>
      <c r="G44" s="9">
        <f t="shared" si="1"/>
        <v>49534</v>
      </c>
      <c r="H44" s="1">
        <v>6087</v>
      </c>
      <c r="I44" s="1" t="s">
        <v>459</v>
      </c>
      <c r="J44" s="1" t="s">
        <v>460</v>
      </c>
      <c r="K44" s="1">
        <v>94</v>
      </c>
    </row>
    <row r="45" spans="1:15">
      <c r="A45" s="29">
        <v>42530</v>
      </c>
      <c r="B45" s="1" t="s">
        <v>461</v>
      </c>
      <c r="C45" s="1" t="s">
        <v>331</v>
      </c>
      <c r="D45" s="1">
        <v>10</v>
      </c>
      <c r="E45" s="1">
        <v>8655</v>
      </c>
      <c r="F45" s="9">
        <f t="shared" si="2"/>
        <v>89930</v>
      </c>
      <c r="G45" s="9">
        <f t="shared" si="1"/>
        <v>81275</v>
      </c>
      <c r="H45" s="1">
        <v>8993</v>
      </c>
      <c r="I45" s="1" t="s">
        <v>462</v>
      </c>
      <c r="J45" s="1" t="s">
        <v>463</v>
      </c>
      <c r="K45" s="1">
        <v>95</v>
      </c>
    </row>
    <row r="46" spans="1:15">
      <c r="A46" s="29">
        <v>43009</v>
      </c>
      <c r="B46" s="1" t="s">
        <v>464</v>
      </c>
      <c r="C46" s="1" t="s">
        <v>331</v>
      </c>
      <c r="D46" s="1">
        <v>10</v>
      </c>
      <c r="E46" s="1">
        <v>16923</v>
      </c>
      <c r="F46" s="9">
        <f t="shared" si="2"/>
        <v>68860</v>
      </c>
      <c r="G46" s="9">
        <f t="shared" si="1"/>
        <v>51937</v>
      </c>
      <c r="H46" s="1">
        <v>6886</v>
      </c>
      <c r="I46" s="1" t="s">
        <v>465</v>
      </c>
      <c r="J46" s="1" t="s">
        <v>466</v>
      </c>
      <c r="K46" s="1">
        <v>96</v>
      </c>
    </row>
    <row r="47" spans="1:15">
      <c r="A47" s="29">
        <v>41745</v>
      </c>
      <c r="B47" s="1" t="s">
        <v>467</v>
      </c>
      <c r="C47" s="1" t="s">
        <v>331</v>
      </c>
      <c r="D47" s="1">
        <v>10</v>
      </c>
      <c r="E47" s="1">
        <v>7789</v>
      </c>
      <c r="F47" s="9">
        <f t="shared" si="2"/>
        <v>37340</v>
      </c>
      <c r="G47" s="9">
        <f t="shared" si="1"/>
        <v>29551</v>
      </c>
      <c r="H47" s="1">
        <v>3734</v>
      </c>
      <c r="I47" s="1" t="s">
        <v>468</v>
      </c>
      <c r="J47" s="1" t="s">
        <v>469</v>
      </c>
      <c r="K47" s="1">
        <v>97</v>
      </c>
    </row>
    <row r="48" spans="1:15">
      <c r="A48" s="29">
        <v>40966</v>
      </c>
      <c r="B48" s="1" t="s">
        <v>470</v>
      </c>
      <c r="C48" s="1" t="s">
        <v>331</v>
      </c>
      <c r="D48" s="1">
        <v>10</v>
      </c>
      <c r="E48" s="1">
        <v>14543</v>
      </c>
      <c r="F48" s="9">
        <f t="shared" si="2"/>
        <v>65420</v>
      </c>
      <c r="G48" s="9">
        <f t="shared" si="1"/>
        <v>50877</v>
      </c>
      <c r="H48" s="1">
        <v>6542</v>
      </c>
      <c r="I48" s="1" t="s">
        <v>471</v>
      </c>
      <c r="J48" s="1" t="s">
        <v>472</v>
      </c>
      <c r="K48" s="1">
        <v>98</v>
      </c>
    </row>
    <row r="49" spans="1:11">
      <c r="A49" s="29">
        <v>42871</v>
      </c>
      <c r="B49" s="1" t="s">
        <v>473</v>
      </c>
      <c r="C49" s="1" t="s">
        <v>474</v>
      </c>
      <c r="D49" s="1">
        <v>10</v>
      </c>
      <c r="E49" s="1">
        <v>17335</v>
      </c>
      <c r="F49" s="9">
        <f t="shared" si="2"/>
        <v>27400</v>
      </c>
      <c r="G49" s="9">
        <f t="shared" si="1"/>
        <v>10065</v>
      </c>
      <c r="H49" s="1">
        <v>2740</v>
      </c>
      <c r="I49" s="1" t="s">
        <v>475</v>
      </c>
      <c r="J49" s="1" t="s">
        <v>476</v>
      </c>
      <c r="K49" s="1">
        <v>99</v>
      </c>
    </row>
    <row r="50" spans="1:11">
      <c r="A50" s="29">
        <v>41882</v>
      </c>
      <c r="B50" s="1" t="s">
        <v>477</v>
      </c>
      <c r="C50" s="1" t="s">
        <v>331</v>
      </c>
      <c r="D50" s="1">
        <v>10</v>
      </c>
      <c r="E50" s="1">
        <v>786</v>
      </c>
      <c r="F50" s="9">
        <f>H50*10</f>
        <v>4460</v>
      </c>
      <c r="G50" s="9">
        <f t="shared" si="1"/>
        <v>3674</v>
      </c>
      <c r="H50" s="1">
        <v>446</v>
      </c>
      <c r="I50" s="1" t="s">
        <v>478</v>
      </c>
      <c r="J50" s="1" t="s">
        <v>479</v>
      </c>
      <c r="K50" s="1" t="s">
        <v>155</v>
      </c>
    </row>
    <row r="51" spans="1:11">
      <c r="A51" s="29">
        <v>41983</v>
      </c>
      <c r="B51" s="1" t="s">
        <v>480</v>
      </c>
      <c r="C51" s="1" t="s">
        <v>331</v>
      </c>
      <c r="D51" s="1">
        <v>10</v>
      </c>
      <c r="E51" s="1">
        <v>642</v>
      </c>
      <c r="F51" s="9">
        <f t="shared" ref="F51:F84" si="3">H51*10</f>
        <v>4500</v>
      </c>
      <c r="G51" s="9">
        <f t="shared" si="1"/>
        <v>3858</v>
      </c>
      <c r="H51" s="1">
        <v>450</v>
      </c>
      <c r="I51" s="1" t="s">
        <v>481</v>
      </c>
      <c r="J51" s="1" t="s">
        <v>482</v>
      </c>
      <c r="K51" s="1" t="s">
        <v>156</v>
      </c>
    </row>
    <row r="52" spans="1:11">
      <c r="A52" s="29">
        <v>42235</v>
      </c>
      <c r="B52" s="1" t="s">
        <v>483</v>
      </c>
      <c r="C52" s="1" t="s">
        <v>331</v>
      </c>
      <c r="D52" s="1">
        <v>10</v>
      </c>
      <c r="E52" s="1">
        <v>871</v>
      </c>
      <c r="F52" s="9">
        <f t="shared" si="3"/>
        <v>1300</v>
      </c>
      <c r="G52" s="9">
        <f t="shared" si="1"/>
        <v>429</v>
      </c>
      <c r="H52" s="1">
        <v>130</v>
      </c>
      <c r="I52" s="1" t="s">
        <v>484</v>
      </c>
      <c r="J52" s="1" t="s">
        <v>485</v>
      </c>
      <c r="K52" s="1" t="s">
        <v>157</v>
      </c>
    </row>
    <row r="53" spans="1:11">
      <c r="A53" s="29">
        <v>42335</v>
      </c>
      <c r="B53" s="1" t="s">
        <v>486</v>
      </c>
      <c r="C53" s="1" t="s">
        <v>331</v>
      </c>
      <c r="D53" s="1">
        <v>10</v>
      </c>
      <c r="E53" s="1">
        <v>372</v>
      </c>
      <c r="F53" s="9">
        <f t="shared" si="3"/>
        <v>2580</v>
      </c>
      <c r="G53" s="9">
        <f t="shared" si="1"/>
        <v>2208</v>
      </c>
      <c r="H53" s="1">
        <v>258</v>
      </c>
      <c r="I53" s="1" t="s">
        <v>487</v>
      </c>
      <c r="J53" s="1" t="s">
        <v>488</v>
      </c>
      <c r="K53" s="1" t="s">
        <v>158</v>
      </c>
    </row>
    <row r="54" spans="1:11">
      <c r="A54" s="29">
        <v>40968</v>
      </c>
      <c r="B54" s="1" t="s">
        <v>489</v>
      </c>
      <c r="C54" s="1" t="s">
        <v>331</v>
      </c>
      <c r="D54" s="1">
        <v>10</v>
      </c>
      <c r="E54" s="1">
        <v>396</v>
      </c>
      <c r="F54" s="9">
        <f t="shared" si="3"/>
        <v>970</v>
      </c>
      <c r="G54" s="9">
        <f t="shared" si="1"/>
        <v>574</v>
      </c>
      <c r="H54" s="1">
        <v>97</v>
      </c>
      <c r="I54" s="1" t="s">
        <v>490</v>
      </c>
      <c r="J54" s="1" t="s">
        <v>491</v>
      </c>
      <c r="K54" s="1" t="s">
        <v>159</v>
      </c>
    </row>
    <row r="55" spans="1:11">
      <c r="A55" s="29">
        <v>41760</v>
      </c>
      <c r="B55" s="1" t="s">
        <v>492</v>
      </c>
      <c r="C55" s="1" t="s">
        <v>331</v>
      </c>
      <c r="D55" s="1">
        <v>10</v>
      </c>
      <c r="E55" s="1">
        <v>136</v>
      </c>
      <c r="F55" s="9">
        <f t="shared" si="3"/>
        <v>2440</v>
      </c>
      <c r="G55" s="9">
        <f t="shared" si="1"/>
        <v>2304</v>
      </c>
      <c r="H55" s="1">
        <v>244</v>
      </c>
      <c r="I55" s="1" t="s">
        <v>493</v>
      </c>
      <c r="J55" s="1" t="s">
        <v>494</v>
      </c>
      <c r="K55" s="1" t="s">
        <v>160</v>
      </c>
    </row>
    <row r="56" spans="1:11">
      <c r="A56" s="29">
        <v>41610</v>
      </c>
      <c r="B56" s="1" t="s">
        <v>495</v>
      </c>
      <c r="C56" s="1" t="s">
        <v>368</v>
      </c>
      <c r="D56" s="1">
        <v>10</v>
      </c>
      <c r="E56" s="1">
        <v>294</v>
      </c>
      <c r="F56" s="9">
        <f t="shared" si="3"/>
        <v>3410</v>
      </c>
      <c r="G56" s="9">
        <f t="shared" si="1"/>
        <v>3116</v>
      </c>
      <c r="H56" s="1">
        <v>341</v>
      </c>
      <c r="I56" s="1" t="s">
        <v>496</v>
      </c>
      <c r="J56" s="1" t="s">
        <v>497</v>
      </c>
      <c r="K56" s="1" t="s">
        <v>161</v>
      </c>
    </row>
    <row r="57" spans="1:11">
      <c r="A57" s="29">
        <v>42650</v>
      </c>
      <c r="B57" s="1" t="s">
        <v>498</v>
      </c>
      <c r="C57" s="1" t="s">
        <v>368</v>
      </c>
      <c r="D57" s="1">
        <v>10</v>
      </c>
      <c r="E57" s="1">
        <v>396</v>
      </c>
      <c r="F57" s="9">
        <f t="shared" si="3"/>
        <v>820</v>
      </c>
      <c r="G57" s="9">
        <f t="shared" si="1"/>
        <v>424</v>
      </c>
      <c r="H57" s="1">
        <v>82</v>
      </c>
      <c r="I57" s="1" t="s">
        <v>499</v>
      </c>
      <c r="J57" s="1" t="s">
        <v>500</v>
      </c>
      <c r="K57" s="1" t="s">
        <v>162</v>
      </c>
    </row>
    <row r="58" spans="1:11">
      <c r="A58" s="29">
        <v>42744</v>
      </c>
      <c r="B58" s="1" t="s">
        <v>501</v>
      </c>
      <c r="C58" s="1" t="s">
        <v>368</v>
      </c>
      <c r="D58" s="1">
        <v>10</v>
      </c>
      <c r="E58" s="1">
        <v>184</v>
      </c>
      <c r="F58" s="9">
        <f t="shared" si="3"/>
        <v>2010</v>
      </c>
      <c r="G58" s="9">
        <f t="shared" si="1"/>
        <v>1826</v>
      </c>
      <c r="H58" s="1">
        <v>201</v>
      </c>
      <c r="I58" s="1" t="s">
        <v>502</v>
      </c>
      <c r="J58" s="1" t="s">
        <v>503</v>
      </c>
      <c r="K58" s="1" t="s">
        <v>163</v>
      </c>
    </row>
    <row r="59" spans="1:11">
      <c r="A59" s="29">
        <v>42936</v>
      </c>
      <c r="B59" s="1" t="s">
        <v>504</v>
      </c>
      <c r="C59" s="1" t="s">
        <v>331</v>
      </c>
      <c r="D59" s="1">
        <v>10</v>
      </c>
      <c r="E59" s="1">
        <v>970</v>
      </c>
      <c r="F59" s="9">
        <f t="shared" si="3"/>
        <v>3300</v>
      </c>
      <c r="G59" s="9">
        <f t="shared" si="1"/>
        <v>2330</v>
      </c>
      <c r="H59" s="1">
        <v>330</v>
      </c>
      <c r="I59" s="1" t="s">
        <v>505</v>
      </c>
      <c r="J59" s="1" t="s">
        <v>506</v>
      </c>
      <c r="K59" s="1" t="s">
        <v>164</v>
      </c>
    </row>
    <row r="60" spans="1:11">
      <c r="A60" s="29">
        <v>41175</v>
      </c>
      <c r="B60" s="1" t="s">
        <v>507</v>
      </c>
      <c r="C60" s="1" t="s">
        <v>331</v>
      </c>
      <c r="D60" s="1">
        <v>10</v>
      </c>
      <c r="E60" s="1">
        <v>114</v>
      </c>
      <c r="F60" s="9">
        <f t="shared" si="3"/>
        <v>610</v>
      </c>
      <c r="G60" s="9">
        <f t="shared" si="1"/>
        <v>496</v>
      </c>
      <c r="H60" s="1">
        <v>61</v>
      </c>
      <c r="I60" s="1" t="s">
        <v>508</v>
      </c>
      <c r="J60" s="1" t="s">
        <v>509</v>
      </c>
      <c r="K60" s="1" t="s">
        <v>165</v>
      </c>
    </row>
    <row r="61" spans="1:11">
      <c r="A61" s="29">
        <v>40998</v>
      </c>
      <c r="B61" s="1" t="s">
        <v>510</v>
      </c>
      <c r="C61" s="1" t="s">
        <v>331</v>
      </c>
      <c r="D61" s="1">
        <v>10</v>
      </c>
      <c r="E61" s="1">
        <v>480</v>
      </c>
      <c r="F61" s="9">
        <f t="shared" si="3"/>
        <v>1700</v>
      </c>
      <c r="G61" s="9">
        <f t="shared" si="1"/>
        <v>1220</v>
      </c>
      <c r="H61" s="1">
        <v>170</v>
      </c>
      <c r="I61" s="1" t="s">
        <v>511</v>
      </c>
      <c r="J61" s="1" t="s">
        <v>512</v>
      </c>
      <c r="K61" s="1" t="s">
        <v>166</v>
      </c>
    </row>
    <row r="62" spans="1:11">
      <c r="A62" s="29">
        <v>42365</v>
      </c>
      <c r="B62" s="1" t="s">
        <v>513</v>
      </c>
      <c r="C62" s="1" t="s">
        <v>331</v>
      </c>
      <c r="D62" s="1">
        <v>10</v>
      </c>
      <c r="E62" s="1">
        <v>320</v>
      </c>
      <c r="F62" s="9">
        <f t="shared" si="3"/>
        <v>3070</v>
      </c>
      <c r="G62" s="9">
        <f t="shared" si="1"/>
        <v>2750</v>
      </c>
      <c r="H62" s="1">
        <v>307</v>
      </c>
      <c r="I62" s="1" t="s">
        <v>514</v>
      </c>
      <c r="J62" s="1" t="s">
        <v>515</v>
      </c>
      <c r="K62" s="1" t="s">
        <v>167</v>
      </c>
    </row>
    <row r="63" spans="1:11">
      <c r="A63" s="29">
        <v>42718</v>
      </c>
      <c r="B63" s="1" t="s">
        <v>516</v>
      </c>
      <c r="C63" s="1" t="s">
        <v>331</v>
      </c>
      <c r="D63" s="1">
        <v>10</v>
      </c>
      <c r="E63" s="1">
        <v>659</v>
      </c>
      <c r="F63" s="9">
        <f t="shared" si="3"/>
        <v>2960</v>
      </c>
      <c r="G63" s="9">
        <f t="shared" si="1"/>
        <v>2301</v>
      </c>
      <c r="H63" s="1">
        <v>296</v>
      </c>
      <c r="I63" s="1" t="s">
        <v>517</v>
      </c>
      <c r="J63" s="1" t="s">
        <v>518</v>
      </c>
      <c r="K63" s="1" t="s">
        <v>168</v>
      </c>
    </row>
    <row r="64" spans="1:11">
      <c r="A64" s="29">
        <v>41582</v>
      </c>
      <c r="B64" s="1" t="s">
        <v>519</v>
      </c>
      <c r="C64" s="1" t="s">
        <v>331</v>
      </c>
      <c r="D64" s="1">
        <v>10</v>
      </c>
      <c r="E64" s="1">
        <v>581</v>
      </c>
      <c r="F64" s="9">
        <f t="shared" si="3"/>
        <v>4200</v>
      </c>
      <c r="G64" s="9">
        <f t="shared" si="1"/>
        <v>3619</v>
      </c>
      <c r="H64" s="1">
        <v>420</v>
      </c>
      <c r="I64" s="1" t="s">
        <v>520</v>
      </c>
      <c r="J64" s="1" t="s">
        <v>521</v>
      </c>
      <c r="K64" s="1" t="s">
        <v>169</v>
      </c>
    </row>
    <row r="65" spans="1:11">
      <c r="A65" s="29">
        <v>41928</v>
      </c>
      <c r="B65" s="1" t="s">
        <v>522</v>
      </c>
      <c r="C65" s="1" t="s">
        <v>331</v>
      </c>
      <c r="D65" s="1">
        <v>10</v>
      </c>
      <c r="E65" s="1">
        <v>148</v>
      </c>
      <c r="F65" s="9">
        <f t="shared" si="3"/>
        <v>3860</v>
      </c>
      <c r="G65" s="9">
        <f t="shared" si="1"/>
        <v>3712</v>
      </c>
      <c r="H65" s="1">
        <v>386</v>
      </c>
      <c r="I65" s="1" t="s">
        <v>523</v>
      </c>
      <c r="J65" s="1" t="s">
        <v>524</v>
      </c>
      <c r="K65" s="1" t="s">
        <v>170</v>
      </c>
    </row>
    <row r="66" spans="1:11">
      <c r="A66" s="29">
        <v>43051</v>
      </c>
      <c r="B66" s="1" t="s">
        <v>525</v>
      </c>
      <c r="C66" s="1" t="s">
        <v>368</v>
      </c>
      <c r="D66" s="1">
        <v>10</v>
      </c>
      <c r="E66" s="1">
        <v>577</v>
      </c>
      <c r="F66" s="9">
        <f t="shared" si="3"/>
        <v>3620</v>
      </c>
      <c r="G66" s="9">
        <f t="shared" si="1"/>
        <v>3043</v>
      </c>
      <c r="H66" s="1">
        <v>362</v>
      </c>
      <c r="I66" s="1" t="s">
        <v>526</v>
      </c>
      <c r="J66" s="1" t="s">
        <v>527</v>
      </c>
      <c r="K66" s="1" t="s">
        <v>171</v>
      </c>
    </row>
    <row r="67" spans="1:11">
      <c r="A67" s="29">
        <v>41354</v>
      </c>
      <c r="B67" s="1" t="s">
        <v>528</v>
      </c>
      <c r="C67" s="1" t="s">
        <v>368</v>
      </c>
      <c r="D67" s="1">
        <v>10</v>
      </c>
      <c r="E67" s="1">
        <v>60</v>
      </c>
      <c r="F67" s="9">
        <f t="shared" si="3"/>
        <v>4960</v>
      </c>
      <c r="G67" s="9">
        <f t="shared" ref="G67:G84" si="4">(F67-E67)</f>
        <v>4900</v>
      </c>
      <c r="H67" s="1">
        <v>496</v>
      </c>
      <c r="I67" s="1" t="s">
        <v>529</v>
      </c>
      <c r="J67" s="1" t="s">
        <v>530</v>
      </c>
      <c r="K67" s="1" t="s">
        <v>172</v>
      </c>
    </row>
    <row r="68" spans="1:11">
      <c r="A68" s="29">
        <v>42509</v>
      </c>
      <c r="B68" s="1" t="s">
        <v>531</v>
      </c>
      <c r="C68" s="1" t="s">
        <v>368</v>
      </c>
      <c r="D68" s="1">
        <v>10</v>
      </c>
      <c r="E68" s="1">
        <v>273</v>
      </c>
      <c r="F68" s="9">
        <f t="shared" si="3"/>
        <v>1700</v>
      </c>
      <c r="G68" s="9">
        <f t="shared" si="4"/>
        <v>1427</v>
      </c>
      <c r="H68" s="1">
        <v>170</v>
      </c>
      <c r="I68" s="1" t="s">
        <v>532</v>
      </c>
      <c r="J68" s="1" t="s">
        <v>533</v>
      </c>
      <c r="K68" s="1" t="s">
        <v>173</v>
      </c>
    </row>
    <row r="69" spans="1:11">
      <c r="A69" s="29">
        <v>41365</v>
      </c>
      <c r="B69" s="1" t="s">
        <v>534</v>
      </c>
      <c r="C69" s="1" t="s">
        <v>368</v>
      </c>
      <c r="D69" s="1">
        <v>10</v>
      </c>
      <c r="E69" s="1">
        <v>956</v>
      </c>
      <c r="F69" s="9">
        <f t="shared" si="3"/>
        <v>1030</v>
      </c>
      <c r="G69" s="9">
        <f t="shared" si="4"/>
        <v>74</v>
      </c>
      <c r="H69" s="1">
        <v>103</v>
      </c>
      <c r="I69" s="1" t="s">
        <v>535</v>
      </c>
      <c r="J69" s="1" t="s">
        <v>536</v>
      </c>
      <c r="K69" s="1" t="s">
        <v>174</v>
      </c>
    </row>
    <row r="70" spans="1:11">
      <c r="A70" s="29">
        <v>42439</v>
      </c>
      <c r="B70" s="1" t="s">
        <v>537</v>
      </c>
      <c r="C70" s="1" t="s">
        <v>368</v>
      </c>
      <c r="D70" s="1">
        <v>10</v>
      </c>
      <c r="E70" s="1">
        <v>654</v>
      </c>
      <c r="F70" s="9">
        <f t="shared" si="3"/>
        <v>1330</v>
      </c>
      <c r="G70" s="9">
        <f t="shared" si="4"/>
        <v>676</v>
      </c>
      <c r="H70" s="1">
        <v>133</v>
      </c>
      <c r="I70" s="1" t="s">
        <v>538</v>
      </c>
      <c r="J70" s="1" t="s">
        <v>539</v>
      </c>
      <c r="K70" s="1" t="s">
        <v>175</v>
      </c>
    </row>
    <row r="71" spans="1:11">
      <c r="A71" s="30">
        <v>41233</v>
      </c>
      <c r="B71" s="1" t="s">
        <v>1107</v>
      </c>
      <c r="C71" s="1" t="s">
        <v>368</v>
      </c>
      <c r="D71" s="1">
        <v>10</v>
      </c>
      <c r="E71" s="1">
        <v>545</v>
      </c>
      <c r="F71" s="9">
        <f t="shared" si="3"/>
        <v>1250</v>
      </c>
      <c r="G71" s="9">
        <f t="shared" si="4"/>
        <v>705</v>
      </c>
      <c r="H71" s="1">
        <v>125</v>
      </c>
      <c r="I71" s="1" t="s">
        <v>1088</v>
      </c>
      <c r="J71" s="1" t="s">
        <v>1074</v>
      </c>
      <c r="K71" s="1" t="s">
        <v>946</v>
      </c>
    </row>
    <row r="72" spans="1:11">
      <c r="A72" s="28" t="s">
        <v>1102</v>
      </c>
      <c r="B72" s="1" t="s">
        <v>1108</v>
      </c>
      <c r="C72" s="1" t="s">
        <v>368</v>
      </c>
      <c r="D72" s="1">
        <v>10</v>
      </c>
      <c r="E72" s="1">
        <v>887</v>
      </c>
      <c r="F72" s="9">
        <f t="shared" si="3"/>
        <v>1490</v>
      </c>
      <c r="G72" s="9">
        <f t="shared" si="4"/>
        <v>603</v>
      </c>
      <c r="H72" s="1">
        <v>149</v>
      </c>
      <c r="I72" s="1" t="s">
        <v>1089</v>
      </c>
      <c r="J72" s="1" t="s">
        <v>1075</v>
      </c>
      <c r="K72" s="1" t="s">
        <v>947</v>
      </c>
    </row>
    <row r="73" spans="1:11">
      <c r="A73" s="30">
        <v>41234</v>
      </c>
      <c r="B73" s="1" t="s">
        <v>1109</v>
      </c>
      <c r="C73" s="1" t="s">
        <v>331</v>
      </c>
      <c r="D73" s="1">
        <v>10</v>
      </c>
      <c r="E73" s="1">
        <v>65</v>
      </c>
      <c r="F73" s="9">
        <f t="shared" si="3"/>
        <v>550</v>
      </c>
      <c r="G73" s="9">
        <f t="shared" si="4"/>
        <v>485</v>
      </c>
      <c r="H73" s="1">
        <v>55</v>
      </c>
      <c r="I73" s="1" t="s">
        <v>1090</v>
      </c>
      <c r="J73" s="1" t="s">
        <v>1076</v>
      </c>
      <c r="K73" s="1" t="s">
        <v>948</v>
      </c>
    </row>
    <row r="74" spans="1:11">
      <c r="A74" s="28" t="s">
        <v>1103</v>
      </c>
      <c r="B74" s="1" t="s">
        <v>1110</v>
      </c>
      <c r="C74" s="1" t="s">
        <v>331</v>
      </c>
      <c r="D74" s="1">
        <v>10</v>
      </c>
      <c r="E74" s="1">
        <v>456</v>
      </c>
      <c r="F74" s="9">
        <f t="shared" si="3"/>
        <v>460</v>
      </c>
      <c r="G74" s="9">
        <f t="shared" si="4"/>
        <v>4</v>
      </c>
      <c r="H74" s="1">
        <v>46</v>
      </c>
      <c r="I74" s="1" t="s">
        <v>1091</v>
      </c>
      <c r="J74" s="1" t="s">
        <v>1077</v>
      </c>
      <c r="K74" s="1" t="s">
        <v>949</v>
      </c>
    </row>
    <row r="75" spans="1:11">
      <c r="A75" s="30">
        <v>41235</v>
      </c>
      <c r="B75" s="1" t="s">
        <v>1111</v>
      </c>
      <c r="C75" s="1" t="s">
        <v>331</v>
      </c>
      <c r="D75" s="1">
        <v>10</v>
      </c>
      <c r="E75" s="1">
        <v>16546</v>
      </c>
      <c r="F75" s="9">
        <f t="shared" si="3"/>
        <v>46660</v>
      </c>
      <c r="G75" s="9">
        <f t="shared" si="4"/>
        <v>30114</v>
      </c>
      <c r="H75" s="1">
        <v>4666</v>
      </c>
      <c r="I75" s="1" t="s">
        <v>1092</v>
      </c>
      <c r="J75" s="1" t="s">
        <v>1078</v>
      </c>
      <c r="K75" s="1">
        <v>200</v>
      </c>
    </row>
    <row r="76" spans="1:11">
      <c r="A76" s="28" t="s">
        <v>1104</v>
      </c>
      <c r="B76" s="1" t="s">
        <v>1112</v>
      </c>
      <c r="C76" s="1" t="s">
        <v>331</v>
      </c>
      <c r="D76" s="1">
        <v>10</v>
      </c>
      <c r="E76" s="1">
        <v>18888</v>
      </c>
      <c r="F76" s="9">
        <f t="shared" si="3"/>
        <v>65940</v>
      </c>
      <c r="G76" s="9">
        <f t="shared" si="4"/>
        <v>47052</v>
      </c>
      <c r="H76" s="1">
        <v>6594</v>
      </c>
      <c r="I76" s="1" t="s">
        <v>1093</v>
      </c>
      <c r="J76" s="1" t="s">
        <v>1079</v>
      </c>
      <c r="K76" s="1">
        <v>201</v>
      </c>
    </row>
    <row r="77" spans="1:11">
      <c r="A77" s="30">
        <v>41236</v>
      </c>
      <c r="B77" s="1" t="s">
        <v>1113</v>
      </c>
      <c r="C77" s="1" t="s">
        <v>331</v>
      </c>
      <c r="D77" s="1">
        <v>10</v>
      </c>
      <c r="E77" s="1">
        <v>6652</v>
      </c>
      <c r="F77" s="9">
        <f t="shared" si="3"/>
        <v>12260</v>
      </c>
      <c r="G77" s="9">
        <f t="shared" si="4"/>
        <v>5608</v>
      </c>
      <c r="H77" s="1">
        <v>1226</v>
      </c>
      <c r="I77" s="1" t="s">
        <v>1094</v>
      </c>
      <c r="J77" s="1" t="s">
        <v>1080</v>
      </c>
      <c r="K77" s="1">
        <v>202</v>
      </c>
    </row>
    <row r="78" spans="1:11">
      <c r="A78" s="28" t="s">
        <v>1105</v>
      </c>
      <c r="B78" s="1" t="s">
        <v>1114</v>
      </c>
      <c r="C78" s="1" t="s">
        <v>368</v>
      </c>
      <c r="D78" s="1">
        <v>10</v>
      </c>
      <c r="E78" s="1">
        <v>56466</v>
      </c>
      <c r="F78" s="9">
        <f t="shared" si="3"/>
        <v>56510</v>
      </c>
      <c r="G78" s="9">
        <f t="shared" si="4"/>
        <v>44</v>
      </c>
      <c r="H78" s="1">
        <v>5651</v>
      </c>
      <c r="I78" s="1" t="s">
        <v>1095</v>
      </c>
      <c r="J78" s="1" t="s">
        <v>1081</v>
      </c>
      <c r="K78" s="1">
        <v>203</v>
      </c>
    </row>
    <row r="79" spans="1:11">
      <c r="A79" s="30">
        <v>41237</v>
      </c>
      <c r="B79" s="1" t="s">
        <v>1115</v>
      </c>
      <c r="C79" s="1" t="s">
        <v>368</v>
      </c>
      <c r="D79" s="1">
        <v>10</v>
      </c>
      <c r="E79" s="1">
        <v>54988</v>
      </c>
      <c r="F79" s="9">
        <f t="shared" si="3"/>
        <v>62610</v>
      </c>
      <c r="G79" s="9">
        <f t="shared" si="4"/>
        <v>7622</v>
      </c>
      <c r="H79" s="1">
        <v>6261</v>
      </c>
      <c r="I79" s="1" t="s">
        <v>1096</v>
      </c>
      <c r="J79" s="1" t="s">
        <v>1082</v>
      </c>
      <c r="K79" s="1">
        <v>204</v>
      </c>
    </row>
    <row r="80" spans="1:11">
      <c r="A80" s="28" t="s">
        <v>1106</v>
      </c>
      <c r="B80" s="1" t="s">
        <v>1116</v>
      </c>
      <c r="C80" s="1" t="s">
        <v>368</v>
      </c>
      <c r="D80" s="1">
        <v>10</v>
      </c>
      <c r="E80" s="1">
        <v>15494</v>
      </c>
      <c r="F80" s="9">
        <f t="shared" si="3"/>
        <v>95980</v>
      </c>
      <c r="G80" s="9">
        <f t="shared" si="4"/>
        <v>80486</v>
      </c>
      <c r="H80" s="1">
        <v>9598</v>
      </c>
      <c r="I80" s="1" t="s">
        <v>1097</v>
      </c>
      <c r="J80" s="1" t="s">
        <v>1083</v>
      </c>
      <c r="K80" s="1">
        <v>205</v>
      </c>
    </row>
    <row r="81" spans="1:11">
      <c r="A81" s="30">
        <v>41238</v>
      </c>
      <c r="B81" s="1" t="s">
        <v>1117</v>
      </c>
      <c r="C81" s="1" t="s">
        <v>368</v>
      </c>
      <c r="D81" s="1">
        <v>10</v>
      </c>
      <c r="E81" s="1">
        <v>48</v>
      </c>
      <c r="F81" s="9">
        <f t="shared" si="3"/>
        <v>100</v>
      </c>
      <c r="G81" s="9">
        <f t="shared" si="4"/>
        <v>52</v>
      </c>
      <c r="H81" s="1">
        <v>10</v>
      </c>
      <c r="I81" s="1" t="s">
        <v>1098</v>
      </c>
      <c r="J81" s="1" t="s">
        <v>1084</v>
      </c>
      <c r="K81" s="1">
        <v>206</v>
      </c>
    </row>
    <row r="82" spans="1:11">
      <c r="A82" s="28" t="s">
        <v>1102</v>
      </c>
      <c r="B82" s="1" t="s">
        <v>1118</v>
      </c>
      <c r="C82" s="1" t="s">
        <v>368</v>
      </c>
      <c r="D82" s="1">
        <v>10</v>
      </c>
      <c r="E82" s="1">
        <v>644</v>
      </c>
      <c r="F82" s="9">
        <f t="shared" si="3"/>
        <v>1940</v>
      </c>
      <c r="G82" s="9">
        <f t="shared" si="4"/>
        <v>1296</v>
      </c>
      <c r="H82" s="1">
        <v>194</v>
      </c>
      <c r="I82" s="1" t="s">
        <v>1099</v>
      </c>
      <c r="J82" s="1" t="s">
        <v>1085</v>
      </c>
      <c r="K82" s="1">
        <v>207</v>
      </c>
    </row>
    <row r="83" spans="1:11">
      <c r="A83" s="30">
        <v>41239</v>
      </c>
      <c r="B83" s="1" t="s">
        <v>1119</v>
      </c>
      <c r="C83" s="1" t="s">
        <v>368</v>
      </c>
      <c r="D83" s="1">
        <v>10</v>
      </c>
      <c r="E83" s="1">
        <v>848</v>
      </c>
      <c r="F83" s="9">
        <f t="shared" si="3"/>
        <v>550</v>
      </c>
      <c r="G83" s="9">
        <f t="shared" si="4"/>
        <v>-298</v>
      </c>
      <c r="H83" s="1">
        <v>55</v>
      </c>
      <c r="I83" s="1" t="s">
        <v>1100</v>
      </c>
      <c r="J83" s="1" t="s">
        <v>1086</v>
      </c>
      <c r="K83" s="1">
        <v>208</v>
      </c>
    </row>
    <row r="84" spans="1:11">
      <c r="A84" s="28" t="s">
        <v>1105</v>
      </c>
      <c r="B84" s="1" t="s">
        <v>1120</v>
      </c>
      <c r="C84" s="1" t="s">
        <v>368</v>
      </c>
      <c r="D84" s="1">
        <v>10</v>
      </c>
      <c r="E84" s="1">
        <v>488</v>
      </c>
      <c r="F84" s="9">
        <f t="shared" si="3"/>
        <v>590</v>
      </c>
      <c r="G84" s="9">
        <f t="shared" si="4"/>
        <v>102</v>
      </c>
      <c r="H84" s="1">
        <v>59</v>
      </c>
      <c r="I84" s="1" t="s">
        <v>1101</v>
      </c>
      <c r="J84" s="1" t="s">
        <v>1087</v>
      </c>
      <c r="K84" s="1">
        <v>209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2"/>
  <sheetViews>
    <sheetView workbookViewId="0">
      <selection activeCell="G1" sqref="G1"/>
    </sheetView>
  </sheetViews>
  <sheetFormatPr defaultColWidth="9.109375" defaultRowHeight="14.4"/>
  <cols>
    <col min="1" max="1" width="16" style="7" customWidth="1"/>
    <col min="2" max="2" width="11.6640625" style="1" customWidth="1"/>
    <col min="3" max="3" width="26.44140625" style="10" bestFit="1" customWidth="1"/>
    <col min="4" max="4" width="16.33203125" style="1" customWidth="1"/>
    <col min="5" max="6" width="24.44140625" style="1" customWidth="1"/>
    <col min="7" max="8" width="21.33203125" style="1" customWidth="1"/>
    <col min="9" max="9" width="22.33203125" style="1" customWidth="1"/>
    <col min="10" max="10" width="17.6640625" style="1" customWidth="1"/>
    <col min="11" max="11" width="9.109375" style="1"/>
    <col min="12" max="12" width="13.44140625" style="1" customWidth="1"/>
    <col min="13" max="16384" width="9.109375" style="1"/>
  </cols>
  <sheetData>
    <row r="1" spans="1:10">
      <c r="A1" s="7" t="s">
        <v>180</v>
      </c>
      <c r="B1" s="1" t="s">
        <v>548</v>
      </c>
      <c r="C1" s="10" t="s">
        <v>176</v>
      </c>
      <c r="D1" s="1" t="s">
        <v>549</v>
      </c>
      <c r="E1" s="1" t="s">
        <v>177</v>
      </c>
      <c r="F1" s="1" t="s">
        <v>913</v>
      </c>
      <c r="G1" s="1" t="s">
        <v>550</v>
      </c>
      <c r="H1" s="1" t="s">
        <v>551</v>
      </c>
      <c r="I1" s="1" t="s">
        <v>552</v>
      </c>
      <c r="J1" s="1" t="s">
        <v>544</v>
      </c>
    </row>
    <row r="2" spans="1:10">
      <c r="A2" s="7">
        <v>40933</v>
      </c>
      <c r="B2" s="1" t="s">
        <v>553</v>
      </c>
      <c r="C2" s="11" t="s">
        <v>1344</v>
      </c>
      <c r="D2" s="1" t="s">
        <v>555</v>
      </c>
      <c r="E2" s="1">
        <v>4806277230</v>
      </c>
      <c r="F2" s="12">
        <f ca="1">DATEDIF(A2,TODAY(), "m")</f>
        <v>70</v>
      </c>
      <c r="G2" s="1" t="s">
        <v>556</v>
      </c>
      <c r="H2" s="13">
        <v>0.13</v>
      </c>
      <c r="I2" s="1">
        <v>5869</v>
      </c>
      <c r="J2" s="9">
        <f ca="1">(I2+((I2*H2*F2)/(12)))</f>
        <v>10319.658333333333</v>
      </c>
    </row>
    <row r="3" spans="1:10">
      <c r="A3" s="7">
        <v>41863</v>
      </c>
      <c r="B3" s="1" t="s">
        <v>557</v>
      </c>
      <c r="C3" s="11" t="s">
        <v>558</v>
      </c>
      <c r="D3" s="1" t="s">
        <v>559</v>
      </c>
      <c r="E3" s="1">
        <v>4807612891</v>
      </c>
      <c r="F3" s="12">
        <f t="shared" ref="F3:F51" ca="1" si="0">DATEDIF(A3,TODAY(), "m")</f>
        <v>39</v>
      </c>
      <c r="G3" s="1" t="s">
        <v>556</v>
      </c>
      <c r="H3" s="13">
        <v>0.13</v>
      </c>
      <c r="I3" s="1">
        <v>5369</v>
      </c>
      <c r="J3" s="9">
        <f t="shared" ref="J3:J51" ca="1" si="1">(I3+((I3*H3*F3)/(12)))</f>
        <v>7637.4025000000001</v>
      </c>
    </row>
    <row r="4" spans="1:10">
      <c r="A4" s="7">
        <v>41896</v>
      </c>
      <c r="B4" s="1" t="s">
        <v>560</v>
      </c>
      <c r="C4" s="11" t="s">
        <v>561</v>
      </c>
      <c r="D4" s="1" t="s">
        <v>562</v>
      </c>
      <c r="E4" s="1">
        <v>4801151092</v>
      </c>
      <c r="F4" s="12">
        <f t="shared" ca="1" si="0"/>
        <v>38</v>
      </c>
      <c r="G4" s="1" t="s">
        <v>556</v>
      </c>
      <c r="H4" s="13">
        <v>0.13</v>
      </c>
      <c r="I4" s="1">
        <v>5042</v>
      </c>
      <c r="J4" s="9">
        <f t="shared" ca="1" si="1"/>
        <v>7117.623333333333</v>
      </c>
    </row>
    <row r="5" spans="1:10">
      <c r="A5" s="7">
        <v>42906</v>
      </c>
      <c r="B5" s="1" t="s">
        <v>563</v>
      </c>
      <c r="C5" s="11" t="s">
        <v>564</v>
      </c>
      <c r="D5" s="1" t="s">
        <v>565</v>
      </c>
      <c r="E5" s="1">
        <v>4804498653</v>
      </c>
      <c r="F5" s="12">
        <f t="shared" ca="1" si="0"/>
        <v>5</v>
      </c>
      <c r="G5" s="1" t="s">
        <v>556</v>
      </c>
      <c r="H5" s="13">
        <v>0.13</v>
      </c>
      <c r="I5" s="1">
        <v>5006</v>
      </c>
      <c r="J5" s="9">
        <f t="shared" ca="1" si="1"/>
        <v>5277.1583333333328</v>
      </c>
    </row>
    <row r="6" spans="1:10">
      <c r="A6" s="7">
        <v>42303</v>
      </c>
      <c r="B6" s="1" t="s">
        <v>566</v>
      </c>
      <c r="C6" s="11" t="s">
        <v>567</v>
      </c>
      <c r="D6" s="1" t="s">
        <v>568</v>
      </c>
      <c r="E6" s="1">
        <v>4802595663</v>
      </c>
      <c r="F6" s="12">
        <f t="shared" ca="1" si="0"/>
        <v>25</v>
      </c>
      <c r="G6" s="1" t="s">
        <v>556</v>
      </c>
      <c r="H6" s="13">
        <v>0.13</v>
      </c>
      <c r="I6" s="1">
        <v>5108</v>
      </c>
      <c r="J6" s="9">
        <f t="shared" ca="1" si="1"/>
        <v>6491.416666666667</v>
      </c>
    </row>
    <row r="7" spans="1:10">
      <c r="A7" s="7">
        <v>42984</v>
      </c>
      <c r="B7" s="1" t="s">
        <v>569</v>
      </c>
      <c r="C7" s="11" t="s">
        <v>570</v>
      </c>
      <c r="D7" s="1" t="s">
        <v>571</v>
      </c>
      <c r="E7" s="1">
        <v>4809617529</v>
      </c>
      <c r="F7" s="12">
        <f t="shared" ca="1" si="0"/>
        <v>2</v>
      </c>
      <c r="G7" s="1" t="s">
        <v>556</v>
      </c>
      <c r="H7" s="13">
        <v>0.13</v>
      </c>
      <c r="I7" s="1">
        <v>5860</v>
      </c>
      <c r="J7" s="9">
        <f t="shared" ca="1" si="1"/>
        <v>5986.9666666666662</v>
      </c>
    </row>
    <row r="8" spans="1:10">
      <c r="A8" s="7">
        <v>42885</v>
      </c>
      <c r="B8" s="1" t="s">
        <v>572</v>
      </c>
      <c r="C8" s="11" t="s">
        <v>573</v>
      </c>
      <c r="D8" s="1" t="s">
        <v>559</v>
      </c>
      <c r="E8" s="1">
        <v>4809142266</v>
      </c>
      <c r="F8" s="12">
        <f t="shared" ca="1" si="0"/>
        <v>5</v>
      </c>
      <c r="G8" s="1" t="s">
        <v>556</v>
      </c>
      <c r="H8" s="13">
        <v>0.13</v>
      </c>
      <c r="I8" s="1">
        <v>5089</v>
      </c>
      <c r="J8" s="9">
        <f t="shared" ca="1" si="1"/>
        <v>5364.6541666666672</v>
      </c>
    </row>
    <row r="9" spans="1:10">
      <c r="A9" s="7">
        <v>42218</v>
      </c>
      <c r="B9" s="1" t="s">
        <v>574</v>
      </c>
      <c r="C9" s="11" t="s">
        <v>575</v>
      </c>
      <c r="D9" s="1" t="s">
        <v>576</v>
      </c>
      <c r="E9" s="1">
        <v>4808553220</v>
      </c>
      <c r="F9" s="12">
        <f t="shared" ca="1" si="0"/>
        <v>27</v>
      </c>
      <c r="G9" s="1" t="s">
        <v>556</v>
      </c>
      <c r="H9" s="13">
        <v>0.13</v>
      </c>
      <c r="I9" s="1">
        <v>5565</v>
      </c>
      <c r="J9" s="9">
        <f t="shared" ca="1" si="1"/>
        <v>7192.7624999999998</v>
      </c>
    </row>
    <row r="10" spans="1:10">
      <c r="A10" s="7">
        <v>41173</v>
      </c>
      <c r="B10" s="1" t="s">
        <v>577</v>
      </c>
      <c r="C10" s="11" t="s">
        <v>578</v>
      </c>
      <c r="D10" s="1" t="s">
        <v>579</v>
      </c>
      <c r="E10" s="1">
        <v>4806953907</v>
      </c>
      <c r="F10" s="12">
        <f t="shared" ca="1" si="0"/>
        <v>62</v>
      </c>
      <c r="G10" s="1" t="s">
        <v>556</v>
      </c>
      <c r="H10" s="13">
        <v>0.13</v>
      </c>
      <c r="I10" s="1">
        <v>5746</v>
      </c>
      <c r="J10" s="9">
        <f t="shared" ca="1" si="1"/>
        <v>9605.3966666666674</v>
      </c>
    </row>
    <row r="11" spans="1:10">
      <c r="A11" s="7">
        <v>41609</v>
      </c>
      <c r="B11" s="1" t="s">
        <v>580</v>
      </c>
      <c r="C11" s="11" t="s">
        <v>581</v>
      </c>
      <c r="D11" s="1" t="s">
        <v>582</v>
      </c>
      <c r="E11" s="1">
        <v>4801549558</v>
      </c>
      <c r="F11" s="12">
        <f t="shared" ca="1" si="0"/>
        <v>47</v>
      </c>
      <c r="G11" s="1" t="s">
        <v>556</v>
      </c>
      <c r="H11" s="13">
        <v>0.13</v>
      </c>
      <c r="I11" s="1">
        <v>5174</v>
      </c>
      <c r="J11" s="9">
        <f t="shared" ca="1" si="1"/>
        <v>7808.4283333333333</v>
      </c>
    </row>
    <row r="12" spans="1:10">
      <c r="A12" s="7">
        <v>41024</v>
      </c>
      <c r="B12" s="1" t="s">
        <v>583</v>
      </c>
      <c r="C12" s="11" t="s">
        <v>584</v>
      </c>
      <c r="D12" s="1" t="s">
        <v>576</v>
      </c>
      <c r="E12" s="1">
        <v>4809332469</v>
      </c>
      <c r="F12" s="12">
        <f t="shared" ca="1" si="0"/>
        <v>67</v>
      </c>
      <c r="G12" s="1" t="s">
        <v>556</v>
      </c>
      <c r="H12" s="13">
        <v>0.13</v>
      </c>
      <c r="I12" s="1">
        <v>5608</v>
      </c>
      <c r="J12" s="9">
        <f t="shared" ca="1" si="1"/>
        <v>9678.4733333333334</v>
      </c>
    </row>
    <row r="13" spans="1:10">
      <c r="A13" s="7">
        <v>41886</v>
      </c>
      <c r="B13" s="1" t="s">
        <v>585</v>
      </c>
      <c r="C13" s="11" t="s">
        <v>586</v>
      </c>
      <c r="D13" s="1" t="s">
        <v>587</v>
      </c>
      <c r="E13" s="1">
        <v>4809068218</v>
      </c>
      <c r="F13" s="12">
        <f t="shared" ca="1" si="0"/>
        <v>38</v>
      </c>
      <c r="G13" s="1" t="s">
        <v>556</v>
      </c>
      <c r="H13" s="13">
        <v>0.13</v>
      </c>
      <c r="I13" s="1">
        <v>5553</v>
      </c>
      <c r="J13" s="9">
        <f t="shared" ca="1" si="1"/>
        <v>7838.9850000000006</v>
      </c>
    </row>
    <row r="14" spans="1:10">
      <c r="A14" s="7">
        <v>41117</v>
      </c>
      <c r="B14" s="1" t="s">
        <v>588</v>
      </c>
      <c r="C14" s="11" t="s">
        <v>589</v>
      </c>
      <c r="D14" s="1" t="s">
        <v>565</v>
      </c>
      <c r="E14" s="1">
        <v>4806835165</v>
      </c>
      <c r="F14" s="12">
        <f t="shared" ca="1" si="0"/>
        <v>64</v>
      </c>
      <c r="G14" s="1" t="s">
        <v>556</v>
      </c>
      <c r="H14" s="13">
        <v>0.13</v>
      </c>
      <c r="I14" s="1">
        <v>5468</v>
      </c>
      <c r="J14" s="9">
        <f t="shared" ca="1" si="1"/>
        <v>9259.1466666666674</v>
      </c>
    </row>
    <row r="15" spans="1:10">
      <c r="A15" s="7">
        <v>41063</v>
      </c>
      <c r="B15" s="1" t="s">
        <v>590</v>
      </c>
      <c r="C15" s="11" t="s">
        <v>591</v>
      </c>
      <c r="D15" s="1" t="s">
        <v>592</v>
      </c>
      <c r="E15" s="1">
        <v>4801527803</v>
      </c>
      <c r="F15" s="12">
        <f t="shared" ca="1" si="0"/>
        <v>65</v>
      </c>
      <c r="G15" s="1" t="s">
        <v>556</v>
      </c>
      <c r="H15" s="13">
        <v>0.13</v>
      </c>
      <c r="I15" s="1">
        <v>5426</v>
      </c>
      <c r="J15" s="9">
        <f t="shared" ca="1" si="1"/>
        <v>9246.8083333333325</v>
      </c>
    </row>
    <row r="16" spans="1:10">
      <c r="A16" s="7">
        <v>41758</v>
      </c>
      <c r="B16" s="1" t="s">
        <v>593</v>
      </c>
      <c r="C16" s="11" t="s">
        <v>594</v>
      </c>
      <c r="D16" s="1" t="s">
        <v>571</v>
      </c>
      <c r="E16" s="1">
        <v>4805192411</v>
      </c>
      <c r="F16" s="12">
        <f t="shared" ca="1" si="0"/>
        <v>42</v>
      </c>
      <c r="G16" s="1" t="s">
        <v>556</v>
      </c>
      <c r="H16" s="13">
        <v>0.13</v>
      </c>
      <c r="I16" s="1">
        <v>5899</v>
      </c>
      <c r="J16" s="9">
        <f t="shared" ca="1" si="1"/>
        <v>8583.0450000000001</v>
      </c>
    </row>
    <row r="17" spans="1:10">
      <c r="A17" s="7">
        <v>41670</v>
      </c>
      <c r="B17" s="1" t="s">
        <v>595</v>
      </c>
      <c r="C17" s="11" t="s">
        <v>596</v>
      </c>
      <c r="D17" s="1" t="s">
        <v>597</v>
      </c>
      <c r="E17" s="1">
        <v>4807329653</v>
      </c>
      <c r="F17" s="12">
        <f t="shared" ca="1" si="0"/>
        <v>45</v>
      </c>
      <c r="G17" s="1" t="s">
        <v>556</v>
      </c>
      <c r="H17" s="13">
        <v>0.13</v>
      </c>
      <c r="I17" s="1">
        <v>5010</v>
      </c>
      <c r="J17" s="9">
        <f t="shared" ca="1" si="1"/>
        <v>7452.375</v>
      </c>
    </row>
    <row r="18" spans="1:10">
      <c r="A18" s="7">
        <v>42661</v>
      </c>
      <c r="B18" s="1" t="s">
        <v>598</v>
      </c>
      <c r="C18" s="11" t="s">
        <v>599</v>
      </c>
      <c r="D18" s="1" t="s">
        <v>582</v>
      </c>
      <c r="E18" s="1">
        <v>4803839212</v>
      </c>
      <c r="F18" s="12">
        <f t="shared" ca="1" si="0"/>
        <v>13</v>
      </c>
      <c r="G18" s="1" t="s">
        <v>556</v>
      </c>
      <c r="H18" s="13">
        <v>0.13</v>
      </c>
      <c r="I18" s="1">
        <v>5548</v>
      </c>
      <c r="J18" s="9">
        <f t="shared" ca="1" si="1"/>
        <v>6329.3433333333332</v>
      </c>
    </row>
    <row r="19" spans="1:10">
      <c r="A19" s="7">
        <v>41186</v>
      </c>
      <c r="B19" s="1" t="s">
        <v>600</v>
      </c>
      <c r="C19" s="11" t="s">
        <v>601</v>
      </c>
      <c r="D19" s="1" t="s">
        <v>602</v>
      </c>
      <c r="E19" s="1">
        <v>4802238344</v>
      </c>
      <c r="F19" s="12">
        <f t="shared" ca="1" si="0"/>
        <v>61</v>
      </c>
      <c r="G19" s="1" t="s">
        <v>556</v>
      </c>
      <c r="H19" s="13">
        <v>0.13</v>
      </c>
      <c r="I19" s="1">
        <v>5260</v>
      </c>
      <c r="J19" s="9">
        <f t="shared" ca="1" si="1"/>
        <v>8735.9833333333336</v>
      </c>
    </row>
    <row r="20" spans="1:10">
      <c r="A20" s="7">
        <v>41464</v>
      </c>
      <c r="B20" s="1" t="s">
        <v>603</v>
      </c>
      <c r="C20" s="11" t="s">
        <v>604</v>
      </c>
      <c r="D20" s="1" t="s">
        <v>576</v>
      </c>
      <c r="E20" s="1">
        <v>4803290566</v>
      </c>
      <c r="F20" s="12">
        <f t="shared" ca="1" si="0"/>
        <v>52</v>
      </c>
      <c r="G20" s="1" t="s">
        <v>556</v>
      </c>
      <c r="H20" s="13">
        <v>0.13</v>
      </c>
      <c r="I20" s="1">
        <v>5480</v>
      </c>
      <c r="J20" s="9">
        <f t="shared" ca="1" si="1"/>
        <v>8567.0666666666657</v>
      </c>
    </row>
    <row r="21" spans="1:10">
      <c r="A21" s="7">
        <v>41961</v>
      </c>
      <c r="B21" s="1" t="s">
        <v>605</v>
      </c>
      <c r="C21" s="11" t="s">
        <v>606</v>
      </c>
      <c r="D21" s="1" t="s">
        <v>607</v>
      </c>
      <c r="E21" s="1">
        <v>4800884848</v>
      </c>
      <c r="F21" s="12">
        <f t="shared" ca="1" si="0"/>
        <v>36</v>
      </c>
      <c r="G21" s="1" t="s">
        <v>556</v>
      </c>
      <c r="H21" s="13">
        <v>0.13</v>
      </c>
      <c r="I21" s="1">
        <v>5377</v>
      </c>
      <c r="J21" s="9">
        <f t="shared" ca="1" si="1"/>
        <v>7474.0300000000007</v>
      </c>
    </row>
    <row r="22" spans="1:10">
      <c r="A22" s="7">
        <v>42138</v>
      </c>
      <c r="B22" s="1" t="s">
        <v>608</v>
      </c>
      <c r="C22" s="11" t="s">
        <v>609</v>
      </c>
      <c r="D22" s="1" t="s">
        <v>559</v>
      </c>
      <c r="E22" s="1">
        <v>4807398847</v>
      </c>
      <c r="F22" s="12">
        <f t="shared" ca="1" si="0"/>
        <v>30</v>
      </c>
      <c r="G22" s="1" t="s">
        <v>556</v>
      </c>
      <c r="H22" s="13">
        <v>0.13</v>
      </c>
      <c r="I22" s="1">
        <v>5853</v>
      </c>
      <c r="J22" s="9">
        <f t="shared" ca="1" si="1"/>
        <v>7755.2250000000004</v>
      </c>
    </row>
    <row r="23" spans="1:10">
      <c r="A23" s="7">
        <v>41501</v>
      </c>
      <c r="B23" s="1" t="s">
        <v>610</v>
      </c>
      <c r="C23" s="11" t="s">
        <v>611</v>
      </c>
      <c r="D23" s="1" t="s">
        <v>612</v>
      </c>
      <c r="E23" s="1">
        <v>4803740282</v>
      </c>
      <c r="F23" s="12">
        <f t="shared" ca="1" si="0"/>
        <v>51</v>
      </c>
      <c r="G23" s="1" t="s">
        <v>556</v>
      </c>
      <c r="H23" s="13">
        <v>0.13</v>
      </c>
      <c r="I23" s="1">
        <v>5706</v>
      </c>
      <c r="J23" s="9">
        <f t="shared" ca="1" si="1"/>
        <v>8858.5650000000005</v>
      </c>
    </row>
    <row r="24" spans="1:10">
      <c r="A24" s="7">
        <v>41209</v>
      </c>
      <c r="B24" s="1" t="s">
        <v>613</v>
      </c>
      <c r="C24" s="11" t="s">
        <v>614</v>
      </c>
      <c r="D24" s="1" t="s">
        <v>615</v>
      </c>
      <c r="E24" s="1">
        <v>4809889906</v>
      </c>
      <c r="F24" s="12">
        <f t="shared" ca="1" si="0"/>
        <v>61</v>
      </c>
      <c r="G24" s="1" t="s">
        <v>556</v>
      </c>
      <c r="H24" s="13">
        <v>0.13</v>
      </c>
      <c r="I24" s="1">
        <v>5007</v>
      </c>
      <c r="J24" s="9">
        <f t="shared" ca="1" si="1"/>
        <v>8315.7924999999996</v>
      </c>
    </row>
    <row r="25" spans="1:10">
      <c r="A25" s="7">
        <v>42650</v>
      </c>
      <c r="B25" s="1" t="s">
        <v>616</v>
      </c>
      <c r="C25" s="11" t="s">
        <v>617</v>
      </c>
      <c r="D25" s="1" t="s">
        <v>607</v>
      </c>
      <c r="E25" s="1">
        <v>4805073341</v>
      </c>
      <c r="F25" s="12">
        <f t="shared" ca="1" si="0"/>
        <v>13</v>
      </c>
      <c r="G25" s="1" t="s">
        <v>556</v>
      </c>
      <c r="H25" s="13">
        <v>0.13</v>
      </c>
      <c r="I25" s="1">
        <v>5429</v>
      </c>
      <c r="J25" s="9">
        <f t="shared" ca="1" si="1"/>
        <v>6193.5841666666665</v>
      </c>
    </row>
    <row r="26" spans="1:10">
      <c r="A26" s="7">
        <v>41667</v>
      </c>
      <c r="B26" s="1" t="s">
        <v>618</v>
      </c>
      <c r="C26" s="11" t="s">
        <v>619</v>
      </c>
      <c r="D26" s="1" t="s">
        <v>620</v>
      </c>
      <c r="E26" s="1">
        <v>4807467294</v>
      </c>
      <c r="F26" s="12">
        <f t="shared" ca="1" si="0"/>
        <v>46</v>
      </c>
      <c r="G26" s="1" t="s">
        <v>556</v>
      </c>
      <c r="H26" s="13">
        <v>0.13</v>
      </c>
      <c r="I26" s="1">
        <v>5583</v>
      </c>
      <c r="J26" s="9">
        <f t="shared" ca="1" si="1"/>
        <v>8365.1949999999997</v>
      </c>
    </row>
    <row r="27" spans="1:10">
      <c r="A27" s="7">
        <v>41235</v>
      </c>
      <c r="B27" s="1" t="s">
        <v>621</v>
      </c>
      <c r="C27" s="11" t="s">
        <v>622</v>
      </c>
      <c r="D27" s="1" t="s">
        <v>623</v>
      </c>
      <c r="E27" s="1">
        <v>4800735874</v>
      </c>
      <c r="F27" s="12">
        <f t="shared" ca="1" si="0"/>
        <v>60</v>
      </c>
      <c r="G27" s="1" t="s">
        <v>556</v>
      </c>
      <c r="H27" s="13">
        <v>0.13</v>
      </c>
      <c r="I27" s="1">
        <v>5104</v>
      </c>
      <c r="J27" s="9">
        <f t="shared" ca="1" si="1"/>
        <v>8421.6</v>
      </c>
    </row>
    <row r="28" spans="1:10">
      <c r="A28" s="7">
        <v>42629</v>
      </c>
      <c r="B28" s="1" t="s">
        <v>624</v>
      </c>
      <c r="C28" s="11" t="s">
        <v>554</v>
      </c>
      <c r="D28" s="1" t="s">
        <v>625</v>
      </c>
      <c r="E28" s="1">
        <v>4809452487</v>
      </c>
      <c r="F28" s="12">
        <f t="shared" ca="1" si="0"/>
        <v>14</v>
      </c>
      <c r="G28" s="1" t="s">
        <v>556</v>
      </c>
      <c r="H28" s="13">
        <v>0.13</v>
      </c>
      <c r="I28" s="1">
        <v>5219</v>
      </c>
      <c r="J28" s="9">
        <f t="shared" ca="1" si="1"/>
        <v>6010.5483333333332</v>
      </c>
    </row>
    <row r="29" spans="1:10">
      <c r="A29" s="7">
        <v>42718</v>
      </c>
      <c r="B29" s="1" t="s">
        <v>626</v>
      </c>
      <c r="C29" s="11" t="s">
        <v>558</v>
      </c>
      <c r="D29" s="1" t="s">
        <v>571</v>
      </c>
      <c r="E29" s="1">
        <v>4806215896</v>
      </c>
      <c r="F29" s="12">
        <f t="shared" ca="1" si="0"/>
        <v>11</v>
      </c>
      <c r="G29" s="1" t="s">
        <v>556</v>
      </c>
      <c r="H29" s="13">
        <v>0.13</v>
      </c>
      <c r="I29" s="1">
        <v>5202</v>
      </c>
      <c r="J29" s="9">
        <f t="shared" ca="1" si="1"/>
        <v>5821.9049999999997</v>
      </c>
    </row>
    <row r="30" spans="1:10">
      <c r="A30" s="7">
        <v>41271</v>
      </c>
      <c r="B30" s="1" t="s">
        <v>627</v>
      </c>
      <c r="C30" s="11" t="s">
        <v>561</v>
      </c>
      <c r="D30" s="1" t="s">
        <v>628</v>
      </c>
      <c r="E30" s="1">
        <v>4805030437</v>
      </c>
      <c r="F30" s="12">
        <f t="shared" ca="1" si="0"/>
        <v>59</v>
      </c>
      <c r="G30" s="1" t="s">
        <v>556</v>
      </c>
      <c r="H30" s="13">
        <v>0.13</v>
      </c>
      <c r="I30" s="1">
        <v>5300</v>
      </c>
      <c r="J30" s="9">
        <f t="shared" ca="1" si="1"/>
        <v>8687.5833333333339</v>
      </c>
    </row>
    <row r="31" spans="1:10">
      <c r="A31" s="7">
        <v>41895</v>
      </c>
      <c r="B31" s="1" t="s">
        <v>629</v>
      </c>
      <c r="C31" s="11" t="s">
        <v>564</v>
      </c>
      <c r="D31" s="1" t="s">
        <v>562</v>
      </c>
      <c r="E31" s="1">
        <v>4808356428</v>
      </c>
      <c r="F31" s="12">
        <f t="shared" ca="1" si="0"/>
        <v>38</v>
      </c>
      <c r="G31" s="1" t="s">
        <v>556</v>
      </c>
      <c r="H31" s="13">
        <v>0.13</v>
      </c>
      <c r="I31" s="1">
        <v>5384</v>
      </c>
      <c r="J31" s="9">
        <f t="shared" ca="1" si="1"/>
        <v>7600.4133333333339</v>
      </c>
    </row>
    <row r="32" spans="1:10">
      <c r="A32" s="7">
        <v>42771</v>
      </c>
      <c r="B32" s="1" t="s">
        <v>630</v>
      </c>
      <c r="C32" s="11" t="s">
        <v>567</v>
      </c>
      <c r="D32" s="1" t="s">
        <v>576</v>
      </c>
      <c r="E32" s="1">
        <v>4809413482</v>
      </c>
      <c r="F32" s="12">
        <f t="shared" ca="1" si="0"/>
        <v>9</v>
      </c>
      <c r="G32" s="1" t="s">
        <v>556</v>
      </c>
      <c r="H32" s="13">
        <v>0.13</v>
      </c>
      <c r="I32" s="1">
        <v>5046</v>
      </c>
      <c r="J32" s="9">
        <f t="shared" ca="1" si="1"/>
        <v>5537.9849999999997</v>
      </c>
    </row>
    <row r="33" spans="1:10">
      <c r="A33" s="7">
        <v>42668</v>
      </c>
      <c r="B33" s="1" t="s">
        <v>631</v>
      </c>
      <c r="C33" s="11" t="s">
        <v>570</v>
      </c>
      <c r="D33" s="1" t="s">
        <v>592</v>
      </c>
      <c r="E33" s="1">
        <v>4804409745</v>
      </c>
      <c r="F33" s="12">
        <f t="shared" ca="1" si="0"/>
        <v>13</v>
      </c>
      <c r="G33" s="1" t="s">
        <v>556</v>
      </c>
      <c r="H33" s="13">
        <v>0.13</v>
      </c>
      <c r="I33" s="1">
        <v>5867</v>
      </c>
      <c r="J33" s="9">
        <f t="shared" ca="1" si="1"/>
        <v>6693.2691666666669</v>
      </c>
    </row>
    <row r="34" spans="1:10">
      <c r="A34" s="7">
        <v>41661</v>
      </c>
      <c r="B34" s="1" t="s">
        <v>632</v>
      </c>
      <c r="C34" s="11" t="s">
        <v>573</v>
      </c>
      <c r="D34" s="1" t="s">
        <v>576</v>
      </c>
      <c r="E34" s="1">
        <v>4801199085</v>
      </c>
      <c r="F34" s="12">
        <f t="shared" ca="1" si="0"/>
        <v>46</v>
      </c>
      <c r="G34" s="1" t="s">
        <v>556</v>
      </c>
      <c r="H34" s="13">
        <v>0.13</v>
      </c>
      <c r="I34" s="1">
        <v>5780</v>
      </c>
      <c r="J34" s="9">
        <f t="shared" ca="1" si="1"/>
        <v>8660.3666666666668</v>
      </c>
    </row>
    <row r="35" spans="1:10" ht="15.6">
      <c r="A35" s="7">
        <v>41913</v>
      </c>
      <c r="B35" s="1" t="s">
        <v>633</v>
      </c>
      <c r="C35" s="14" t="s">
        <v>575</v>
      </c>
      <c r="D35" s="1" t="s">
        <v>625</v>
      </c>
      <c r="E35" s="1">
        <v>4806017096</v>
      </c>
      <c r="F35" s="12">
        <f t="shared" ca="1" si="0"/>
        <v>37</v>
      </c>
      <c r="G35" s="1" t="s">
        <v>556</v>
      </c>
      <c r="H35" s="13">
        <v>0.13</v>
      </c>
      <c r="I35" s="1">
        <v>5585</v>
      </c>
      <c r="J35" s="9">
        <f t="shared" ca="1" si="1"/>
        <v>7823.6541666666672</v>
      </c>
    </row>
    <row r="36" spans="1:10" ht="15.6">
      <c r="A36" s="7">
        <v>43036</v>
      </c>
      <c r="B36" s="1" t="s">
        <v>634</v>
      </c>
      <c r="C36" s="14" t="s">
        <v>578</v>
      </c>
      <c r="D36" s="1" t="s">
        <v>635</v>
      </c>
      <c r="E36" s="1">
        <v>4809506515</v>
      </c>
      <c r="F36" s="12">
        <f t="shared" ca="1" si="0"/>
        <v>1</v>
      </c>
      <c r="G36" s="1" t="s">
        <v>556</v>
      </c>
      <c r="H36" s="13">
        <v>0.13</v>
      </c>
      <c r="I36" s="1">
        <v>5706</v>
      </c>
      <c r="J36" s="9">
        <f t="shared" ca="1" si="1"/>
        <v>5767.8149999999996</v>
      </c>
    </row>
    <row r="37" spans="1:10" ht="15.6">
      <c r="A37" s="7">
        <v>41031</v>
      </c>
      <c r="B37" s="1" t="s">
        <v>636</v>
      </c>
      <c r="C37" s="14" t="s">
        <v>581</v>
      </c>
      <c r="D37" s="1" t="s">
        <v>637</v>
      </c>
      <c r="E37" s="1">
        <v>4801950587</v>
      </c>
      <c r="F37" s="12">
        <f t="shared" ca="1" si="0"/>
        <v>66</v>
      </c>
      <c r="G37" s="1" t="s">
        <v>556</v>
      </c>
      <c r="H37" s="13">
        <v>0.13</v>
      </c>
      <c r="I37" s="1">
        <v>5411</v>
      </c>
      <c r="J37" s="9">
        <f t="shared" ca="1" si="1"/>
        <v>9279.8649999999998</v>
      </c>
    </row>
    <row r="38" spans="1:10" ht="15.6">
      <c r="A38" s="7">
        <v>42020</v>
      </c>
      <c r="B38" s="1" t="s">
        <v>638</v>
      </c>
      <c r="C38" s="14" t="s">
        <v>584</v>
      </c>
      <c r="D38" s="1" t="s">
        <v>562</v>
      </c>
      <c r="E38" s="1">
        <v>4806175212</v>
      </c>
      <c r="F38" s="12">
        <f t="shared" ca="1" si="0"/>
        <v>34</v>
      </c>
      <c r="G38" s="1" t="s">
        <v>556</v>
      </c>
      <c r="H38" s="13">
        <v>0.13</v>
      </c>
      <c r="I38" s="1">
        <v>5013</v>
      </c>
      <c r="J38" s="9">
        <f t="shared" ca="1" si="1"/>
        <v>6859.4549999999999</v>
      </c>
    </row>
    <row r="39" spans="1:10" ht="15.6">
      <c r="A39" s="7">
        <v>41824</v>
      </c>
      <c r="B39" s="1" t="s">
        <v>639</v>
      </c>
      <c r="C39" s="14" t="s">
        <v>586</v>
      </c>
      <c r="D39" s="1" t="s">
        <v>620</v>
      </c>
      <c r="E39" s="1">
        <v>4800630556</v>
      </c>
      <c r="F39" s="12">
        <f t="shared" ca="1" si="0"/>
        <v>40</v>
      </c>
      <c r="G39" s="1" t="s">
        <v>556</v>
      </c>
      <c r="H39" s="13">
        <v>0.13</v>
      </c>
      <c r="I39" s="1">
        <v>5601</v>
      </c>
      <c r="J39" s="9">
        <f t="shared" ca="1" si="1"/>
        <v>8028.1</v>
      </c>
    </row>
    <row r="40" spans="1:10" ht="15.6">
      <c r="A40" s="7">
        <v>42719</v>
      </c>
      <c r="B40" s="1" t="s">
        <v>640</v>
      </c>
      <c r="C40" s="14" t="s">
        <v>641</v>
      </c>
      <c r="D40" s="1" t="s">
        <v>565</v>
      </c>
      <c r="E40" s="1">
        <v>4803351473</v>
      </c>
      <c r="F40" s="12">
        <f t="shared" ca="1" si="0"/>
        <v>11</v>
      </c>
      <c r="G40" s="1" t="s">
        <v>642</v>
      </c>
      <c r="H40" s="15">
        <v>0.115</v>
      </c>
      <c r="I40" s="1">
        <v>10348</v>
      </c>
      <c r="J40" s="9">
        <f t="shared" ca="1" si="1"/>
        <v>11438.851666666667</v>
      </c>
    </row>
    <row r="41" spans="1:10" ht="15.6">
      <c r="A41" s="7">
        <v>40953</v>
      </c>
      <c r="B41" s="1" t="s">
        <v>643</v>
      </c>
      <c r="C41" s="14" t="s">
        <v>644</v>
      </c>
      <c r="D41" s="1" t="s">
        <v>645</v>
      </c>
      <c r="E41" s="1">
        <v>4802398381</v>
      </c>
      <c r="F41" s="12">
        <f t="shared" ca="1" si="0"/>
        <v>69</v>
      </c>
      <c r="G41" s="1" t="s">
        <v>642</v>
      </c>
      <c r="H41" s="15">
        <v>0.115</v>
      </c>
      <c r="I41" s="1">
        <v>9159</v>
      </c>
      <c r="J41" s="9">
        <f t="shared" ca="1" si="1"/>
        <v>15215.388750000002</v>
      </c>
    </row>
    <row r="42" spans="1:10" ht="15.6">
      <c r="A42" s="7">
        <v>42850</v>
      </c>
      <c r="B42" s="1" t="s">
        <v>646</v>
      </c>
      <c r="C42" s="14" t="s">
        <v>647</v>
      </c>
      <c r="D42" s="1" t="s">
        <v>568</v>
      </c>
      <c r="E42" s="1">
        <v>4802161148</v>
      </c>
      <c r="F42" s="12">
        <f t="shared" ca="1" si="0"/>
        <v>7</v>
      </c>
      <c r="G42" s="1" t="s">
        <v>642</v>
      </c>
      <c r="H42" s="15">
        <v>0.115</v>
      </c>
      <c r="I42" s="1">
        <v>10560</v>
      </c>
      <c r="J42" s="9">
        <f t="shared" ca="1" si="1"/>
        <v>11268.4</v>
      </c>
    </row>
    <row r="43" spans="1:10" ht="15.6">
      <c r="A43" s="7">
        <v>41420</v>
      </c>
      <c r="B43" s="1" t="s">
        <v>648</v>
      </c>
      <c r="C43" s="14" t="s">
        <v>649</v>
      </c>
      <c r="D43" s="1" t="s">
        <v>559</v>
      </c>
      <c r="E43" s="1">
        <v>4801322067</v>
      </c>
      <c r="F43" s="12">
        <f t="shared" ca="1" si="0"/>
        <v>54</v>
      </c>
      <c r="G43" s="1" t="s">
        <v>642</v>
      </c>
      <c r="H43" s="15">
        <v>0.115</v>
      </c>
      <c r="I43" s="1">
        <v>11050</v>
      </c>
      <c r="J43" s="9">
        <f t="shared" ca="1" si="1"/>
        <v>16768.375</v>
      </c>
    </row>
    <row r="44" spans="1:10" ht="15.6">
      <c r="A44" s="7">
        <v>41780</v>
      </c>
      <c r="B44" s="1" t="s">
        <v>650</v>
      </c>
      <c r="C44" s="14" t="s">
        <v>651</v>
      </c>
      <c r="D44" s="1" t="s">
        <v>652</v>
      </c>
      <c r="E44" s="1">
        <v>4800670935</v>
      </c>
      <c r="F44" s="12">
        <f t="shared" ca="1" si="0"/>
        <v>42</v>
      </c>
      <c r="G44" s="1" t="s">
        <v>642</v>
      </c>
      <c r="H44" s="15">
        <v>0.115</v>
      </c>
      <c r="I44" s="1">
        <v>11425</v>
      </c>
      <c r="J44" s="9">
        <f t="shared" ca="1" si="1"/>
        <v>16023.5625</v>
      </c>
    </row>
    <row r="45" spans="1:10" ht="15.6">
      <c r="A45" s="7">
        <v>41717</v>
      </c>
      <c r="B45" s="1" t="s">
        <v>653</v>
      </c>
      <c r="C45" s="14" t="s">
        <v>654</v>
      </c>
      <c r="D45" s="1" t="s">
        <v>597</v>
      </c>
      <c r="E45" s="1">
        <v>4806186420</v>
      </c>
      <c r="F45" s="12">
        <f t="shared" ca="1" si="0"/>
        <v>44</v>
      </c>
      <c r="G45" s="1" t="s">
        <v>642</v>
      </c>
      <c r="H45" s="15">
        <v>0.115</v>
      </c>
      <c r="I45" s="1">
        <v>11733</v>
      </c>
      <c r="J45" s="9">
        <f t="shared" ca="1" si="1"/>
        <v>16680.415000000001</v>
      </c>
    </row>
    <row r="46" spans="1:10" ht="15.6">
      <c r="A46" s="7">
        <v>43018</v>
      </c>
      <c r="B46" s="1" t="s">
        <v>655</v>
      </c>
      <c r="C46" s="14" t="s">
        <v>656</v>
      </c>
      <c r="D46" s="1" t="s">
        <v>657</v>
      </c>
      <c r="E46" s="1">
        <v>4808758209</v>
      </c>
      <c r="F46" s="12">
        <f t="shared" ca="1" si="0"/>
        <v>1</v>
      </c>
      <c r="G46" s="1" t="s">
        <v>642</v>
      </c>
      <c r="H46" s="15">
        <v>0.115</v>
      </c>
      <c r="I46" s="1">
        <v>11424</v>
      </c>
      <c r="J46" s="9">
        <f t="shared" ca="1" si="1"/>
        <v>11533.48</v>
      </c>
    </row>
    <row r="47" spans="1:10" ht="15.6">
      <c r="A47" s="7">
        <v>41268</v>
      </c>
      <c r="B47" s="1" t="s">
        <v>658</v>
      </c>
      <c r="C47" s="14" t="s">
        <v>659</v>
      </c>
      <c r="D47" s="1" t="s">
        <v>559</v>
      </c>
      <c r="E47" s="1">
        <v>4805201293</v>
      </c>
      <c r="F47" s="12">
        <f t="shared" ca="1" si="0"/>
        <v>59</v>
      </c>
      <c r="G47" s="1" t="s">
        <v>642</v>
      </c>
      <c r="H47" s="15">
        <v>0.115</v>
      </c>
      <c r="I47" s="1">
        <v>11008</v>
      </c>
      <c r="J47" s="9">
        <f t="shared" ca="1" si="1"/>
        <v>17232.106666666667</v>
      </c>
    </row>
    <row r="48" spans="1:10" ht="15.6">
      <c r="A48" s="7">
        <v>41063</v>
      </c>
      <c r="B48" s="1" t="s">
        <v>660</v>
      </c>
      <c r="C48" s="14" t="s">
        <v>661</v>
      </c>
      <c r="D48" s="1" t="s">
        <v>662</v>
      </c>
      <c r="E48" s="1">
        <v>4806026458</v>
      </c>
      <c r="F48" s="12">
        <f t="shared" ca="1" si="0"/>
        <v>65</v>
      </c>
      <c r="G48" s="1" t="s">
        <v>642</v>
      </c>
      <c r="H48" s="15">
        <v>0.115</v>
      </c>
      <c r="I48" s="1">
        <v>11697</v>
      </c>
      <c r="J48" s="9">
        <f t="shared" ca="1" si="1"/>
        <v>18983.256249999999</v>
      </c>
    </row>
    <row r="49" spans="1:10" ht="15.6">
      <c r="A49" s="7">
        <v>43037</v>
      </c>
      <c r="B49" s="1" t="s">
        <v>663</v>
      </c>
      <c r="C49" s="14" t="s">
        <v>664</v>
      </c>
      <c r="D49" s="1" t="s">
        <v>571</v>
      </c>
      <c r="E49" s="1">
        <v>4807275237</v>
      </c>
      <c r="F49" s="12">
        <f t="shared" ca="1" si="0"/>
        <v>0</v>
      </c>
      <c r="G49" s="1" t="s">
        <v>642</v>
      </c>
      <c r="H49" s="15">
        <v>0.115</v>
      </c>
      <c r="I49" s="1">
        <v>11811</v>
      </c>
      <c r="J49" s="9">
        <f t="shared" ca="1" si="1"/>
        <v>11811</v>
      </c>
    </row>
    <row r="50" spans="1:10" ht="15.6">
      <c r="A50" s="7">
        <v>42021</v>
      </c>
      <c r="B50" s="1" t="s">
        <v>665</v>
      </c>
      <c r="C50" s="14" t="s">
        <v>666</v>
      </c>
      <c r="D50" s="1" t="s">
        <v>607</v>
      </c>
      <c r="E50" s="1">
        <v>4805030458</v>
      </c>
      <c r="F50" s="12">
        <f t="shared" ca="1" si="0"/>
        <v>34</v>
      </c>
      <c r="G50" s="1" t="s">
        <v>642</v>
      </c>
      <c r="H50" s="15">
        <v>0.115</v>
      </c>
      <c r="I50" s="1">
        <v>10292</v>
      </c>
      <c r="J50" s="9">
        <f t="shared" ca="1" si="1"/>
        <v>13645.476666666667</v>
      </c>
    </row>
    <row r="51" spans="1:10" ht="15.6">
      <c r="A51" s="7">
        <v>42396</v>
      </c>
      <c r="B51" s="1" t="s">
        <v>667</v>
      </c>
      <c r="C51" s="14" t="s">
        <v>668</v>
      </c>
      <c r="D51" s="1" t="s">
        <v>571</v>
      </c>
      <c r="E51" s="1">
        <v>4804524830</v>
      </c>
      <c r="F51" s="12">
        <f t="shared" ca="1" si="0"/>
        <v>22</v>
      </c>
      <c r="G51" s="1" t="s">
        <v>642</v>
      </c>
      <c r="H51" s="15">
        <v>0.115</v>
      </c>
      <c r="I51" s="1">
        <v>10148</v>
      </c>
      <c r="J51" s="9">
        <f t="shared" ca="1" si="1"/>
        <v>12287.536666666667</v>
      </c>
    </row>
    <row r="52" spans="1:10" ht="15.6">
      <c r="A52" s="7">
        <v>123</v>
      </c>
      <c r="B52" s="1">
        <v>123</v>
      </c>
      <c r="C52" s="16">
        <v>123</v>
      </c>
      <c r="D52" s="1">
        <v>123</v>
      </c>
      <c r="E52" s="1">
        <v>213</v>
      </c>
      <c r="G52" s="1">
        <v>123</v>
      </c>
      <c r="H52" s="1">
        <v>213</v>
      </c>
      <c r="I52" s="1">
        <v>123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89"/>
  <sheetViews>
    <sheetView workbookViewId="0">
      <selection activeCell="I10" sqref="I10"/>
    </sheetView>
  </sheetViews>
  <sheetFormatPr defaultColWidth="9.109375" defaultRowHeight="14.4"/>
  <cols>
    <col min="1" max="1" width="13.33203125" style="1" customWidth="1"/>
    <col min="2" max="3" width="12.88671875" style="1" customWidth="1"/>
    <col min="4" max="4" width="9.109375" style="1"/>
    <col min="5" max="5" width="21.33203125" style="17" customWidth="1"/>
    <col min="6" max="6" width="18.6640625" style="18" customWidth="1"/>
    <col min="7" max="8" width="18.6640625" style="17" customWidth="1"/>
    <col min="9" max="10" width="20" style="8" customWidth="1"/>
    <col min="11" max="11" width="19.44140625" style="1" customWidth="1"/>
    <col min="12" max="12" width="24" style="1" customWidth="1"/>
    <col min="13" max="13" width="13.44140625" style="1" customWidth="1"/>
    <col min="14" max="14" width="17.109375" style="1" customWidth="1"/>
    <col min="15" max="15" width="17.33203125" style="1" customWidth="1"/>
    <col min="16" max="16" width="28.44140625" style="1" customWidth="1"/>
    <col min="17" max="17" width="10.6640625" style="1" bestFit="1" customWidth="1"/>
    <col min="18" max="16384" width="9.109375" style="1"/>
  </cols>
  <sheetData>
    <row r="1" spans="1:17">
      <c r="A1" s="1" t="s">
        <v>180</v>
      </c>
      <c r="B1" s="1" t="s">
        <v>181</v>
      </c>
      <c r="C1" s="1" t="s">
        <v>0</v>
      </c>
      <c r="D1" s="1" t="s">
        <v>182</v>
      </c>
      <c r="E1" s="17" t="s">
        <v>183</v>
      </c>
      <c r="F1" s="18" t="s">
        <v>184</v>
      </c>
      <c r="G1" s="17" t="s">
        <v>185</v>
      </c>
      <c r="H1" s="17" t="s">
        <v>186</v>
      </c>
      <c r="I1" s="8" t="s">
        <v>187</v>
      </c>
      <c r="J1" s="17" t="s">
        <v>914</v>
      </c>
      <c r="K1" s="1" t="s">
        <v>188</v>
      </c>
      <c r="L1" s="1" t="s">
        <v>189</v>
      </c>
      <c r="M1" s="1" t="s">
        <v>190</v>
      </c>
      <c r="N1" s="1" t="s">
        <v>191</v>
      </c>
      <c r="O1" s="1" t="s">
        <v>915</v>
      </c>
      <c r="P1" s="1" t="s">
        <v>916</v>
      </c>
    </row>
    <row r="2" spans="1:17">
      <c r="A2" s="7">
        <v>40919</v>
      </c>
      <c r="B2" s="1" t="s">
        <v>192</v>
      </c>
      <c r="C2" s="1">
        <v>20</v>
      </c>
      <c r="D2" s="19" t="s">
        <v>964</v>
      </c>
      <c r="E2" s="17">
        <v>4162</v>
      </c>
      <c r="F2" s="18">
        <v>0.13</v>
      </c>
      <c r="G2" s="20">
        <f ca="1">TODAY()</f>
        <v>43067</v>
      </c>
      <c r="H2" s="21">
        <f ca="1">DATEDIF(A2, G2, "m")</f>
        <v>70</v>
      </c>
      <c r="I2" s="8">
        <f ca="1">E2+(E2*H2*F2/(12))</f>
        <v>7318.1833333333343</v>
      </c>
      <c r="J2" s="8">
        <f ca="1">I2-E2</f>
        <v>3156.1833333333343</v>
      </c>
      <c r="K2" s="1" t="s">
        <v>193</v>
      </c>
      <c r="L2" s="1" t="s">
        <v>194</v>
      </c>
      <c r="M2" s="1">
        <v>4</v>
      </c>
      <c r="N2" s="8">
        <f>(E2+(E2*F2*M2))</f>
        <v>6326.24</v>
      </c>
      <c r="O2" s="7">
        <f>A2+M2*365</f>
        <v>42379</v>
      </c>
      <c r="P2" s="1">
        <f ca="1">DATEDIF(O2,TODAY(), "d")</f>
        <v>688</v>
      </c>
      <c r="Q2" s="7"/>
    </row>
    <row r="3" spans="1:17">
      <c r="A3" s="7">
        <v>41864</v>
      </c>
      <c r="B3" s="1" t="s">
        <v>195</v>
      </c>
      <c r="C3" s="1">
        <v>21</v>
      </c>
      <c r="D3" s="19" t="s">
        <v>965</v>
      </c>
      <c r="E3" s="17">
        <v>512</v>
      </c>
      <c r="F3" s="18">
        <v>0.13</v>
      </c>
      <c r="G3" s="20">
        <f t="shared" ref="G3:G66" ca="1" si="0">TODAY()</f>
        <v>43067</v>
      </c>
      <c r="H3" s="21">
        <f t="shared" ref="H3:H66" ca="1" si="1">DATEDIF(A3, G3, "m")</f>
        <v>39</v>
      </c>
      <c r="I3" s="8">
        <f t="shared" ref="I3:I66" ca="1" si="2">E3+(E3*H3*F3/(12))</f>
        <v>728.32</v>
      </c>
      <c r="J3" s="8">
        <f t="shared" ref="J3:J66" ca="1" si="3">I3-E3</f>
        <v>216.32000000000005</v>
      </c>
      <c r="K3" s="1" t="s">
        <v>193</v>
      </c>
      <c r="L3" s="1" t="s">
        <v>196</v>
      </c>
      <c r="M3" s="1">
        <v>5</v>
      </c>
      <c r="N3" s="8">
        <f t="shared" ref="N3:N66" si="4">(E3+(E3*F3*M3))</f>
        <v>844.8</v>
      </c>
      <c r="O3" s="7">
        <f t="shared" ref="O3:O66" si="5">A3+M3*365</f>
        <v>43689</v>
      </c>
      <c r="P3" s="1" t="e">
        <f t="shared" ref="P3:P66" ca="1" si="6">DATEDIF(O3,TODAY(), "d")</f>
        <v>#NUM!</v>
      </c>
      <c r="Q3" s="7"/>
    </row>
    <row r="4" spans="1:17">
      <c r="A4" s="7">
        <v>42103</v>
      </c>
      <c r="B4" s="1" t="s">
        <v>197</v>
      </c>
      <c r="C4" s="1">
        <v>22</v>
      </c>
      <c r="D4" s="19" t="s">
        <v>966</v>
      </c>
      <c r="E4" s="17">
        <v>4750</v>
      </c>
      <c r="F4" s="18">
        <v>0.13</v>
      </c>
      <c r="G4" s="20">
        <f t="shared" ca="1" si="0"/>
        <v>43067</v>
      </c>
      <c r="H4" s="21">
        <f t="shared" ca="1" si="1"/>
        <v>31</v>
      </c>
      <c r="I4" s="8">
        <f t="shared" ca="1" si="2"/>
        <v>6345.208333333333</v>
      </c>
      <c r="J4" s="8">
        <f t="shared" ca="1" si="3"/>
        <v>1595.208333333333</v>
      </c>
      <c r="K4" s="1" t="s">
        <v>193</v>
      </c>
      <c r="L4" s="1" t="s">
        <v>198</v>
      </c>
      <c r="M4" s="1">
        <v>3</v>
      </c>
      <c r="N4" s="8">
        <f t="shared" si="4"/>
        <v>6602.5</v>
      </c>
      <c r="O4" s="7">
        <f t="shared" si="5"/>
        <v>43198</v>
      </c>
      <c r="P4" s="1" t="e">
        <f t="shared" ca="1" si="6"/>
        <v>#NUM!</v>
      </c>
      <c r="Q4" s="7"/>
    </row>
    <row r="5" spans="1:17">
      <c r="A5" s="7">
        <v>41072</v>
      </c>
      <c r="B5" s="1" t="s">
        <v>199</v>
      </c>
      <c r="C5" s="1">
        <v>23</v>
      </c>
      <c r="D5" s="19" t="s">
        <v>967</v>
      </c>
      <c r="E5" s="17">
        <v>2951</v>
      </c>
      <c r="F5" s="18">
        <v>0.13</v>
      </c>
      <c r="G5" s="20">
        <f t="shared" ca="1" si="0"/>
        <v>43067</v>
      </c>
      <c r="H5" s="21">
        <f t="shared" ca="1" si="1"/>
        <v>65</v>
      </c>
      <c r="I5" s="8">
        <f t="shared" ca="1" si="2"/>
        <v>5028.9958333333334</v>
      </c>
      <c r="J5" s="8">
        <f t="shared" ca="1" si="3"/>
        <v>2077.9958333333334</v>
      </c>
      <c r="K5" s="1" t="s">
        <v>193</v>
      </c>
      <c r="L5" s="1" t="s">
        <v>200</v>
      </c>
      <c r="M5" s="1">
        <v>2</v>
      </c>
      <c r="N5" s="8">
        <f t="shared" si="4"/>
        <v>3718.26</v>
      </c>
      <c r="O5" s="7">
        <f t="shared" si="5"/>
        <v>41802</v>
      </c>
      <c r="P5" s="1">
        <f t="shared" ca="1" si="6"/>
        <v>1265</v>
      </c>
      <c r="Q5" s="7"/>
    </row>
    <row r="6" spans="1:17">
      <c r="A6" s="7">
        <v>41627</v>
      </c>
      <c r="B6" s="1" t="s">
        <v>201</v>
      </c>
      <c r="C6" s="1">
        <v>24</v>
      </c>
      <c r="D6" s="19" t="s">
        <v>968</v>
      </c>
      <c r="E6" s="17">
        <v>1138</v>
      </c>
      <c r="F6" s="18">
        <v>0.13</v>
      </c>
      <c r="G6" s="20">
        <f t="shared" ca="1" si="0"/>
        <v>43067</v>
      </c>
      <c r="H6" s="21">
        <f t="shared" ca="1" si="1"/>
        <v>47</v>
      </c>
      <c r="I6" s="8">
        <f t="shared" ca="1" si="2"/>
        <v>1717.4316666666668</v>
      </c>
      <c r="J6" s="8">
        <f t="shared" ca="1" si="3"/>
        <v>579.43166666666684</v>
      </c>
      <c r="K6" s="1" t="s">
        <v>193</v>
      </c>
      <c r="L6" s="1" t="s">
        <v>202</v>
      </c>
      <c r="M6" s="1">
        <v>2</v>
      </c>
      <c r="N6" s="8">
        <f t="shared" si="4"/>
        <v>1433.88</v>
      </c>
      <c r="O6" s="7">
        <f t="shared" si="5"/>
        <v>42357</v>
      </c>
      <c r="P6" s="1">
        <f t="shared" ca="1" si="6"/>
        <v>710</v>
      </c>
      <c r="Q6" s="7"/>
    </row>
    <row r="7" spans="1:17">
      <c r="A7" s="7">
        <v>42344</v>
      </c>
      <c r="B7" s="1" t="s">
        <v>203</v>
      </c>
      <c r="C7" s="1">
        <v>25</v>
      </c>
      <c r="D7" s="19" t="s">
        <v>969</v>
      </c>
      <c r="E7" s="17">
        <v>4984</v>
      </c>
      <c r="F7" s="18">
        <v>0.13</v>
      </c>
      <c r="G7" s="20">
        <f t="shared" ca="1" si="0"/>
        <v>43067</v>
      </c>
      <c r="H7" s="21">
        <f t="shared" ca="1" si="1"/>
        <v>23</v>
      </c>
      <c r="I7" s="8">
        <f t="shared" ca="1" si="2"/>
        <v>6225.8466666666664</v>
      </c>
      <c r="J7" s="8">
        <f t="shared" ca="1" si="3"/>
        <v>1241.8466666666664</v>
      </c>
      <c r="K7" s="1" t="s">
        <v>193</v>
      </c>
      <c r="L7" s="1" t="s">
        <v>204</v>
      </c>
      <c r="M7" s="1">
        <v>2</v>
      </c>
      <c r="N7" s="8">
        <f t="shared" si="4"/>
        <v>6279.84</v>
      </c>
      <c r="O7" s="7">
        <f t="shared" si="5"/>
        <v>43074</v>
      </c>
      <c r="P7" s="1" t="e">
        <f t="shared" ca="1" si="6"/>
        <v>#NUM!</v>
      </c>
      <c r="Q7" s="7"/>
    </row>
    <row r="8" spans="1:17">
      <c r="A8" s="7">
        <v>42719</v>
      </c>
      <c r="B8" s="1" t="s">
        <v>205</v>
      </c>
      <c r="C8" s="1">
        <v>26</v>
      </c>
      <c r="D8" s="19" t="s">
        <v>970</v>
      </c>
      <c r="E8" s="17">
        <v>1400</v>
      </c>
      <c r="F8" s="18">
        <v>0.13</v>
      </c>
      <c r="G8" s="20">
        <f t="shared" ca="1" si="0"/>
        <v>43067</v>
      </c>
      <c r="H8" s="21">
        <f t="shared" ca="1" si="1"/>
        <v>11</v>
      </c>
      <c r="I8" s="8">
        <f t="shared" ca="1" si="2"/>
        <v>1566.8333333333333</v>
      </c>
      <c r="J8" s="8">
        <f t="shared" ca="1" si="3"/>
        <v>166.83333333333326</v>
      </c>
      <c r="K8" s="1" t="s">
        <v>193</v>
      </c>
      <c r="L8" s="1" t="s">
        <v>206</v>
      </c>
      <c r="M8" s="1">
        <v>2</v>
      </c>
      <c r="N8" s="8">
        <f t="shared" si="4"/>
        <v>1764</v>
      </c>
      <c r="O8" s="7">
        <f t="shared" si="5"/>
        <v>43449</v>
      </c>
      <c r="P8" s="1" t="e">
        <f t="shared" ca="1" si="6"/>
        <v>#NUM!</v>
      </c>
      <c r="Q8" s="7"/>
    </row>
    <row r="9" spans="1:17">
      <c r="A9" s="7">
        <v>42495</v>
      </c>
      <c r="B9" s="1" t="s">
        <v>207</v>
      </c>
      <c r="C9" s="1">
        <v>27</v>
      </c>
      <c r="D9" s="19" t="s">
        <v>971</v>
      </c>
      <c r="E9" s="17">
        <v>3353</v>
      </c>
      <c r="F9" s="18">
        <v>0.13</v>
      </c>
      <c r="G9" s="20">
        <f t="shared" ca="1" si="0"/>
        <v>43067</v>
      </c>
      <c r="H9" s="21">
        <f t="shared" ca="1" si="1"/>
        <v>18</v>
      </c>
      <c r="I9" s="8">
        <f t="shared" ca="1" si="2"/>
        <v>4006.835</v>
      </c>
      <c r="J9" s="8">
        <f t="shared" ca="1" si="3"/>
        <v>653.83500000000004</v>
      </c>
      <c r="K9" s="1" t="s">
        <v>193</v>
      </c>
      <c r="L9" s="1" t="s">
        <v>208</v>
      </c>
      <c r="M9" s="1">
        <v>1</v>
      </c>
      <c r="N9" s="8">
        <f t="shared" si="4"/>
        <v>3788.89</v>
      </c>
      <c r="O9" s="7">
        <f t="shared" si="5"/>
        <v>42860</v>
      </c>
      <c r="P9" s="1">
        <f t="shared" ca="1" si="6"/>
        <v>207</v>
      </c>
      <c r="Q9" s="7"/>
    </row>
    <row r="10" spans="1:17">
      <c r="A10" s="7">
        <v>40916</v>
      </c>
      <c r="B10" s="1" t="s">
        <v>209</v>
      </c>
      <c r="C10" s="1">
        <v>28</v>
      </c>
      <c r="D10" s="19" t="s">
        <v>972</v>
      </c>
      <c r="E10" s="17">
        <v>634</v>
      </c>
      <c r="F10" s="18">
        <v>0.13</v>
      </c>
      <c r="G10" s="20">
        <f t="shared" ca="1" si="0"/>
        <v>43067</v>
      </c>
      <c r="H10" s="21">
        <f t="shared" ca="1" si="1"/>
        <v>70</v>
      </c>
      <c r="I10" s="8">
        <f t="shared" ca="1" si="2"/>
        <v>1114.7833333333333</v>
      </c>
      <c r="J10" s="8">
        <f t="shared" ca="1" si="3"/>
        <v>480.7833333333333</v>
      </c>
      <c r="K10" s="1" t="s">
        <v>193</v>
      </c>
      <c r="L10" s="1" t="s">
        <v>210</v>
      </c>
      <c r="M10" s="1">
        <v>1</v>
      </c>
      <c r="N10" s="8">
        <f t="shared" si="4"/>
        <v>716.42</v>
      </c>
      <c r="O10" s="7">
        <f t="shared" si="5"/>
        <v>41281</v>
      </c>
      <c r="P10" s="1">
        <f t="shared" ca="1" si="6"/>
        <v>1786</v>
      </c>
      <c r="Q10" s="7"/>
    </row>
    <row r="11" spans="1:17">
      <c r="A11" s="7">
        <v>41589</v>
      </c>
      <c r="B11" s="1" t="s">
        <v>211</v>
      </c>
      <c r="C11" s="1">
        <v>29</v>
      </c>
      <c r="D11" s="19" t="s">
        <v>973</v>
      </c>
      <c r="E11" s="17">
        <v>3556</v>
      </c>
      <c r="F11" s="18">
        <v>0.13</v>
      </c>
      <c r="G11" s="20">
        <f t="shared" ca="1" si="0"/>
        <v>43067</v>
      </c>
      <c r="H11" s="21">
        <f t="shared" ca="1" si="1"/>
        <v>48</v>
      </c>
      <c r="I11" s="8">
        <f t="shared" ca="1" si="2"/>
        <v>5405.12</v>
      </c>
      <c r="J11" s="8">
        <f t="shared" ca="1" si="3"/>
        <v>1849.12</v>
      </c>
      <c r="K11" s="1" t="s">
        <v>193</v>
      </c>
      <c r="L11" s="1" t="s">
        <v>212</v>
      </c>
      <c r="M11" s="1">
        <v>1</v>
      </c>
      <c r="N11" s="8">
        <f t="shared" si="4"/>
        <v>4018.28</v>
      </c>
      <c r="O11" s="7">
        <f t="shared" si="5"/>
        <v>41954</v>
      </c>
      <c r="P11" s="1">
        <f t="shared" ca="1" si="6"/>
        <v>1113</v>
      </c>
      <c r="Q11" s="7"/>
    </row>
    <row r="12" spans="1:17">
      <c r="A12" s="7">
        <v>41586</v>
      </c>
      <c r="B12" s="1" t="s">
        <v>213</v>
      </c>
      <c r="C12" s="1">
        <v>30</v>
      </c>
      <c r="D12" s="19" t="s">
        <v>974</v>
      </c>
      <c r="E12" s="17">
        <v>1786</v>
      </c>
      <c r="F12" s="18">
        <v>0.13</v>
      </c>
      <c r="G12" s="20">
        <f t="shared" ca="1" si="0"/>
        <v>43067</v>
      </c>
      <c r="H12" s="21">
        <f t="shared" ca="1" si="1"/>
        <v>48</v>
      </c>
      <c r="I12" s="8">
        <f t="shared" ca="1" si="2"/>
        <v>2714.7200000000003</v>
      </c>
      <c r="J12" s="8">
        <f t="shared" ca="1" si="3"/>
        <v>928.72000000000025</v>
      </c>
      <c r="K12" s="1" t="s">
        <v>193</v>
      </c>
      <c r="L12" s="1" t="s">
        <v>214</v>
      </c>
      <c r="M12" s="1">
        <v>4</v>
      </c>
      <c r="N12" s="8">
        <f t="shared" si="4"/>
        <v>2714.7200000000003</v>
      </c>
      <c r="O12" s="7">
        <f t="shared" si="5"/>
        <v>43046</v>
      </c>
      <c r="P12" s="1">
        <f t="shared" ca="1" si="6"/>
        <v>21</v>
      </c>
      <c r="Q12" s="7"/>
    </row>
    <row r="13" spans="1:17">
      <c r="A13" s="7">
        <v>41642</v>
      </c>
      <c r="B13" s="1" t="s">
        <v>215</v>
      </c>
      <c r="C13" s="1">
        <v>31</v>
      </c>
      <c r="D13" s="19" t="s">
        <v>975</v>
      </c>
      <c r="E13" s="17">
        <v>4377</v>
      </c>
      <c r="F13" s="18">
        <v>0.13</v>
      </c>
      <c r="G13" s="20">
        <f t="shared" ca="1" si="0"/>
        <v>43067</v>
      </c>
      <c r="H13" s="21">
        <f t="shared" ca="1" si="1"/>
        <v>46</v>
      </c>
      <c r="I13" s="8">
        <f t="shared" ca="1" si="2"/>
        <v>6558.2049999999999</v>
      </c>
      <c r="J13" s="8">
        <f t="shared" ca="1" si="3"/>
        <v>2181.2049999999999</v>
      </c>
      <c r="K13" s="1" t="s">
        <v>193</v>
      </c>
      <c r="L13" s="1" t="s">
        <v>216</v>
      </c>
      <c r="M13" s="1">
        <v>5</v>
      </c>
      <c r="N13" s="8">
        <f t="shared" si="4"/>
        <v>7222.05</v>
      </c>
      <c r="O13" s="7">
        <f t="shared" si="5"/>
        <v>43467</v>
      </c>
      <c r="P13" s="1" t="e">
        <f t="shared" ca="1" si="6"/>
        <v>#NUM!</v>
      </c>
      <c r="Q13" s="7"/>
    </row>
    <row r="14" spans="1:17">
      <c r="A14" s="7">
        <v>41167</v>
      </c>
      <c r="B14" s="1" t="s">
        <v>217</v>
      </c>
      <c r="C14" s="1">
        <v>32</v>
      </c>
      <c r="D14" s="19" t="s">
        <v>976</v>
      </c>
      <c r="E14" s="17">
        <v>758</v>
      </c>
      <c r="F14" s="18">
        <v>0.13</v>
      </c>
      <c r="G14" s="20">
        <f t="shared" ca="1" si="0"/>
        <v>43067</v>
      </c>
      <c r="H14" s="21">
        <f t="shared" ca="1" si="1"/>
        <v>62</v>
      </c>
      <c r="I14" s="8">
        <f t="shared" ca="1" si="2"/>
        <v>1267.1233333333334</v>
      </c>
      <c r="J14" s="8">
        <f t="shared" ca="1" si="3"/>
        <v>509.12333333333345</v>
      </c>
      <c r="K14" s="1" t="s">
        <v>193</v>
      </c>
      <c r="L14" s="1" t="s">
        <v>218</v>
      </c>
      <c r="M14" s="1">
        <v>5</v>
      </c>
      <c r="N14" s="8">
        <f t="shared" si="4"/>
        <v>1250.7</v>
      </c>
      <c r="O14" s="7">
        <f t="shared" si="5"/>
        <v>42992</v>
      </c>
      <c r="P14" s="1">
        <f t="shared" ca="1" si="6"/>
        <v>75</v>
      </c>
      <c r="Q14" s="7"/>
    </row>
    <row r="15" spans="1:17">
      <c r="A15" s="7">
        <v>41459</v>
      </c>
      <c r="B15" s="1" t="s">
        <v>219</v>
      </c>
      <c r="C15" s="1">
        <v>33</v>
      </c>
      <c r="D15" s="19" t="s">
        <v>977</v>
      </c>
      <c r="E15" s="17">
        <v>3122</v>
      </c>
      <c r="F15" s="18">
        <v>0.13</v>
      </c>
      <c r="G15" s="20">
        <f t="shared" ca="1" si="0"/>
        <v>43067</v>
      </c>
      <c r="H15" s="21">
        <f t="shared" ca="1" si="1"/>
        <v>52</v>
      </c>
      <c r="I15" s="8">
        <f t="shared" ca="1" si="2"/>
        <v>4880.7266666666665</v>
      </c>
      <c r="J15" s="8">
        <f t="shared" ca="1" si="3"/>
        <v>1758.7266666666665</v>
      </c>
      <c r="K15" s="1" t="s">
        <v>220</v>
      </c>
      <c r="L15" s="1" t="s">
        <v>221</v>
      </c>
      <c r="M15" s="1">
        <v>2</v>
      </c>
      <c r="N15" s="8">
        <f t="shared" si="4"/>
        <v>3933.7200000000003</v>
      </c>
      <c r="O15" s="7">
        <f t="shared" si="5"/>
        <v>42189</v>
      </c>
      <c r="P15" s="1">
        <f t="shared" ca="1" si="6"/>
        <v>878</v>
      </c>
      <c r="Q15" s="7"/>
    </row>
    <row r="16" spans="1:17">
      <c r="A16" s="7">
        <v>42406</v>
      </c>
      <c r="B16" s="1" t="s">
        <v>222</v>
      </c>
      <c r="C16" s="1">
        <v>34</v>
      </c>
      <c r="D16" s="19" t="s">
        <v>978</v>
      </c>
      <c r="E16" s="17">
        <v>962</v>
      </c>
      <c r="F16" s="18">
        <v>0.13</v>
      </c>
      <c r="G16" s="20">
        <f t="shared" ca="1" si="0"/>
        <v>43067</v>
      </c>
      <c r="H16" s="21">
        <f t="shared" ca="1" si="1"/>
        <v>21</v>
      </c>
      <c r="I16" s="8">
        <f t="shared" ca="1" si="2"/>
        <v>1180.855</v>
      </c>
      <c r="J16" s="8">
        <f t="shared" ca="1" si="3"/>
        <v>218.85500000000002</v>
      </c>
      <c r="K16" s="1" t="s">
        <v>220</v>
      </c>
      <c r="L16" s="1" t="s">
        <v>223</v>
      </c>
      <c r="M16" s="1">
        <v>3</v>
      </c>
      <c r="N16" s="8">
        <f t="shared" si="4"/>
        <v>1337.18</v>
      </c>
      <c r="O16" s="7">
        <f t="shared" si="5"/>
        <v>43501</v>
      </c>
      <c r="P16" s="1" t="e">
        <f t="shared" ca="1" si="6"/>
        <v>#NUM!</v>
      </c>
      <c r="Q16" s="7"/>
    </row>
    <row r="17" spans="1:17">
      <c r="A17" s="7">
        <v>42165</v>
      </c>
      <c r="B17" s="1" t="s">
        <v>224</v>
      </c>
      <c r="C17" s="1">
        <v>35</v>
      </c>
      <c r="D17" s="19" t="s">
        <v>979</v>
      </c>
      <c r="E17" s="17">
        <v>1209</v>
      </c>
      <c r="F17" s="18">
        <v>0.13</v>
      </c>
      <c r="G17" s="20">
        <f t="shared" ca="1" si="0"/>
        <v>43067</v>
      </c>
      <c r="H17" s="21">
        <f t="shared" ca="1" si="1"/>
        <v>29</v>
      </c>
      <c r="I17" s="8">
        <f t="shared" ca="1" si="2"/>
        <v>1588.8275000000001</v>
      </c>
      <c r="J17" s="8">
        <f t="shared" ca="1" si="3"/>
        <v>379.8275000000001</v>
      </c>
      <c r="K17" s="1" t="s">
        <v>220</v>
      </c>
      <c r="L17" s="1" t="s">
        <v>225</v>
      </c>
      <c r="M17" s="1">
        <v>3</v>
      </c>
      <c r="N17" s="8">
        <f t="shared" si="4"/>
        <v>1680.51</v>
      </c>
      <c r="O17" s="7">
        <f t="shared" si="5"/>
        <v>43260</v>
      </c>
      <c r="P17" s="1" t="e">
        <f t="shared" ca="1" si="6"/>
        <v>#NUM!</v>
      </c>
      <c r="Q17" s="7"/>
    </row>
    <row r="18" spans="1:17">
      <c r="A18" s="7">
        <v>42440</v>
      </c>
      <c r="B18" s="1" t="s">
        <v>226</v>
      </c>
      <c r="C18" s="1">
        <v>36</v>
      </c>
      <c r="D18" s="19" t="s">
        <v>980</v>
      </c>
      <c r="E18" s="17">
        <v>1146</v>
      </c>
      <c r="F18" s="18">
        <v>0.13</v>
      </c>
      <c r="G18" s="20">
        <f t="shared" ca="1" si="0"/>
        <v>43067</v>
      </c>
      <c r="H18" s="21">
        <f t="shared" ca="1" si="1"/>
        <v>20</v>
      </c>
      <c r="I18" s="8">
        <f t="shared" ca="1" si="2"/>
        <v>1394.3</v>
      </c>
      <c r="J18" s="8">
        <f t="shared" ca="1" si="3"/>
        <v>248.29999999999995</v>
      </c>
      <c r="K18" s="1" t="s">
        <v>220</v>
      </c>
      <c r="L18" s="1" t="s">
        <v>227</v>
      </c>
      <c r="M18" s="1">
        <v>4</v>
      </c>
      <c r="N18" s="8">
        <f t="shared" si="4"/>
        <v>1741.92</v>
      </c>
      <c r="O18" s="7">
        <f t="shared" si="5"/>
        <v>43900</v>
      </c>
      <c r="P18" s="1" t="e">
        <f t="shared" ca="1" si="6"/>
        <v>#NUM!</v>
      </c>
      <c r="Q18" s="7"/>
    </row>
    <row r="19" spans="1:17">
      <c r="A19" s="7">
        <v>41717</v>
      </c>
      <c r="B19" s="1" t="s">
        <v>228</v>
      </c>
      <c r="C19" s="1">
        <v>37</v>
      </c>
      <c r="D19" s="19" t="s">
        <v>981</v>
      </c>
      <c r="E19" s="17">
        <v>1534</v>
      </c>
      <c r="F19" s="18">
        <v>0.13</v>
      </c>
      <c r="G19" s="20">
        <f t="shared" ca="1" si="0"/>
        <v>43067</v>
      </c>
      <c r="H19" s="21">
        <f t="shared" ca="1" si="1"/>
        <v>44</v>
      </c>
      <c r="I19" s="8">
        <f t="shared" ca="1" si="2"/>
        <v>2265.2066666666665</v>
      </c>
      <c r="J19" s="8">
        <f t="shared" ca="1" si="3"/>
        <v>731.20666666666648</v>
      </c>
      <c r="K19" s="1" t="s">
        <v>220</v>
      </c>
      <c r="L19" s="1" t="s">
        <v>229</v>
      </c>
      <c r="M19" s="1">
        <v>5</v>
      </c>
      <c r="N19" s="8">
        <f t="shared" si="4"/>
        <v>2531.1000000000004</v>
      </c>
      <c r="O19" s="7">
        <f t="shared" si="5"/>
        <v>43542</v>
      </c>
      <c r="P19" s="1" t="e">
        <f t="shared" ca="1" si="6"/>
        <v>#NUM!</v>
      </c>
      <c r="Q19" s="7"/>
    </row>
    <row r="20" spans="1:17">
      <c r="A20" s="7">
        <v>42549</v>
      </c>
      <c r="B20" s="1" t="s">
        <v>230</v>
      </c>
      <c r="C20" s="1">
        <v>38</v>
      </c>
      <c r="D20" s="19" t="s">
        <v>982</v>
      </c>
      <c r="E20" s="17">
        <v>2160</v>
      </c>
      <c r="F20" s="18">
        <v>0.13</v>
      </c>
      <c r="G20" s="20">
        <f t="shared" ca="1" si="0"/>
        <v>43067</v>
      </c>
      <c r="H20" s="21">
        <f t="shared" ca="1" si="1"/>
        <v>17</v>
      </c>
      <c r="I20" s="8">
        <f t="shared" ca="1" si="2"/>
        <v>2557.8000000000002</v>
      </c>
      <c r="J20" s="8">
        <f t="shared" ca="1" si="3"/>
        <v>397.80000000000018</v>
      </c>
      <c r="K20" s="1" t="s">
        <v>220</v>
      </c>
      <c r="L20" s="1" t="s">
        <v>231</v>
      </c>
      <c r="M20" s="1">
        <v>5</v>
      </c>
      <c r="N20" s="8">
        <f t="shared" si="4"/>
        <v>3564</v>
      </c>
      <c r="O20" s="7">
        <f t="shared" si="5"/>
        <v>44374</v>
      </c>
      <c r="P20" s="1" t="e">
        <f t="shared" ca="1" si="6"/>
        <v>#NUM!</v>
      </c>
      <c r="Q20" s="7"/>
    </row>
    <row r="21" spans="1:17">
      <c r="A21" s="7">
        <v>41948</v>
      </c>
      <c r="B21" s="1" t="s">
        <v>232</v>
      </c>
      <c r="C21" s="1">
        <v>39</v>
      </c>
      <c r="D21" s="19" t="s">
        <v>983</v>
      </c>
      <c r="E21" s="17">
        <v>1191</v>
      </c>
      <c r="F21" s="18">
        <v>0.13</v>
      </c>
      <c r="G21" s="20">
        <f t="shared" ca="1" si="0"/>
        <v>43067</v>
      </c>
      <c r="H21" s="21">
        <f t="shared" ca="1" si="1"/>
        <v>36</v>
      </c>
      <c r="I21" s="8">
        <f t="shared" ca="1" si="2"/>
        <v>1655.49</v>
      </c>
      <c r="J21" s="8">
        <f t="shared" ca="1" si="3"/>
        <v>464.49</v>
      </c>
      <c r="K21" s="1" t="s">
        <v>220</v>
      </c>
      <c r="L21" s="1" t="s">
        <v>233</v>
      </c>
      <c r="M21" s="1">
        <v>4</v>
      </c>
      <c r="N21" s="8">
        <f t="shared" si="4"/>
        <v>1810.3200000000002</v>
      </c>
      <c r="O21" s="7">
        <f t="shared" si="5"/>
        <v>43408</v>
      </c>
      <c r="P21" s="1" t="e">
        <f t="shared" ca="1" si="6"/>
        <v>#NUM!</v>
      </c>
      <c r="Q21" s="7"/>
    </row>
    <row r="22" spans="1:17">
      <c r="A22" s="7">
        <v>41940</v>
      </c>
      <c r="B22" s="1" t="s">
        <v>234</v>
      </c>
      <c r="C22" s="1">
        <v>40</v>
      </c>
      <c r="D22" s="19" t="s">
        <v>984</v>
      </c>
      <c r="E22" s="17">
        <v>2748</v>
      </c>
      <c r="F22" s="18">
        <v>0.13</v>
      </c>
      <c r="G22" s="20">
        <f t="shared" ca="1" si="0"/>
        <v>43067</v>
      </c>
      <c r="H22" s="21">
        <f t="shared" ca="1" si="1"/>
        <v>37</v>
      </c>
      <c r="I22" s="8">
        <f t="shared" ca="1" si="2"/>
        <v>3849.49</v>
      </c>
      <c r="J22" s="8">
        <f t="shared" ca="1" si="3"/>
        <v>1101.4899999999998</v>
      </c>
      <c r="K22" s="1" t="s">
        <v>220</v>
      </c>
      <c r="L22" s="1" t="s">
        <v>235</v>
      </c>
      <c r="M22" s="1">
        <v>5</v>
      </c>
      <c r="N22" s="8">
        <f t="shared" si="4"/>
        <v>4534.2</v>
      </c>
      <c r="O22" s="7">
        <f t="shared" si="5"/>
        <v>43765</v>
      </c>
      <c r="P22" s="1" t="e">
        <f t="shared" ca="1" si="6"/>
        <v>#NUM!</v>
      </c>
      <c r="Q22" s="7"/>
    </row>
    <row r="23" spans="1:17">
      <c r="A23" s="7">
        <v>41982</v>
      </c>
      <c r="B23" s="1" t="s">
        <v>236</v>
      </c>
      <c r="C23" s="1">
        <v>41</v>
      </c>
      <c r="D23" s="19" t="s">
        <v>985</v>
      </c>
      <c r="E23" s="17">
        <v>4130</v>
      </c>
      <c r="F23" s="18">
        <v>0.13</v>
      </c>
      <c r="G23" s="20">
        <f t="shared" ca="1" si="0"/>
        <v>43067</v>
      </c>
      <c r="H23" s="21">
        <f t="shared" ca="1" si="1"/>
        <v>35</v>
      </c>
      <c r="I23" s="8">
        <f t="shared" ca="1" si="2"/>
        <v>5695.958333333333</v>
      </c>
      <c r="J23" s="8">
        <f t="shared" ca="1" si="3"/>
        <v>1565.958333333333</v>
      </c>
      <c r="K23" s="1" t="s">
        <v>220</v>
      </c>
      <c r="L23" s="1" t="s">
        <v>237</v>
      </c>
      <c r="M23" s="1">
        <v>1</v>
      </c>
      <c r="N23" s="8">
        <f t="shared" si="4"/>
        <v>4666.8999999999996</v>
      </c>
      <c r="O23" s="7">
        <f t="shared" si="5"/>
        <v>42347</v>
      </c>
      <c r="P23" s="1">
        <f t="shared" ca="1" si="6"/>
        <v>720</v>
      </c>
      <c r="Q23" s="7"/>
    </row>
    <row r="24" spans="1:17">
      <c r="A24" s="7">
        <v>42576</v>
      </c>
      <c r="B24" s="1" t="s">
        <v>238</v>
      </c>
      <c r="C24" s="1">
        <v>42</v>
      </c>
      <c r="D24" s="19" t="s">
        <v>986</v>
      </c>
      <c r="E24" s="17">
        <v>1203</v>
      </c>
      <c r="F24" s="18">
        <v>0.13</v>
      </c>
      <c r="G24" s="20">
        <f t="shared" ca="1" si="0"/>
        <v>43067</v>
      </c>
      <c r="H24" s="21">
        <f t="shared" ca="1" si="1"/>
        <v>16</v>
      </c>
      <c r="I24" s="8">
        <f t="shared" ca="1" si="2"/>
        <v>1411.52</v>
      </c>
      <c r="J24" s="8">
        <f t="shared" ca="1" si="3"/>
        <v>208.51999999999998</v>
      </c>
      <c r="K24" s="1" t="s">
        <v>220</v>
      </c>
      <c r="L24" s="1" t="s">
        <v>239</v>
      </c>
      <c r="M24" s="1">
        <v>2</v>
      </c>
      <c r="N24" s="8">
        <f t="shared" si="4"/>
        <v>1515.78</v>
      </c>
      <c r="O24" s="7">
        <f t="shared" si="5"/>
        <v>43306</v>
      </c>
      <c r="P24" s="1" t="e">
        <f t="shared" ca="1" si="6"/>
        <v>#NUM!</v>
      </c>
      <c r="Q24" s="7"/>
    </row>
    <row r="25" spans="1:17">
      <c r="A25" s="7">
        <v>41685</v>
      </c>
      <c r="B25" s="1" t="s">
        <v>240</v>
      </c>
      <c r="C25" s="1">
        <v>43</v>
      </c>
      <c r="D25" s="19" t="s">
        <v>987</v>
      </c>
      <c r="E25" s="17">
        <v>4570</v>
      </c>
      <c r="F25" s="18">
        <v>0.13</v>
      </c>
      <c r="G25" s="20">
        <f t="shared" ca="1" si="0"/>
        <v>43067</v>
      </c>
      <c r="H25" s="21">
        <f t="shared" ca="1" si="1"/>
        <v>45</v>
      </c>
      <c r="I25" s="8">
        <f t="shared" ca="1" si="2"/>
        <v>6797.875</v>
      </c>
      <c r="J25" s="8">
        <f t="shared" ca="1" si="3"/>
        <v>2227.875</v>
      </c>
      <c r="K25" s="1" t="s">
        <v>220</v>
      </c>
      <c r="L25" s="1" t="s">
        <v>241</v>
      </c>
      <c r="M25" s="1">
        <v>3</v>
      </c>
      <c r="N25" s="8">
        <f t="shared" si="4"/>
        <v>6352.3</v>
      </c>
      <c r="O25" s="7">
        <f t="shared" si="5"/>
        <v>42780</v>
      </c>
      <c r="P25" s="1">
        <f t="shared" ca="1" si="6"/>
        <v>287</v>
      </c>
      <c r="Q25" s="7"/>
    </row>
    <row r="26" spans="1:17">
      <c r="A26" s="7">
        <v>41779</v>
      </c>
      <c r="B26" s="1" t="s">
        <v>242</v>
      </c>
      <c r="C26" s="1">
        <v>44</v>
      </c>
      <c r="D26" s="19" t="s">
        <v>988</v>
      </c>
      <c r="E26" s="17">
        <v>3513</v>
      </c>
      <c r="F26" s="18">
        <v>0.13</v>
      </c>
      <c r="G26" s="20">
        <f t="shared" ca="1" si="0"/>
        <v>43067</v>
      </c>
      <c r="H26" s="21">
        <f t="shared" ca="1" si="1"/>
        <v>42</v>
      </c>
      <c r="I26" s="8">
        <f t="shared" ca="1" si="2"/>
        <v>5111.415</v>
      </c>
      <c r="J26" s="8">
        <f t="shared" ca="1" si="3"/>
        <v>1598.415</v>
      </c>
      <c r="K26" s="1" t="s">
        <v>220</v>
      </c>
      <c r="L26" s="1" t="s">
        <v>243</v>
      </c>
      <c r="M26" s="1">
        <v>1</v>
      </c>
      <c r="N26" s="8">
        <f t="shared" si="4"/>
        <v>3969.69</v>
      </c>
      <c r="O26" s="7">
        <f t="shared" si="5"/>
        <v>42144</v>
      </c>
      <c r="P26" s="1">
        <f t="shared" ca="1" si="6"/>
        <v>923</v>
      </c>
      <c r="Q26" s="7"/>
    </row>
    <row r="27" spans="1:17">
      <c r="A27" s="7">
        <v>42664</v>
      </c>
      <c r="B27" s="1" t="s">
        <v>244</v>
      </c>
      <c r="C27" s="1">
        <v>45</v>
      </c>
      <c r="D27" s="19" t="s">
        <v>989</v>
      </c>
      <c r="E27" s="17">
        <v>3617</v>
      </c>
      <c r="F27" s="18">
        <v>0.13</v>
      </c>
      <c r="G27" s="20">
        <f t="shared" ca="1" si="0"/>
        <v>43067</v>
      </c>
      <c r="H27" s="21">
        <f t="shared" ca="1" si="1"/>
        <v>13</v>
      </c>
      <c r="I27" s="8">
        <f t="shared" ca="1" si="2"/>
        <v>4126.3941666666669</v>
      </c>
      <c r="J27" s="8">
        <f t="shared" ca="1" si="3"/>
        <v>509.39416666666693</v>
      </c>
      <c r="K27" s="1" t="s">
        <v>220</v>
      </c>
      <c r="L27" s="1" t="s">
        <v>245</v>
      </c>
      <c r="M27" s="1">
        <v>2</v>
      </c>
      <c r="N27" s="8">
        <f t="shared" si="4"/>
        <v>4557.42</v>
      </c>
      <c r="O27" s="7">
        <f t="shared" si="5"/>
        <v>43394</v>
      </c>
      <c r="P27" s="1" t="e">
        <f t="shared" ca="1" si="6"/>
        <v>#NUM!</v>
      </c>
      <c r="Q27" s="7"/>
    </row>
    <row r="28" spans="1:17">
      <c r="A28" s="7">
        <v>41573</v>
      </c>
      <c r="B28" s="1" t="s">
        <v>246</v>
      </c>
      <c r="C28" s="1">
        <v>46</v>
      </c>
      <c r="D28" s="19" t="s">
        <v>990</v>
      </c>
      <c r="E28" s="17">
        <v>4129</v>
      </c>
      <c r="F28" s="18">
        <v>0.13</v>
      </c>
      <c r="G28" s="20">
        <f t="shared" ca="1" si="0"/>
        <v>43067</v>
      </c>
      <c r="H28" s="21">
        <f t="shared" ca="1" si="1"/>
        <v>49</v>
      </c>
      <c r="I28" s="8">
        <f t="shared" ca="1" si="2"/>
        <v>6320.810833333333</v>
      </c>
      <c r="J28" s="8">
        <f t="shared" ca="1" si="3"/>
        <v>2191.810833333333</v>
      </c>
      <c r="K28" s="1" t="s">
        <v>220</v>
      </c>
      <c r="L28" s="1" t="s">
        <v>247</v>
      </c>
      <c r="M28" s="1">
        <v>3</v>
      </c>
      <c r="N28" s="8">
        <f t="shared" si="4"/>
        <v>5739.3099999999995</v>
      </c>
      <c r="O28" s="7">
        <f t="shared" si="5"/>
        <v>42668</v>
      </c>
      <c r="P28" s="1">
        <f t="shared" ca="1" si="6"/>
        <v>399</v>
      </c>
      <c r="Q28" s="7"/>
    </row>
    <row r="29" spans="1:17">
      <c r="A29" s="7">
        <v>41100</v>
      </c>
      <c r="B29" s="1" t="s">
        <v>248</v>
      </c>
      <c r="C29" s="1">
        <v>47</v>
      </c>
      <c r="D29" s="19" t="s">
        <v>991</v>
      </c>
      <c r="E29" s="17">
        <v>3264</v>
      </c>
      <c r="F29" s="18">
        <v>0.13</v>
      </c>
      <c r="G29" s="20">
        <f t="shared" ca="1" si="0"/>
        <v>43067</v>
      </c>
      <c r="H29" s="21">
        <f t="shared" ca="1" si="1"/>
        <v>64</v>
      </c>
      <c r="I29" s="8">
        <f t="shared" ca="1" si="2"/>
        <v>5527.04</v>
      </c>
      <c r="J29" s="8">
        <f t="shared" ca="1" si="3"/>
        <v>2263.04</v>
      </c>
      <c r="K29" s="1" t="s">
        <v>220</v>
      </c>
      <c r="L29" s="1" t="s">
        <v>249</v>
      </c>
      <c r="M29" s="1">
        <v>3</v>
      </c>
      <c r="N29" s="8">
        <f t="shared" si="4"/>
        <v>4536.96</v>
      </c>
      <c r="O29" s="7">
        <f t="shared" si="5"/>
        <v>42195</v>
      </c>
      <c r="P29" s="1">
        <f t="shared" ca="1" si="6"/>
        <v>872</v>
      </c>
      <c r="Q29" s="7"/>
    </row>
    <row r="30" spans="1:17">
      <c r="A30" s="7">
        <v>42563</v>
      </c>
      <c r="B30" s="1" t="s">
        <v>250</v>
      </c>
      <c r="C30" s="1">
        <v>48</v>
      </c>
      <c r="D30" s="19" t="s">
        <v>992</v>
      </c>
      <c r="E30" s="17">
        <v>744</v>
      </c>
      <c r="F30" s="18">
        <v>0.13</v>
      </c>
      <c r="G30" s="20">
        <f t="shared" ca="1" si="0"/>
        <v>43067</v>
      </c>
      <c r="H30" s="21">
        <f t="shared" ca="1" si="1"/>
        <v>16</v>
      </c>
      <c r="I30" s="8">
        <f t="shared" ca="1" si="2"/>
        <v>872.96</v>
      </c>
      <c r="J30" s="8">
        <f t="shared" ca="1" si="3"/>
        <v>128.96000000000004</v>
      </c>
      <c r="K30" s="1" t="s">
        <v>220</v>
      </c>
      <c r="L30" s="1" t="s">
        <v>251</v>
      </c>
      <c r="M30" s="1">
        <v>4</v>
      </c>
      <c r="N30" s="8">
        <f t="shared" si="4"/>
        <v>1130.8800000000001</v>
      </c>
      <c r="O30" s="7">
        <f t="shared" si="5"/>
        <v>44023</v>
      </c>
      <c r="P30" s="1" t="e">
        <f t="shared" ca="1" si="6"/>
        <v>#NUM!</v>
      </c>
      <c r="Q30" s="7"/>
    </row>
    <row r="31" spans="1:17">
      <c r="A31" s="7">
        <v>42067</v>
      </c>
      <c r="B31" s="1" t="s">
        <v>252</v>
      </c>
      <c r="C31" s="1">
        <v>49</v>
      </c>
      <c r="D31" s="19" t="s">
        <v>993</v>
      </c>
      <c r="E31" s="17">
        <v>3327</v>
      </c>
      <c r="F31" s="18">
        <v>0.13</v>
      </c>
      <c r="G31" s="20">
        <f t="shared" ca="1" si="0"/>
        <v>43067</v>
      </c>
      <c r="H31" s="21">
        <f t="shared" ca="1" si="1"/>
        <v>32</v>
      </c>
      <c r="I31" s="8">
        <f t="shared" ca="1" si="2"/>
        <v>4480.3599999999997</v>
      </c>
      <c r="J31" s="8">
        <f t="shared" ca="1" si="3"/>
        <v>1153.3599999999997</v>
      </c>
      <c r="K31" s="1" t="s">
        <v>220</v>
      </c>
      <c r="L31" s="1" t="s">
        <v>253</v>
      </c>
      <c r="M31" s="1">
        <v>3</v>
      </c>
      <c r="N31" s="8">
        <f t="shared" si="4"/>
        <v>4624.53</v>
      </c>
      <c r="O31" s="7">
        <f t="shared" si="5"/>
        <v>43162</v>
      </c>
      <c r="P31" s="1" t="e">
        <f t="shared" ca="1" si="6"/>
        <v>#NUM!</v>
      </c>
      <c r="Q31" s="7"/>
    </row>
    <row r="32" spans="1:17">
      <c r="A32" s="7">
        <v>42451</v>
      </c>
      <c r="B32" s="1" t="s">
        <v>254</v>
      </c>
      <c r="C32" s="1">
        <v>50</v>
      </c>
      <c r="D32" s="19" t="s">
        <v>994</v>
      </c>
      <c r="E32" s="17">
        <v>4088</v>
      </c>
      <c r="F32" s="18">
        <v>0.13</v>
      </c>
      <c r="G32" s="20">
        <f t="shared" ca="1" si="0"/>
        <v>43067</v>
      </c>
      <c r="H32" s="21">
        <f t="shared" ca="1" si="1"/>
        <v>20</v>
      </c>
      <c r="I32" s="8">
        <f t="shared" ca="1" si="2"/>
        <v>4973.7333333333336</v>
      </c>
      <c r="J32" s="8">
        <f t="shared" ca="1" si="3"/>
        <v>885.73333333333358</v>
      </c>
      <c r="K32" s="1" t="s">
        <v>193</v>
      </c>
      <c r="L32" s="1" t="s">
        <v>255</v>
      </c>
      <c r="M32" s="1">
        <v>5</v>
      </c>
      <c r="N32" s="8">
        <f t="shared" si="4"/>
        <v>6745.2000000000007</v>
      </c>
      <c r="O32" s="7">
        <f t="shared" si="5"/>
        <v>44276</v>
      </c>
      <c r="P32" s="1" t="e">
        <f t="shared" ca="1" si="6"/>
        <v>#NUM!</v>
      </c>
      <c r="Q32" s="7"/>
    </row>
    <row r="33" spans="1:17">
      <c r="A33" s="7">
        <v>41819</v>
      </c>
      <c r="B33" s="1" t="s">
        <v>256</v>
      </c>
      <c r="C33" s="1">
        <v>51</v>
      </c>
      <c r="D33" s="19" t="s">
        <v>995</v>
      </c>
      <c r="E33" s="17">
        <v>2357</v>
      </c>
      <c r="F33" s="18">
        <v>0.13</v>
      </c>
      <c r="G33" s="20">
        <f t="shared" ca="1" si="0"/>
        <v>43067</v>
      </c>
      <c r="H33" s="21">
        <f t="shared" ca="1" si="1"/>
        <v>40</v>
      </c>
      <c r="I33" s="8">
        <f t="shared" ca="1" si="2"/>
        <v>3378.3666666666668</v>
      </c>
      <c r="J33" s="8">
        <f t="shared" ca="1" si="3"/>
        <v>1021.3666666666668</v>
      </c>
      <c r="K33" s="1" t="s">
        <v>193</v>
      </c>
      <c r="L33" s="1" t="s">
        <v>257</v>
      </c>
      <c r="M33" s="1">
        <v>2</v>
      </c>
      <c r="N33" s="8">
        <f t="shared" si="4"/>
        <v>2969.82</v>
      </c>
      <c r="O33" s="7">
        <f t="shared" si="5"/>
        <v>42549</v>
      </c>
      <c r="P33" s="1">
        <f t="shared" ca="1" si="6"/>
        <v>518</v>
      </c>
      <c r="Q33" s="7"/>
    </row>
    <row r="34" spans="1:17">
      <c r="A34" s="7">
        <v>42112</v>
      </c>
      <c r="B34" s="1" t="s">
        <v>258</v>
      </c>
      <c r="C34" s="1">
        <v>52</v>
      </c>
      <c r="D34" s="19" t="s">
        <v>996</v>
      </c>
      <c r="E34" s="17">
        <v>3333</v>
      </c>
      <c r="F34" s="18">
        <v>0.13</v>
      </c>
      <c r="G34" s="20">
        <f t="shared" ca="1" si="0"/>
        <v>43067</v>
      </c>
      <c r="H34" s="21">
        <f t="shared" ca="1" si="1"/>
        <v>31</v>
      </c>
      <c r="I34" s="8">
        <f t="shared" ca="1" si="2"/>
        <v>4452.3325000000004</v>
      </c>
      <c r="J34" s="8">
        <f t="shared" ca="1" si="3"/>
        <v>1119.3325000000004</v>
      </c>
      <c r="K34" s="1" t="s">
        <v>193</v>
      </c>
      <c r="L34" s="1" t="s">
        <v>259</v>
      </c>
      <c r="M34" s="1">
        <v>3</v>
      </c>
      <c r="N34" s="8">
        <f t="shared" si="4"/>
        <v>4632.87</v>
      </c>
      <c r="O34" s="7">
        <f t="shared" si="5"/>
        <v>43207</v>
      </c>
      <c r="P34" s="1" t="e">
        <f t="shared" ca="1" si="6"/>
        <v>#NUM!</v>
      </c>
      <c r="Q34" s="7"/>
    </row>
    <row r="35" spans="1:17">
      <c r="A35" s="7">
        <v>42013</v>
      </c>
      <c r="B35" s="1" t="s">
        <v>260</v>
      </c>
      <c r="C35" s="1">
        <v>53</v>
      </c>
      <c r="D35" s="19" t="s">
        <v>997</v>
      </c>
      <c r="E35" s="17">
        <v>4251</v>
      </c>
      <c r="F35" s="18">
        <v>0.13</v>
      </c>
      <c r="G35" s="20">
        <f t="shared" ca="1" si="0"/>
        <v>43067</v>
      </c>
      <c r="H35" s="21">
        <f t="shared" ca="1" si="1"/>
        <v>34</v>
      </c>
      <c r="I35" s="8">
        <f t="shared" ca="1" si="2"/>
        <v>5816.7849999999999</v>
      </c>
      <c r="J35" s="8">
        <f t="shared" ca="1" si="3"/>
        <v>1565.7849999999999</v>
      </c>
      <c r="K35" s="1" t="s">
        <v>193</v>
      </c>
      <c r="L35" s="1" t="s">
        <v>261</v>
      </c>
      <c r="M35" s="1">
        <v>5</v>
      </c>
      <c r="N35" s="8">
        <f t="shared" si="4"/>
        <v>7014.15</v>
      </c>
      <c r="O35" s="7">
        <f t="shared" si="5"/>
        <v>43838</v>
      </c>
      <c r="P35" s="1" t="e">
        <f t="shared" ca="1" si="6"/>
        <v>#NUM!</v>
      </c>
      <c r="Q35" s="7"/>
    </row>
    <row r="36" spans="1:17">
      <c r="A36" s="7">
        <v>41130</v>
      </c>
      <c r="B36" s="1" t="s">
        <v>262</v>
      </c>
      <c r="C36" s="1">
        <v>54</v>
      </c>
      <c r="D36" s="19" t="s">
        <v>998</v>
      </c>
      <c r="E36" s="17">
        <v>1904</v>
      </c>
      <c r="F36" s="18">
        <v>0.13</v>
      </c>
      <c r="G36" s="20">
        <f t="shared" ca="1" si="0"/>
        <v>43067</v>
      </c>
      <c r="H36" s="21">
        <f t="shared" ca="1" si="1"/>
        <v>63</v>
      </c>
      <c r="I36" s="8">
        <f t="shared" ca="1" si="2"/>
        <v>3203.48</v>
      </c>
      <c r="J36" s="8">
        <f t="shared" ca="1" si="3"/>
        <v>1299.48</v>
      </c>
      <c r="K36" s="1" t="s">
        <v>193</v>
      </c>
      <c r="L36" s="1" t="s">
        <v>263</v>
      </c>
      <c r="M36" s="1">
        <v>2</v>
      </c>
      <c r="N36" s="8">
        <f t="shared" si="4"/>
        <v>2399.04</v>
      </c>
      <c r="O36" s="7">
        <f t="shared" si="5"/>
        <v>41860</v>
      </c>
      <c r="P36" s="1">
        <f t="shared" ca="1" si="6"/>
        <v>1207</v>
      </c>
      <c r="Q36" s="7"/>
    </row>
    <row r="37" spans="1:17">
      <c r="A37" s="7">
        <v>42112</v>
      </c>
      <c r="B37" s="1" t="s">
        <v>264</v>
      </c>
      <c r="C37" s="1" t="s">
        <v>140</v>
      </c>
      <c r="D37" s="19" t="s">
        <v>999</v>
      </c>
      <c r="E37" s="17">
        <v>15447</v>
      </c>
      <c r="F37" s="18">
        <v>0.13</v>
      </c>
      <c r="G37" s="20">
        <f t="shared" ca="1" si="0"/>
        <v>43067</v>
      </c>
      <c r="H37" s="21">
        <f t="shared" ca="1" si="1"/>
        <v>31</v>
      </c>
      <c r="I37" s="8">
        <f t="shared" ca="1" si="2"/>
        <v>20634.6175</v>
      </c>
      <c r="J37" s="8">
        <f t="shared" ca="1" si="3"/>
        <v>5187.6175000000003</v>
      </c>
      <c r="K37" s="1" t="s">
        <v>193</v>
      </c>
      <c r="L37" s="1" t="s">
        <v>265</v>
      </c>
      <c r="M37" s="1">
        <v>2</v>
      </c>
      <c r="N37" s="8">
        <f t="shared" si="4"/>
        <v>19463.22</v>
      </c>
      <c r="O37" s="7">
        <f t="shared" si="5"/>
        <v>42842</v>
      </c>
      <c r="P37" s="1">
        <f t="shared" ca="1" si="6"/>
        <v>225</v>
      </c>
      <c r="Q37" s="7"/>
    </row>
    <row r="38" spans="1:17">
      <c r="A38" s="7">
        <v>42013</v>
      </c>
      <c r="B38" s="1" t="s">
        <v>266</v>
      </c>
      <c r="C38" s="1" t="s">
        <v>141</v>
      </c>
      <c r="D38" s="19" t="s">
        <v>1000</v>
      </c>
      <c r="E38" s="17">
        <v>11682</v>
      </c>
      <c r="F38" s="18">
        <v>0.13</v>
      </c>
      <c r="G38" s="20">
        <f t="shared" ca="1" si="0"/>
        <v>43067</v>
      </c>
      <c r="H38" s="21">
        <f t="shared" ca="1" si="1"/>
        <v>34</v>
      </c>
      <c r="I38" s="8">
        <f t="shared" ca="1" si="2"/>
        <v>15984.869999999999</v>
      </c>
      <c r="J38" s="8">
        <f t="shared" ca="1" si="3"/>
        <v>4302.869999999999</v>
      </c>
      <c r="K38" s="1" t="s">
        <v>193</v>
      </c>
      <c r="L38" s="1" t="s">
        <v>267</v>
      </c>
      <c r="M38" s="1">
        <v>1</v>
      </c>
      <c r="N38" s="8">
        <f t="shared" si="4"/>
        <v>13200.66</v>
      </c>
      <c r="O38" s="7">
        <f t="shared" si="5"/>
        <v>42378</v>
      </c>
      <c r="P38" s="1">
        <f t="shared" ca="1" si="6"/>
        <v>689</v>
      </c>
      <c r="Q38" s="7"/>
    </row>
    <row r="39" spans="1:17">
      <c r="A39" s="7">
        <v>41130</v>
      </c>
      <c r="B39" s="1" t="s">
        <v>268</v>
      </c>
      <c r="C39" s="1" t="s">
        <v>142</v>
      </c>
      <c r="D39" s="19" t="s">
        <v>1001</v>
      </c>
      <c r="E39" s="17">
        <v>10758</v>
      </c>
      <c r="F39" s="18">
        <v>0.13</v>
      </c>
      <c r="G39" s="20">
        <f t="shared" ca="1" si="0"/>
        <v>43067</v>
      </c>
      <c r="H39" s="21">
        <f t="shared" ca="1" si="1"/>
        <v>63</v>
      </c>
      <c r="I39" s="8">
        <f t="shared" ca="1" si="2"/>
        <v>18100.334999999999</v>
      </c>
      <c r="J39" s="8">
        <f t="shared" ca="1" si="3"/>
        <v>7342.3349999999991</v>
      </c>
      <c r="K39" s="1" t="s">
        <v>193</v>
      </c>
      <c r="L39" s="1" t="s">
        <v>269</v>
      </c>
      <c r="M39" s="1">
        <v>1</v>
      </c>
      <c r="N39" s="8">
        <f t="shared" si="4"/>
        <v>12156.54</v>
      </c>
      <c r="O39" s="7">
        <f t="shared" si="5"/>
        <v>41495</v>
      </c>
      <c r="P39" s="1">
        <f t="shared" ca="1" si="6"/>
        <v>1572</v>
      </c>
      <c r="Q39" s="7"/>
    </row>
    <row r="40" spans="1:17">
      <c r="A40" s="7">
        <v>42112</v>
      </c>
      <c r="B40" s="1" t="s">
        <v>270</v>
      </c>
      <c r="C40" s="1" t="s">
        <v>143</v>
      </c>
      <c r="D40" s="19" t="s">
        <v>1002</v>
      </c>
      <c r="E40" s="17">
        <v>13570</v>
      </c>
      <c r="F40" s="18">
        <v>0.13</v>
      </c>
      <c r="G40" s="20">
        <f t="shared" ca="1" si="0"/>
        <v>43067</v>
      </c>
      <c r="H40" s="21">
        <f t="shared" ca="1" si="1"/>
        <v>31</v>
      </c>
      <c r="I40" s="8">
        <f t="shared" ca="1" si="2"/>
        <v>18127.258333333331</v>
      </c>
      <c r="J40" s="8">
        <f t="shared" ca="1" si="3"/>
        <v>4557.2583333333314</v>
      </c>
      <c r="K40" s="1" t="s">
        <v>193</v>
      </c>
      <c r="L40" s="1" t="s">
        <v>271</v>
      </c>
      <c r="M40" s="1">
        <v>2</v>
      </c>
      <c r="N40" s="8">
        <f t="shared" si="4"/>
        <v>17098.2</v>
      </c>
      <c r="O40" s="7">
        <f t="shared" si="5"/>
        <v>42842</v>
      </c>
      <c r="P40" s="1">
        <f t="shared" ca="1" si="6"/>
        <v>225</v>
      </c>
      <c r="Q40" s="7"/>
    </row>
    <row r="41" spans="1:17">
      <c r="A41" s="7">
        <v>42013</v>
      </c>
      <c r="B41" s="1" t="s">
        <v>272</v>
      </c>
      <c r="C41" s="1" t="s">
        <v>144</v>
      </c>
      <c r="D41" s="19" t="s">
        <v>1003</v>
      </c>
      <c r="E41" s="17">
        <v>14387</v>
      </c>
      <c r="F41" s="18">
        <v>0.13</v>
      </c>
      <c r="G41" s="20">
        <f t="shared" ca="1" si="0"/>
        <v>43067</v>
      </c>
      <c r="H41" s="21">
        <f t="shared" ca="1" si="1"/>
        <v>34</v>
      </c>
      <c r="I41" s="8">
        <f t="shared" ca="1" si="2"/>
        <v>19686.211666666666</v>
      </c>
      <c r="J41" s="8">
        <f t="shared" ca="1" si="3"/>
        <v>5299.2116666666661</v>
      </c>
      <c r="K41" s="1" t="s">
        <v>193</v>
      </c>
      <c r="L41" s="1" t="s">
        <v>273</v>
      </c>
      <c r="M41" s="1">
        <v>1</v>
      </c>
      <c r="N41" s="8">
        <f t="shared" si="4"/>
        <v>16257.31</v>
      </c>
      <c r="O41" s="7">
        <f t="shared" si="5"/>
        <v>42378</v>
      </c>
      <c r="P41" s="1">
        <f t="shared" ca="1" si="6"/>
        <v>689</v>
      </c>
      <c r="Q41" s="7"/>
    </row>
    <row r="42" spans="1:17">
      <c r="A42" s="7">
        <v>41130</v>
      </c>
      <c r="B42" s="1" t="s">
        <v>274</v>
      </c>
      <c r="C42" s="1" t="s">
        <v>145</v>
      </c>
      <c r="D42" s="19" t="s">
        <v>1004</v>
      </c>
      <c r="E42" s="17">
        <v>14979</v>
      </c>
      <c r="F42" s="18">
        <v>0.13</v>
      </c>
      <c r="G42" s="20">
        <f t="shared" ca="1" si="0"/>
        <v>43067</v>
      </c>
      <c r="H42" s="21">
        <f t="shared" ca="1" si="1"/>
        <v>63</v>
      </c>
      <c r="I42" s="8">
        <f t="shared" ca="1" si="2"/>
        <v>25202.167500000003</v>
      </c>
      <c r="J42" s="8">
        <f t="shared" ca="1" si="3"/>
        <v>10223.167500000003</v>
      </c>
      <c r="K42" s="1" t="s">
        <v>193</v>
      </c>
      <c r="L42" s="1" t="s">
        <v>275</v>
      </c>
      <c r="M42" s="1">
        <v>2</v>
      </c>
      <c r="N42" s="8">
        <f t="shared" si="4"/>
        <v>18873.54</v>
      </c>
      <c r="O42" s="7">
        <f t="shared" si="5"/>
        <v>41860</v>
      </c>
      <c r="P42" s="1">
        <f t="shared" ca="1" si="6"/>
        <v>1207</v>
      </c>
      <c r="Q42" s="7"/>
    </row>
    <row r="43" spans="1:17">
      <c r="A43" s="7">
        <v>42112</v>
      </c>
      <c r="B43" s="1" t="s">
        <v>276</v>
      </c>
      <c r="C43" s="1" t="s">
        <v>146</v>
      </c>
      <c r="D43" s="19" t="s">
        <v>1005</v>
      </c>
      <c r="E43" s="17">
        <v>13540</v>
      </c>
      <c r="F43" s="18">
        <v>0.13</v>
      </c>
      <c r="G43" s="20">
        <f t="shared" ca="1" si="0"/>
        <v>43067</v>
      </c>
      <c r="H43" s="21">
        <f t="shared" ca="1" si="1"/>
        <v>31</v>
      </c>
      <c r="I43" s="8">
        <f t="shared" ca="1" si="2"/>
        <v>18087.183333333334</v>
      </c>
      <c r="J43" s="8">
        <f t="shared" ca="1" si="3"/>
        <v>4547.1833333333343</v>
      </c>
      <c r="K43" s="1" t="s">
        <v>220</v>
      </c>
      <c r="L43" s="1" t="s">
        <v>277</v>
      </c>
      <c r="M43" s="1">
        <v>5</v>
      </c>
      <c r="N43" s="8">
        <f t="shared" si="4"/>
        <v>22341</v>
      </c>
      <c r="O43" s="7">
        <f t="shared" si="5"/>
        <v>43937</v>
      </c>
      <c r="P43" s="1" t="e">
        <f t="shared" ca="1" si="6"/>
        <v>#NUM!</v>
      </c>
      <c r="Q43" s="7"/>
    </row>
    <row r="44" spans="1:17">
      <c r="A44" s="7">
        <v>42013</v>
      </c>
      <c r="B44" s="1" t="s">
        <v>278</v>
      </c>
      <c r="C44" s="1" t="s">
        <v>147</v>
      </c>
      <c r="D44" s="19" t="s">
        <v>1006</v>
      </c>
      <c r="E44" s="17">
        <v>10538</v>
      </c>
      <c r="F44" s="18">
        <v>0.13</v>
      </c>
      <c r="G44" s="20">
        <f t="shared" ca="1" si="0"/>
        <v>43067</v>
      </c>
      <c r="H44" s="21">
        <f t="shared" ca="1" si="1"/>
        <v>34</v>
      </c>
      <c r="I44" s="8">
        <f t="shared" ca="1" si="2"/>
        <v>14419.496666666666</v>
      </c>
      <c r="J44" s="8">
        <f t="shared" ca="1" si="3"/>
        <v>3881.496666666666</v>
      </c>
      <c r="K44" s="1" t="s">
        <v>220</v>
      </c>
      <c r="L44" s="1" t="s">
        <v>279</v>
      </c>
      <c r="M44" s="1">
        <v>4</v>
      </c>
      <c r="N44" s="8">
        <f t="shared" si="4"/>
        <v>16017.76</v>
      </c>
      <c r="O44" s="7">
        <f t="shared" si="5"/>
        <v>43473</v>
      </c>
      <c r="P44" s="1" t="e">
        <f t="shared" ca="1" si="6"/>
        <v>#NUM!</v>
      </c>
      <c r="Q44" s="7"/>
    </row>
    <row r="45" spans="1:17">
      <c r="A45" s="7">
        <v>41130</v>
      </c>
      <c r="B45" s="1" t="s">
        <v>280</v>
      </c>
      <c r="C45" s="1" t="s">
        <v>148</v>
      </c>
      <c r="D45" s="19" t="s">
        <v>1007</v>
      </c>
      <c r="E45" s="17">
        <v>11135</v>
      </c>
      <c r="F45" s="18">
        <v>0.13</v>
      </c>
      <c r="G45" s="20">
        <f t="shared" ca="1" si="0"/>
        <v>43067</v>
      </c>
      <c r="H45" s="21">
        <f t="shared" ca="1" si="1"/>
        <v>63</v>
      </c>
      <c r="I45" s="8">
        <f t="shared" ca="1" si="2"/>
        <v>18734.637500000001</v>
      </c>
      <c r="J45" s="8">
        <f t="shared" ca="1" si="3"/>
        <v>7599.6375000000007</v>
      </c>
      <c r="K45" s="1" t="s">
        <v>220</v>
      </c>
      <c r="L45" s="1" t="s">
        <v>281</v>
      </c>
      <c r="M45" s="1">
        <v>5</v>
      </c>
      <c r="N45" s="8">
        <f t="shared" si="4"/>
        <v>18372.75</v>
      </c>
      <c r="O45" s="7">
        <f t="shared" si="5"/>
        <v>42955</v>
      </c>
      <c r="P45" s="1">
        <f t="shared" ca="1" si="6"/>
        <v>112</v>
      </c>
      <c r="Q45" s="7"/>
    </row>
    <row r="46" spans="1:17">
      <c r="A46" s="7">
        <v>42112</v>
      </c>
      <c r="B46" s="1" t="s">
        <v>282</v>
      </c>
      <c r="C46" s="1" t="s">
        <v>149</v>
      </c>
      <c r="D46" s="19" t="s">
        <v>1008</v>
      </c>
      <c r="E46" s="17">
        <v>13172</v>
      </c>
      <c r="F46" s="18">
        <v>0.13</v>
      </c>
      <c r="G46" s="20">
        <f t="shared" ca="1" si="0"/>
        <v>43067</v>
      </c>
      <c r="H46" s="21">
        <f t="shared" ca="1" si="1"/>
        <v>31</v>
      </c>
      <c r="I46" s="8">
        <f t="shared" ca="1" si="2"/>
        <v>17595.596666666668</v>
      </c>
      <c r="J46" s="8">
        <f t="shared" ca="1" si="3"/>
        <v>4423.5966666666682</v>
      </c>
      <c r="K46" s="1" t="s">
        <v>220</v>
      </c>
      <c r="L46" s="1" t="s">
        <v>283</v>
      </c>
      <c r="M46" s="1">
        <v>3</v>
      </c>
      <c r="N46" s="8">
        <f t="shared" si="4"/>
        <v>18309.080000000002</v>
      </c>
      <c r="O46" s="7">
        <f t="shared" si="5"/>
        <v>43207</v>
      </c>
      <c r="P46" s="1" t="e">
        <f t="shared" ca="1" si="6"/>
        <v>#NUM!</v>
      </c>
      <c r="Q46" s="7"/>
    </row>
    <row r="47" spans="1:17">
      <c r="A47" s="7">
        <v>42013</v>
      </c>
      <c r="B47" s="1" t="s">
        <v>284</v>
      </c>
      <c r="C47" s="1" t="s">
        <v>150</v>
      </c>
      <c r="D47" s="19" t="s">
        <v>1009</v>
      </c>
      <c r="E47" s="17">
        <v>11296</v>
      </c>
      <c r="F47" s="18">
        <v>0.13</v>
      </c>
      <c r="G47" s="20">
        <f t="shared" ca="1" si="0"/>
        <v>43067</v>
      </c>
      <c r="H47" s="21">
        <f t="shared" ca="1" si="1"/>
        <v>34</v>
      </c>
      <c r="I47" s="8">
        <f t="shared" ca="1" si="2"/>
        <v>15456.693333333333</v>
      </c>
      <c r="J47" s="8">
        <f t="shared" ca="1" si="3"/>
        <v>4160.6933333333327</v>
      </c>
      <c r="K47" s="1" t="s">
        <v>220</v>
      </c>
      <c r="L47" s="1" t="s">
        <v>285</v>
      </c>
      <c r="M47" s="1">
        <v>2</v>
      </c>
      <c r="N47" s="8">
        <f t="shared" si="4"/>
        <v>14232.96</v>
      </c>
      <c r="O47" s="7">
        <f t="shared" si="5"/>
        <v>42743</v>
      </c>
      <c r="P47" s="1">
        <f t="shared" ca="1" si="6"/>
        <v>324</v>
      </c>
      <c r="Q47" s="7"/>
    </row>
    <row r="48" spans="1:17">
      <c r="A48" s="7">
        <v>41130</v>
      </c>
      <c r="B48" s="1" t="s">
        <v>286</v>
      </c>
      <c r="C48" s="1" t="s">
        <v>151</v>
      </c>
      <c r="D48" s="19" t="s">
        <v>1010</v>
      </c>
      <c r="E48" s="17">
        <v>12175</v>
      </c>
      <c r="F48" s="18">
        <v>0.13</v>
      </c>
      <c r="G48" s="20">
        <f t="shared" ca="1" si="0"/>
        <v>43067</v>
      </c>
      <c r="H48" s="21">
        <f t="shared" ca="1" si="1"/>
        <v>63</v>
      </c>
      <c r="I48" s="8">
        <f t="shared" ca="1" si="2"/>
        <v>20484.4375</v>
      </c>
      <c r="J48" s="8">
        <f t="shared" ca="1" si="3"/>
        <v>8309.4375</v>
      </c>
      <c r="K48" s="1" t="s">
        <v>220</v>
      </c>
      <c r="L48" s="1" t="s">
        <v>287</v>
      </c>
      <c r="M48" s="1">
        <v>1</v>
      </c>
      <c r="N48" s="8">
        <f t="shared" si="4"/>
        <v>13757.75</v>
      </c>
      <c r="O48" s="7">
        <f t="shared" si="5"/>
        <v>41495</v>
      </c>
      <c r="P48" s="1">
        <f t="shared" ca="1" si="6"/>
        <v>1572</v>
      </c>
      <c r="Q48" s="7"/>
    </row>
    <row r="49" spans="1:17">
      <c r="A49" s="7">
        <v>42112</v>
      </c>
      <c r="B49" s="1" t="s">
        <v>288</v>
      </c>
      <c r="C49" s="1" t="s">
        <v>152</v>
      </c>
      <c r="D49" s="19" t="s">
        <v>1011</v>
      </c>
      <c r="E49" s="17">
        <v>15282</v>
      </c>
      <c r="F49" s="18">
        <v>0.13</v>
      </c>
      <c r="G49" s="20">
        <f t="shared" ca="1" si="0"/>
        <v>43067</v>
      </c>
      <c r="H49" s="21">
        <f t="shared" ca="1" si="1"/>
        <v>31</v>
      </c>
      <c r="I49" s="8">
        <f t="shared" ca="1" si="2"/>
        <v>20414.205000000002</v>
      </c>
      <c r="J49" s="8">
        <f t="shared" ca="1" si="3"/>
        <v>5132.2050000000017</v>
      </c>
      <c r="K49" s="1" t="s">
        <v>193</v>
      </c>
      <c r="L49" s="1" t="s">
        <v>289</v>
      </c>
      <c r="M49" s="1">
        <v>2</v>
      </c>
      <c r="N49" s="8">
        <f t="shared" si="4"/>
        <v>19255.32</v>
      </c>
      <c r="O49" s="7">
        <f t="shared" si="5"/>
        <v>42842</v>
      </c>
      <c r="P49" s="1">
        <f t="shared" ca="1" si="6"/>
        <v>225</v>
      </c>
      <c r="Q49" s="7"/>
    </row>
    <row r="50" spans="1:17">
      <c r="A50" s="7">
        <v>42013</v>
      </c>
      <c r="B50" s="1" t="s">
        <v>290</v>
      </c>
      <c r="C50" s="1" t="s">
        <v>153</v>
      </c>
      <c r="D50" s="19" t="s">
        <v>1012</v>
      </c>
      <c r="E50" s="17">
        <v>11179</v>
      </c>
      <c r="F50" s="18">
        <v>0.13</v>
      </c>
      <c r="G50" s="20">
        <f t="shared" ca="1" si="0"/>
        <v>43067</v>
      </c>
      <c r="H50" s="21">
        <f t="shared" ca="1" si="1"/>
        <v>34</v>
      </c>
      <c r="I50" s="8">
        <f t="shared" ca="1" si="2"/>
        <v>15296.598333333333</v>
      </c>
      <c r="J50" s="8">
        <f t="shared" ca="1" si="3"/>
        <v>4117.5983333333334</v>
      </c>
      <c r="K50" s="1" t="s">
        <v>193</v>
      </c>
      <c r="L50" s="1" t="s">
        <v>291</v>
      </c>
      <c r="M50" s="1">
        <v>5</v>
      </c>
      <c r="N50" s="8">
        <f t="shared" si="4"/>
        <v>18445.349999999999</v>
      </c>
      <c r="O50" s="7">
        <f t="shared" si="5"/>
        <v>43838</v>
      </c>
      <c r="P50" s="1" t="e">
        <f t="shared" ca="1" si="6"/>
        <v>#NUM!</v>
      </c>
      <c r="Q50" s="7"/>
    </row>
    <row r="51" spans="1:17">
      <c r="A51" s="7">
        <v>41130</v>
      </c>
      <c r="B51" s="1" t="s">
        <v>292</v>
      </c>
      <c r="C51" s="1" t="s">
        <v>154</v>
      </c>
      <c r="D51" s="19" t="s">
        <v>1013</v>
      </c>
      <c r="E51" s="17">
        <v>10254</v>
      </c>
      <c r="F51" s="18">
        <v>0.13</v>
      </c>
      <c r="G51" s="20">
        <f t="shared" ca="1" si="0"/>
        <v>43067</v>
      </c>
      <c r="H51" s="21">
        <f t="shared" ca="1" si="1"/>
        <v>63</v>
      </c>
      <c r="I51" s="8">
        <f t="shared" ca="1" si="2"/>
        <v>17252.355</v>
      </c>
      <c r="J51" s="8">
        <f t="shared" ca="1" si="3"/>
        <v>6998.3549999999996</v>
      </c>
      <c r="K51" s="1" t="s">
        <v>193</v>
      </c>
      <c r="L51" s="1" t="s">
        <v>293</v>
      </c>
      <c r="M51" s="1">
        <v>4</v>
      </c>
      <c r="N51" s="8">
        <f t="shared" si="4"/>
        <v>15586.08</v>
      </c>
      <c r="O51" s="7">
        <f t="shared" si="5"/>
        <v>42590</v>
      </c>
      <c r="P51" s="1">
        <f t="shared" ca="1" si="6"/>
        <v>477</v>
      </c>
      <c r="Q51" s="7"/>
    </row>
    <row r="52" spans="1:17">
      <c r="A52" s="7">
        <v>42112</v>
      </c>
      <c r="B52" s="1" t="s">
        <v>294</v>
      </c>
      <c r="C52" s="1" t="s">
        <v>155</v>
      </c>
      <c r="D52" s="19" t="s">
        <v>1014</v>
      </c>
      <c r="E52" s="17">
        <v>13697</v>
      </c>
      <c r="F52" s="18">
        <v>0.13</v>
      </c>
      <c r="G52" s="20">
        <f t="shared" ca="1" si="0"/>
        <v>43067</v>
      </c>
      <c r="H52" s="21">
        <f t="shared" ca="1" si="1"/>
        <v>31</v>
      </c>
      <c r="I52" s="8">
        <f t="shared" ca="1" si="2"/>
        <v>18296.909166666668</v>
      </c>
      <c r="J52" s="8">
        <f t="shared" ca="1" si="3"/>
        <v>4599.9091666666682</v>
      </c>
      <c r="K52" s="1" t="s">
        <v>193</v>
      </c>
      <c r="L52" s="1" t="s">
        <v>295</v>
      </c>
      <c r="M52" s="1">
        <v>5</v>
      </c>
      <c r="N52" s="8">
        <f t="shared" si="4"/>
        <v>22600.050000000003</v>
      </c>
      <c r="O52" s="7">
        <f t="shared" si="5"/>
        <v>43937</v>
      </c>
      <c r="P52" s="1" t="e">
        <f t="shared" ca="1" si="6"/>
        <v>#NUM!</v>
      </c>
      <c r="Q52" s="7"/>
    </row>
    <row r="53" spans="1:17">
      <c r="A53" s="7">
        <v>42013</v>
      </c>
      <c r="B53" s="1" t="s">
        <v>296</v>
      </c>
      <c r="C53" s="1" t="s">
        <v>156</v>
      </c>
      <c r="D53" s="19" t="s">
        <v>1015</v>
      </c>
      <c r="E53" s="17">
        <v>11111</v>
      </c>
      <c r="F53" s="18">
        <v>0.13</v>
      </c>
      <c r="G53" s="20">
        <f t="shared" ca="1" si="0"/>
        <v>43067</v>
      </c>
      <c r="H53" s="21">
        <f t="shared" ca="1" si="1"/>
        <v>34</v>
      </c>
      <c r="I53" s="8">
        <f t="shared" ca="1" si="2"/>
        <v>15203.551666666666</v>
      </c>
      <c r="J53" s="8">
        <f t="shared" ca="1" si="3"/>
        <v>4092.5516666666663</v>
      </c>
      <c r="K53" s="1" t="s">
        <v>193</v>
      </c>
      <c r="L53" s="1" t="s">
        <v>297</v>
      </c>
      <c r="M53" s="1">
        <v>3</v>
      </c>
      <c r="N53" s="8">
        <f t="shared" si="4"/>
        <v>15444.29</v>
      </c>
      <c r="O53" s="7">
        <f t="shared" si="5"/>
        <v>43108</v>
      </c>
      <c r="P53" s="1" t="e">
        <f t="shared" ca="1" si="6"/>
        <v>#NUM!</v>
      </c>
      <c r="Q53" s="7"/>
    </row>
    <row r="54" spans="1:17">
      <c r="A54" s="7">
        <v>41130</v>
      </c>
      <c r="B54" s="1" t="s">
        <v>298</v>
      </c>
      <c r="C54" s="1" t="s">
        <v>157</v>
      </c>
      <c r="D54" s="19" t="s">
        <v>1016</v>
      </c>
      <c r="E54" s="17">
        <v>14461</v>
      </c>
      <c r="F54" s="18">
        <v>0.13</v>
      </c>
      <c r="G54" s="20">
        <f t="shared" ca="1" si="0"/>
        <v>43067</v>
      </c>
      <c r="H54" s="21">
        <f t="shared" ca="1" si="1"/>
        <v>63</v>
      </c>
      <c r="I54" s="8">
        <f t="shared" ca="1" si="2"/>
        <v>24330.6325</v>
      </c>
      <c r="J54" s="8">
        <f t="shared" ca="1" si="3"/>
        <v>9869.6324999999997</v>
      </c>
      <c r="K54" s="1" t="s">
        <v>193</v>
      </c>
      <c r="L54" s="1" t="s">
        <v>299</v>
      </c>
      <c r="M54" s="1">
        <v>2</v>
      </c>
      <c r="N54" s="8">
        <f t="shared" si="4"/>
        <v>18220.86</v>
      </c>
      <c r="O54" s="7">
        <f t="shared" si="5"/>
        <v>41860</v>
      </c>
      <c r="P54" s="1">
        <f t="shared" ca="1" si="6"/>
        <v>1207</v>
      </c>
      <c r="Q54" s="7"/>
    </row>
    <row r="55" spans="1:17">
      <c r="A55" s="7">
        <v>42112</v>
      </c>
      <c r="B55" s="1" t="s">
        <v>300</v>
      </c>
      <c r="C55" s="1" t="s">
        <v>158</v>
      </c>
      <c r="D55" s="19" t="s">
        <v>1017</v>
      </c>
      <c r="E55" s="17">
        <v>13270</v>
      </c>
      <c r="F55" s="18">
        <v>0.13</v>
      </c>
      <c r="G55" s="20">
        <f t="shared" ca="1" si="0"/>
        <v>43067</v>
      </c>
      <c r="H55" s="21">
        <f t="shared" ca="1" si="1"/>
        <v>31</v>
      </c>
      <c r="I55" s="8">
        <f t="shared" ca="1" si="2"/>
        <v>17726.508333333331</v>
      </c>
      <c r="J55" s="8">
        <f t="shared" ca="1" si="3"/>
        <v>4456.5083333333314</v>
      </c>
      <c r="K55" s="1" t="s">
        <v>193</v>
      </c>
      <c r="L55" s="1" t="s">
        <v>301</v>
      </c>
      <c r="M55" s="1">
        <v>5</v>
      </c>
      <c r="N55" s="8">
        <f t="shared" si="4"/>
        <v>21895.5</v>
      </c>
      <c r="O55" s="7">
        <f t="shared" si="5"/>
        <v>43937</v>
      </c>
      <c r="P55" s="1" t="e">
        <f t="shared" ca="1" si="6"/>
        <v>#NUM!</v>
      </c>
      <c r="Q55" s="7"/>
    </row>
    <row r="56" spans="1:17">
      <c r="A56" s="7">
        <v>42013</v>
      </c>
      <c r="B56" s="1" t="s">
        <v>302</v>
      </c>
      <c r="C56" s="1" t="s">
        <v>159</v>
      </c>
      <c r="D56" s="19" t="s">
        <v>1018</v>
      </c>
      <c r="E56" s="17">
        <v>11054</v>
      </c>
      <c r="F56" s="18">
        <v>0.13</v>
      </c>
      <c r="G56" s="20">
        <f t="shared" ca="1" si="0"/>
        <v>43067</v>
      </c>
      <c r="H56" s="21">
        <f t="shared" ca="1" si="1"/>
        <v>34</v>
      </c>
      <c r="I56" s="8">
        <f t="shared" ca="1" si="2"/>
        <v>15125.556666666667</v>
      </c>
      <c r="J56" s="8">
        <f t="shared" ca="1" si="3"/>
        <v>4071.5566666666673</v>
      </c>
      <c r="K56" s="1" t="s">
        <v>193</v>
      </c>
      <c r="L56" s="1" t="s">
        <v>303</v>
      </c>
      <c r="M56" s="1">
        <v>3</v>
      </c>
      <c r="N56" s="8">
        <f t="shared" si="4"/>
        <v>15365.06</v>
      </c>
      <c r="O56" s="7">
        <f t="shared" si="5"/>
        <v>43108</v>
      </c>
      <c r="P56" s="1" t="e">
        <f t="shared" ca="1" si="6"/>
        <v>#NUM!</v>
      </c>
      <c r="Q56" s="7"/>
    </row>
    <row r="57" spans="1:17">
      <c r="A57" s="7">
        <v>41130</v>
      </c>
      <c r="B57" s="1" t="s">
        <v>304</v>
      </c>
      <c r="C57" s="1" t="s">
        <v>160</v>
      </c>
      <c r="D57" s="19" t="s">
        <v>1019</v>
      </c>
      <c r="E57" s="17">
        <v>10855</v>
      </c>
      <c r="F57" s="18">
        <v>0.13</v>
      </c>
      <c r="G57" s="20">
        <f t="shared" ca="1" si="0"/>
        <v>43067</v>
      </c>
      <c r="H57" s="21">
        <f t="shared" ca="1" si="1"/>
        <v>63</v>
      </c>
      <c r="I57" s="8">
        <f t="shared" ca="1" si="2"/>
        <v>18263.537499999999</v>
      </c>
      <c r="J57" s="8">
        <f t="shared" ca="1" si="3"/>
        <v>7408.5374999999985</v>
      </c>
      <c r="K57" s="1" t="s">
        <v>220</v>
      </c>
      <c r="L57" s="1" t="s">
        <v>305</v>
      </c>
      <c r="M57" s="1">
        <v>4</v>
      </c>
      <c r="N57" s="8">
        <f t="shared" si="4"/>
        <v>16499.599999999999</v>
      </c>
      <c r="O57" s="7">
        <f t="shared" si="5"/>
        <v>42590</v>
      </c>
      <c r="P57" s="1">
        <f t="shared" ca="1" si="6"/>
        <v>477</v>
      </c>
      <c r="Q57" s="7"/>
    </row>
    <row r="58" spans="1:17">
      <c r="A58" s="7">
        <v>42112</v>
      </c>
      <c r="B58" s="1" t="s">
        <v>306</v>
      </c>
      <c r="C58" s="1">
        <v>81</v>
      </c>
      <c r="D58" s="19" t="s">
        <v>1020</v>
      </c>
      <c r="E58" s="17">
        <v>1062029</v>
      </c>
      <c r="F58" s="18">
        <v>0.13</v>
      </c>
      <c r="G58" s="20">
        <f t="shared" ca="1" si="0"/>
        <v>43067</v>
      </c>
      <c r="H58" s="21">
        <f t="shared" ca="1" si="1"/>
        <v>31</v>
      </c>
      <c r="I58" s="8">
        <f t="shared" ca="1" si="2"/>
        <v>1418693.7391666668</v>
      </c>
      <c r="J58" s="8">
        <f t="shared" ca="1" si="3"/>
        <v>356664.73916666675</v>
      </c>
      <c r="K58" s="1" t="s">
        <v>220</v>
      </c>
      <c r="L58" s="1" t="s">
        <v>307</v>
      </c>
      <c r="M58" s="1">
        <v>5</v>
      </c>
      <c r="N58" s="8">
        <f t="shared" si="4"/>
        <v>1752347.85</v>
      </c>
      <c r="O58" s="7">
        <f t="shared" si="5"/>
        <v>43937</v>
      </c>
      <c r="P58" s="1" t="e">
        <f t="shared" ca="1" si="6"/>
        <v>#NUM!</v>
      </c>
      <c r="Q58" s="7"/>
    </row>
    <row r="59" spans="1:17">
      <c r="A59" s="7">
        <v>42013</v>
      </c>
      <c r="B59" s="1" t="s">
        <v>308</v>
      </c>
      <c r="C59" s="1">
        <v>82</v>
      </c>
      <c r="D59" s="19" t="s">
        <v>1021</v>
      </c>
      <c r="E59" s="17">
        <v>1006495</v>
      </c>
      <c r="F59" s="18">
        <v>0.13</v>
      </c>
      <c r="G59" s="20">
        <f t="shared" ca="1" si="0"/>
        <v>43067</v>
      </c>
      <c r="H59" s="21">
        <f t="shared" ca="1" si="1"/>
        <v>34</v>
      </c>
      <c r="I59" s="8">
        <f t="shared" ca="1" si="2"/>
        <v>1377220.6583333334</v>
      </c>
      <c r="J59" s="8">
        <f t="shared" ca="1" si="3"/>
        <v>370725.65833333344</v>
      </c>
      <c r="K59" s="1" t="s">
        <v>220</v>
      </c>
      <c r="L59" s="1" t="s">
        <v>309</v>
      </c>
      <c r="M59" s="1">
        <v>4</v>
      </c>
      <c r="N59" s="8">
        <f t="shared" si="4"/>
        <v>1529872.4</v>
      </c>
      <c r="O59" s="7">
        <f t="shared" si="5"/>
        <v>43473</v>
      </c>
      <c r="P59" s="1" t="e">
        <f t="shared" ca="1" si="6"/>
        <v>#NUM!</v>
      </c>
      <c r="Q59" s="7"/>
    </row>
    <row r="60" spans="1:17">
      <c r="A60" s="7">
        <v>41130</v>
      </c>
      <c r="B60" s="1" t="s">
        <v>310</v>
      </c>
      <c r="C60" s="1">
        <v>83</v>
      </c>
      <c r="D60" s="19" t="s">
        <v>1022</v>
      </c>
      <c r="E60" s="17">
        <v>1042422</v>
      </c>
      <c r="F60" s="18">
        <v>0.13</v>
      </c>
      <c r="G60" s="20">
        <f t="shared" ca="1" si="0"/>
        <v>43067</v>
      </c>
      <c r="H60" s="21">
        <f t="shared" ca="1" si="1"/>
        <v>63</v>
      </c>
      <c r="I60" s="8">
        <f t="shared" ca="1" si="2"/>
        <v>1753875.0150000001</v>
      </c>
      <c r="J60" s="8">
        <f t="shared" ca="1" si="3"/>
        <v>711453.01500000013</v>
      </c>
      <c r="K60" s="1" t="s">
        <v>220</v>
      </c>
      <c r="L60" s="1" t="s">
        <v>311</v>
      </c>
      <c r="M60" s="1">
        <v>1</v>
      </c>
      <c r="N60" s="8">
        <f t="shared" si="4"/>
        <v>1177936.8600000001</v>
      </c>
      <c r="O60" s="7">
        <f t="shared" si="5"/>
        <v>41495</v>
      </c>
      <c r="P60" s="1">
        <f t="shared" ca="1" si="6"/>
        <v>1572</v>
      </c>
      <c r="Q60" s="7"/>
    </row>
    <row r="61" spans="1:17">
      <c r="A61" s="7">
        <v>42112</v>
      </c>
      <c r="B61" s="1" t="s">
        <v>312</v>
      </c>
      <c r="C61" s="1">
        <v>84</v>
      </c>
      <c r="D61" s="19" t="s">
        <v>1023</v>
      </c>
      <c r="E61" s="17">
        <v>1100592</v>
      </c>
      <c r="F61" s="18">
        <v>0.13</v>
      </c>
      <c r="G61" s="20">
        <f t="shared" ca="1" si="0"/>
        <v>43067</v>
      </c>
      <c r="H61" s="21">
        <f t="shared" ca="1" si="1"/>
        <v>31</v>
      </c>
      <c r="I61" s="8">
        <f t="shared" ca="1" si="2"/>
        <v>1470207.48</v>
      </c>
      <c r="J61" s="8">
        <f t="shared" ca="1" si="3"/>
        <v>369615.48</v>
      </c>
      <c r="K61" s="1" t="s">
        <v>220</v>
      </c>
      <c r="L61" s="1" t="s">
        <v>313</v>
      </c>
      <c r="M61" s="1">
        <v>5</v>
      </c>
      <c r="N61" s="8">
        <f t="shared" si="4"/>
        <v>1815976.7999999998</v>
      </c>
      <c r="O61" s="7">
        <f t="shared" si="5"/>
        <v>43937</v>
      </c>
      <c r="P61" s="1" t="e">
        <f t="shared" ca="1" si="6"/>
        <v>#NUM!</v>
      </c>
      <c r="Q61" s="7"/>
    </row>
    <row r="62" spans="1:17">
      <c r="A62" s="7">
        <v>42013</v>
      </c>
      <c r="B62" s="1" t="s">
        <v>314</v>
      </c>
      <c r="C62" s="1">
        <v>85</v>
      </c>
      <c r="D62" s="19" t="s">
        <v>1024</v>
      </c>
      <c r="E62" s="17">
        <v>1546696</v>
      </c>
      <c r="F62" s="18">
        <v>0.13</v>
      </c>
      <c r="G62" s="20">
        <f t="shared" ca="1" si="0"/>
        <v>43067</v>
      </c>
      <c r="H62" s="21">
        <f t="shared" ca="1" si="1"/>
        <v>34</v>
      </c>
      <c r="I62" s="8">
        <f t="shared" ca="1" si="2"/>
        <v>2116395.6933333334</v>
      </c>
      <c r="J62" s="8">
        <f t="shared" ca="1" si="3"/>
        <v>569699.69333333336</v>
      </c>
      <c r="K62" s="1" t="s">
        <v>220</v>
      </c>
      <c r="L62" s="1" t="s">
        <v>315</v>
      </c>
      <c r="M62" s="1">
        <v>3</v>
      </c>
      <c r="N62" s="8">
        <f t="shared" si="4"/>
        <v>2149907.44</v>
      </c>
      <c r="O62" s="7">
        <f t="shared" si="5"/>
        <v>43108</v>
      </c>
      <c r="P62" s="1" t="e">
        <f t="shared" ca="1" si="6"/>
        <v>#NUM!</v>
      </c>
      <c r="Q62" s="7"/>
    </row>
    <row r="63" spans="1:17">
      <c r="A63" s="7">
        <v>41130</v>
      </c>
      <c r="B63" s="1" t="s">
        <v>316</v>
      </c>
      <c r="C63" s="1">
        <v>86</v>
      </c>
      <c r="D63" s="19" t="s">
        <v>1025</v>
      </c>
      <c r="E63" s="17">
        <v>1566792</v>
      </c>
      <c r="F63" s="18">
        <v>0.13</v>
      </c>
      <c r="G63" s="20">
        <f t="shared" ca="1" si="0"/>
        <v>43067</v>
      </c>
      <c r="H63" s="21">
        <f t="shared" ca="1" si="1"/>
        <v>63</v>
      </c>
      <c r="I63" s="8">
        <f t="shared" ca="1" si="2"/>
        <v>2636127.54</v>
      </c>
      <c r="J63" s="8">
        <f t="shared" ca="1" si="3"/>
        <v>1069335.54</v>
      </c>
      <c r="K63" s="1" t="s">
        <v>220</v>
      </c>
      <c r="L63" s="1" t="s">
        <v>317</v>
      </c>
      <c r="M63" s="1">
        <v>5</v>
      </c>
      <c r="N63" s="8">
        <f t="shared" si="4"/>
        <v>2585206.7999999998</v>
      </c>
      <c r="O63" s="7">
        <f t="shared" si="5"/>
        <v>42955</v>
      </c>
      <c r="P63" s="1">
        <f t="shared" ca="1" si="6"/>
        <v>112</v>
      </c>
      <c r="Q63" s="7"/>
    </row>
    <row r="64" spans="1:17">
      <c r="A64" s="7">
        <v>42112</v>
      </c>
      <c r="B64" s="1" t="s">
        <v>318</v>
      </c>
      <c r="C64" s="1">
        <v>87</v>
      </c>
      <c r="D64" s="19" t="s">
        <v>1026</v>
      </c>
      <c r="E64" s="17">
        <v>1442174</v>
      </c>
      <c r="F64" s="18">
        <v>0.13</v>
      </c>
      <c r="G64" s="20">
        <f t="shared" ca="1" si="0"/>
        <v>43067</v>
      </c>
      <c r="H64" s="21">
        <f t="shared" ca="1" si="1"/>
        <v>31</v>
      </c>
      <c r="I64" s="8">
        <f t="shared" ca="1" si="2"/>
        <v>1926504.1016666666</v>
      </c>
      <c r="J64" s="8">
        <f t="shared" ca="1" si="3"/>
        <v>484330.10166666657</v>
      </c>
      <c r="K64" s="1" t="s">
        <v>220</v>
      </c>
      <c r="L64" s="1" t="s">
        <v>319</v>
      </c>
      <c r="M64" s="1">
        <v>4</v>
      </c>
      <c r="N64" s="8">
        <f t="shared" si="4"/>
        <v>2192104.48</v>
      </c>
      <c r="O64" s="7">
        <f t="shared" si="5"/>
        <v>43572</v>
      </c>
      <c r="P64" s="1" t="e">
        <f t="shared" ca="1" si="6"/>
        <v>#NUM!</v>
      </c>
      <c r="Q64" s="7"/>
    </row>
    <row r="65" spans="1:17">
      <c r="A65" s="7">
        <v>42013</v>
      </c>
      <c r="B65" s="1" t="s">
        <v>320</v>
      </c>
      <c r="C65" s="1">
        <v>88</v>
      </c>
      <c r="D65" s="19" t="s">
        <v>1027</v>
      </c>
      <c r="E65" s="17">
        <v>1446944</v>
      </c>
      <c r="F65" s="18">
        <v>0.13</v>
      </c>
      <c r="G65" s="20">
        <f t="shared" ca="1" si="0"/>
        <v>43067</v>
      </c>
      <c r="H65" s="21">
        <f t="shared" ca="1" si="1"/>
        <v>34</v>
      </c>
      <c r="I65" s="8">
        <f t="shared" ca="1" si="2"/>
        <v>1979901.7066666665</v>
      </c>
      <c r="J65" s="8">
        <f t="shared" ca="1" si="3"/>
        <v>532957.70666666655</v>
      </c>
      <c r="K65" s="1" t="s">
        <v>220</v>
      </c>
      <c r="L65" s="1" t="s">
        <v>321</v>
      </c>
      <c r="M65" s="1">
        <v>2</v>
      </c>
      <c r="N65" s="8">
        <f t="shared" si="4"/>
        <v>1823149.44</v>
      </c>
      <c r="O65" s="7">
        <f t="shared" si="5"/>
        <v>42743</v>
      </c>
      <c r="P65" s="1">
        <f t="shared" ca="1" si="6"/>
        <v>324</v>
      </c>
      <c r="Q65" s="7"/>
    </row>
    <row r="66" spans="1:17">
      <c r="A66" s="7">
        <v>41130</v>
      </c>
      <c r="B66" s="1" t="s">
        <v>322</v>
      </c>
      <c r="C66" s="1">
        <v>89</v>
      </c>
      <c r="D66" s="19" t="s">
        <v>1028</v>
      </c>
      <c r="E66" s="17">
        <v>1599098</v>
      </c>
      <c r="F66" s="18">
        <v>0.13</v>
      </c>
      <c r="G66" s="20">
        <f t="shared" ca="1" si="0"/>
        <v>43067</v>
      </c>
      <c r="H66" s="21">
        <f t="shared" ca="1" si="1"/>
        <v>63</v>
      </c>
      <c r="I66" s="8">
        <f t="shared" ca="1" si="2"/>
        <v>2690482.3849999998</v>
      </c>
      <c r="J66" s="8">
        <f t="shared" ca="1" si="3"/>
        <v>1091384.3849999998</v>
      </c>
      <c r="K66" s="1" t="s">
        <v>220</v>
      </c>
      <c r="L66" s="1" t="s">
        <v>323</v>
      </c>
      <c r="M66" s="1">
        <v>2</v>
      </c>
      <c r="N66" s="8">
        <f t="shared" si="4"/>
        <v>2014863.48</v>
      </c>
      <c r="O66" s="7">
        <f t="shared" si="5"/>
        <v>41860</v>
      </c>
      <c r="P66" s="1">
        <f t="shared" ca="1" si="6"/>
        <v>1207</v>
      </c>
      <c r="Q66" s="7"/>
    </row>
    <row r="67" spans="1:17">
      <c r="A67" s="7">
        <v>42112</v>
      </c>
      <c r="B67" s="1" t="s">
        <v>324</v>
      </c>
      <c r="C67" s="1">
        <v>90</v>
      </c>
      <c r="D67" s="19" t="s">
        <v>1029</v>
      </c>
      <c r="E67" s="17">
        <v>1200198</v>
      </c>
      <c r="F67" s="18">
        <v>0.13</v>
      </c>
      <c r="G67" s="20">
        <f t="shared" ref="G67:G83" ca="1" si="7">TODAY()</f>
        <v>43067</v>
      </c>
      <c r="H67" s="21">
        <f t="shared" ref="H67:H83" ca="1" si="8">DATEDIF(A67, G67, "m")</f>
        <v>31</v>
      </c>
      <c r="I67" s="8">
        <f t="shared" ref="I67:I83" ca="1" si="9">E67+(E67*H67*F67/(12))</f>
        <v>1603264.4950000001</v>
      </c>
      <c r="J67" s="8">
        <f t="shared" ref="J67:J83" ca="1" si="10">I67-E67</f>
        <v>403066.49500000011</v>
      </c>
      <c r="K67" s="1" t="s">
        <v>220</v>
      </c>
      <c r="L67" s="1" t="s">
        <v>325</v>
      </c>
      <c r="M67" s="1">
        <v>3</v>
      </c>
      <c r="N67" s="8">
        <f t="shared" ref="N67:N69" si="11">(E67+(E67*F67*M67))</f>
        <v>1668275.2200000002</v>
      </c>
      <c r="O67" s="7">
        <f t="shared" ref="O67:O69" si="12">A67+M67*365</f>
        <v>43207</v>
      </c>
      <c r="P67" s="1" t="e">
        <f t="shared" ref="P67:P83" ca="1" si="13">DATEDIF(O67,TODAY(), "d")</f>
        <v>#NUM!</v>
      </c>
      <c r="Q67" s="7"/>
    </row>
    <row r="68" spans="1:17">
      <c r="A68" s="7">
        <v>42013</v>
      </c>
      <c r="B68" s="1" t="s">
        <v>326</v>
      </c>
      <c r="C68" s="1">
        <v>91</v>
      </c>
      <c r="D68" s="19" t="s">
        <v>1030</v>
      </c>
      <c r="E68" s="17">
        <v>1426871</v>
      </c>
      <c r="F68" s="18">
        <v>0.13</v>
      </c>
      <c r="G68" s="20">
        <f t="shared" ca="1" si="7"/>
        <v>43067</v>
      </c>
      <c r="H68" s="21">
        <f t="shared" ca="1" si="8"/>
        <v>34</v>
      </c>
      <c r="I68" s="8">
        <f t="shared" ca="1" si="9"/>
        <v>1952435.1516666668</v>
      </c>
      <c r="J68" s="8">
        <f t="shared" ca="1" si="10"/>
        <v>525564.15166666685</v>
      </c>
      <c r="K68" s="1" t="s">
        <v>193</v>
      </c>
      <c r="L68" s="1" t="s">
        <v>327</v>
      </c>
      <c r="M68" s="1">
        <v>4</v>
      </c>
      <c r="N68" s="8">
        <f t="shared" si="11"/>
        <v>2168843.92</v>
      </c>
      <c r="O68" s="7">
        <f t="shared" si="12"/>
        <v>43473</v>
      </c>
      <c r="P68" s="1" t="e">
        <f t="shared" ca="1" si="13"/>
        <v>#NUM!</v>
      </c>
      <c r="Q68" s="7"/>
    </row>
    <row r="69" spans="1:17">
      <c r="A69" s="7">
        <v>41130</v>
      </c>
      <c r="B69" s="1" t="s">
        <v>328</v>
      </c>
      <c r="C69" s="1">
        <v>92</v>
      </c>
      <c r="D69" s="19" t="s">
        <v>1031</v>
      </c>
      <c r="E69" s="17">
        <v>1111504</v>
      </c>
      <c r="F69" s="18">
        <v>0.13</v>
      </c>
      <c r="G69" s="20">
        <f t="shared" ca="1" si="7"/>
        <v>43067</v>
      </c>
      <c r="H69" s="21">
        <f t="shared" ca="1" si="8"/>
        <v>63</v>
      </c>
      <c r="I69" s="8">
        <f t="shared" ca="1" si="9"/>
        <v>1870105.48</v>
      </c>
      <c r="J69" s="8">
        <f t="shared" ca="1" si="10"/>
        <v>758601.48</v>
      </c>
      <c r="K69" s="1" t="s">
        <v>193</v>
      </c>
      <c r="L69" s="1" t="s">
        <v>329</v>
      </c>
      <c r="M69" s="1">
        <v>3</v>
      </c>
      <c r="N69" s="8">
        <f t="shared" si="11"/>
        <v>1544990.56</v>
      </c>
      <c r="O69" s="7">
        <f t="shared" si="12"/>
        <v>42225</v>
      </c>
      <c r="P69" s="1">
        <f t="shared" ca="1" si="13"/>
        <v>842</v>
      </c>
      <c r="Q69" s="7"/>
    </row>
    <row r="70" spans="1:17">
      <c r="A70" s="7">
        <v>41131</v>
      </c>
      <c r="B70" s="1" t="s">
        <v>918</v>
      </c>
      <c r="C70" s="1" t="s">
        <v>946</v>
      </c>
      <c r="D70" s="1" t="s">
        <v>950</v>
      </c>
      <c r="E70" s="17">
        <v>4851</v>
      </c>
      <c r="F70" s="18">
        <v>0.13</v>
      </c>
      <c r="G70" s="20">
        <f t="shared" ca="1" si="7"/>
        <v>43067</v>
      </c>
      <c r="H70" s="21">
        <f t="shared" ca="1" si="8"/>
        <v>63</v>
      </c>
      <c r="I70" s="8">
        <f t="shared" ca="1" si="9"/>
        <v>8161.8075000000008</v>
      </c>
      <c r="J70" s="8">
        <f t="shared" ca="1" si="10"/>
        <v>3310.8075000000008</v>
      </c>
      <c r="K70" s="1" t="s">
        <v>193</v>
      </c>
      <c r="L70" s="1" t="s">
        <v>932</v>
      </c>
      <c r="M70" s="1">
        <f ca="1">RANDBETWEEN(1,5)</f>
        <v>3</v>
      </c>
      <c r="N70" s="8">
        <f t="shared" ref="N70:N83" ca="1" si="14">(E70+(E70*F70*M70))</f>
        <v>6742.8899999999994</v>
      </c>
      <c r="O70" s="7">
        <f t="shared" ref="O70:O83" ca="1" si="15">A70+M70*365</f>
        <v>42226</v>
      </c>
      <c r="P70" s="1">
        <f t="shared" ca="1" si="13"/>
        <v>841</v>
      </c>
    </row>
    <row r="71" spans="1:17">
      <c r="A71" s="7">
        <v>41132</v>
      </c>
      <c r="B71" s="1" t="s">
        <v>919</v>
      </c>
      <c r="C71" s="1" t="s">
        <v>947</v>
      </c>
      <c r="D71" s="1" t="s">
        <v>951</v>
      </c>
      <c r="E71" s="17">
        <v>1478</v>
      </c>
      <c r="F71" s="18">
        <v>0.13</v>
      </c>
      <c r="G71" s="20">
        <f t="shared" ca="1" si="7"/>
        <v>43067</v>
      </c>
      <c r="H71" s="21">
        <f t="shared" ca="1" si="8"/>
        <v>63</v>
      </c>
      <c r="I71" s="8">
        <f t="shared" ca="1" si="9"/>
        <v>2486.7350000000001</v>
      </c>
      <c r="J71" s="8">
        <f t="shared" ca="1" si="10"/>
        <v>1008.7350000000001</v>
      </c>
      <c r="K71" s="1" t="s">
        <v>193</v>
      </c>
      <c r="L71" s="1" t="s">
        <v>933</v>
      </c>
      <c r="M71" s="1">
        <f t="shared" ref="M71:M83" ca="1" si="16">RANDBETWEEN(1,5)</f>
        <v>2</v>
      </c>
      <c r="N71" s="8">
        <f t="shared" ca="1" si="14"/>
        <v>1862.28</v>
      </c>
      <c r="O71" s="7">
        <f t="shared" ca="1" si="15"/>
        <v>41862</v>
      </c>
      <c r="P71" s="1">
        <f t="shared" ca="1" si="13"/>
        <v>1205</v>
      </c>
    </row>
    <row r="72" spans="1:17">
      <c r="A72" s="7">
        <v>41133</v>
      </c>
      <c r="B72" s="1" t="s">
        <v>920</v>
      </c>
      <c r="C72" s="1" t="s">
        <v>948</v>
      </c>
      <c r="D72" s="1" t="s">
        <v>952</v>
      </c>
      <c r="E72" s="17">
        <v>9654</v>
      </c>
      <c r="F72" s="18">
        <v>0.13</v>
      </c>
      <c r="G72" s="20">
        <f t="shared" ca="1" si="7"/>
        <v>43067</v>
      </c>
      <c r="H72" s="21">
        <f t="shared" ca="1" si="8"/>
        <v>63</v>
      </c>
      <c r="I72" s="8">
        <f t="shared" ca="1" si="9"/>
        <v>16242.855</v>
      </c>
      <c r="J72" s="8">
        <f t="shared" ca="1" si="10"/>
        <v>6588.8549999999996</v>
      </c>
      <c r="K72" s="1" t="s">
        <v>193</v>
      </c>
      <c r="L72" s="1" t="s">
        <v>934</v>
      </c>
      <c r="M72" s="1">
        <f t="shared" ca="1" si="16"/>
        <v>3</v>
      </c>
      <c r="N72" s="8">
        <f t="shared" ca="1" si="14"/>
        <v>13419.06</v>
      </c>
      <c r="O72" s="7">
        <f t="shared" ca="1" si="15"/>
        <v>42228</v>
      </c>
      <c r="P72" s="1">
        <f t="shared" ca="1" si="13"/>
        <v>839</v>
      </c>
    </row>
    <row r="73" spans="1:17">
      <c r="A73" s="7">
        <v>41134</v>
      </c>
      <c r="B73" s="1" t="s">
        <v>921</v>
      </c>
      <c r="C73" s="1" t="s">
        <v>949</v>
      </c>
      <c r="D73" s="1" t="s">
        <v>953</v>
      </c>
      <c r="E73" s="17">
        <v>2451</v>
      </c>
      <c r="F73" s="18">
        <v>0.13</v>
      </c>
      <c r="G73" s="20">
        <f t="shared" ca="1" si="7"/>
        <v>43067</v>
      </c>
      <c r="H73" s="21">
        <f t="shared" ca="1" si="8"/>
        <v>63</v>
      </c>
      <c r="I73" s="8">
        <f t="shared" ca="1" si="9"/>
        <v>4123.8074999999999</v>
      </c>
      <c r="J73" s="8">
        <f t="shared" ca="1" si="10"/>
        <v>1672.8074999999999</v>
      </c>
      <c r="K73" s="1" t="s">
        <v>193</v>
      </c>
      <c r="L73" s="1" t="s">
        <v>935</v>
      </c>
      <c r="M73" s="1">
        <f t="shared" ca="1" si="16"/>
        <v>4</v>
      </c>
      <c r="N73" s="8">
        <f t="shared" ca="1" si="14"/>
        <v>3725.52</v>
      </c>
      <c r="O73" s="7">
        <f t="shared" ca="1" si="15"/>
        <v>42594</v>
      </c>
      <c r="P73" s="1">
        <f t="shared" ca="1" si="13"/>
        <v>473</v>
      </c>
    </row>
    <row r="74" spans="1:17">
      <c r="A74" s="7">
        <v>41135</v>
      </c>
      <c r="B74" s="1" t="s">
        <v>922</v>
      </c>
      <c r="C74" s="1">
        <v>200</v>
      </c>
      <c r="D74" s="1" t="s">
        <v>954</v>
      </c>
      <c r="E74" s="17">
        <v>1214154</v>
      </c>
      <c r="F74" s="18">
        <v>0.13</v>
      </c>
      <c r="G74" s="20">
        <f t="shared" ca="1" si="7"/>
        <v>43067</v>
      </c>
      <c r="H74" s="21">
        <f t="shared" ca="1" si="8"/>
        <v>63</v>
      </c>
      <c r="I74" s="8">
        <f t="shared" ca="1" si="9"/>
        <v>2042814.105</v>
      </c>
      <c r="J74" s="8">
        <f t="shared" ca="1" si="10"/>
        <v>828660.10499999998</v>
      </c>
      <c r="K74" s="1" t="s">
        <v>193</v>
      </c>
      <c r="L74" s="1" t="s">
        <v>936</v>
      </c>
      <c r="M74" s="1">
        <f t="shared" ca="1" si="16"/>
        <v>4</v>
      </c>
      <c r="N74" s="8">
        <f t="shared" ca="1" si="14"/>
        <v>1845514.08</v>
      </c>
      <c r="O74" s="7">
        <f t="shared" ca="1" si="15"/>
        <v>42595</v>
      </c>
      <c r="P74" s="1">
        <f t="shared" ca="1" si="13"/>
        <v>472</v>
      </c>
    </row>
    <row r="75" spans="1:17">
      <c r="A75" s="7">
        <v>41136</v>
      </c>
      <c r="B75" s="1" t="s">
        <v>923</v>
      </c>
      <c r="C75" s="1">
        <v>201</v>
      </c>
      <c r="D75" s="1" t="s">
        <v>955</v>
      </c>
      <c r="E75" s="17">
        <v>1245154</v>
      </c>
      <c r="F75" s="18">
        <v>0.13</v>
      </c>
      <c r="G75" s="20">
        <f t="shared" ca="1" si="7"/>
        <v>43067</v>
      </c>
      <c r="H75" s="21">
        <f t="shared" ca="1" si="8"/>
        <v>63</v>
      </c>
      <c r="I75" s="8">
        <f t="shared" ca="1" si="9"/>
        <v>2094971.605</v>
      </c>
      <c r="J75" s="8">
        <f t="shared" ca="1" si="10"/>
        <v>849817.60499999998</v>
      </c>
      <c r="K75" s="1" t="s">
        <v>220</v>
      </c>
      <c r="L75" s="1" t="s">
        <v>937</v>
      </c>
      <c r="M75" s="1">
        <f t="shared" ca="1" si="16"/>
        <v>5</v>
      </c>
      <c r="N75" s="8">
        <f t="shared" ca="1" si="14"/>
        <v>2054504.1</v>
      </c>
      <c r="O75" s="7">
        <f t="shared" ca="1" si="15"/>
        <v>42961</v>
      </c>
      <c r="P75" s="1">
        <f t="shared" ca="1" si="13"/>
        <v>106</v>
      </c>
    </row>
    <row r="76" spans="1:17">
      <c r="A76" s="7">
        <v>41137</v>
      </c>
      <c r="B76" s="1" t="s">
        <v>924</v>
      </c>
      <c r="C76" s="1">
        <v>202</v>
      </c>
      <c r="D76" s="1" t="s">
        <v>956</v>
      </c>
      <c r="E76" s="17">
        <v>1528451</v>
      </c>
      <c r="F76" s="18">
        <v>0.13</v>
      </c>
      <c r="G76" s="20">
        <f t="shared" ca="1" si="7"/>
        <v>43067</v>
      </c>
      <c r="H76" s="21">
        <f t="shared" ca="1" si="8"/>
        <v>63</v>
      </c>
      <c r="I76" s="8">
        <f t="shared" ca="1" si="9"/>
        <v>2571618.8075000001</v>
      </c>
      <c r="J76" s="8">
        <f t="shared" ca="1" si="10"/>
        <v>1043167.8075000001</v>
      </c>
      <c r="K76" s="1" t="s">
        <v>220</v>
      </c>
      <c r="L76" s="1" t="s">
        <v>938</v>
      </c>
      <c r="M76" s="1">
        <f t="shared" ca="1" si="16"/>
        <v>1</v>
      </c>
      <c r="N76" s="8">
        <f t="shared" ca="1" si="14"/>
        <v>1727149.63</v>
      </c>
      <c r="O76" s="7">
        <f t="shared" ca="1" si="15"/>
        <v>41502</v>
      </c>
      <c r="P76" s="1">
        <f t="shared" ca="1" si="13"/>
        <v>1565</v>
      </c>
    </row>
    <row r="77" spans="1:17">
      <c r="A77" s="7">
        <v>41138</v>
      </c>
      <c r="B77" s="1" t="s">
        <v>925</v>
      </c>
      <c r="C77" s="1">
        <v>203</v>
      </c>
      <c r="D77" s="1" t="s">
        <v>957</v>
      </c>
      <c r="E77" s="17">
        <v>7589415</v>
      </c>
      <c r="F77" s="18">
        <v>0.13</v>
      </c>
      <c r="G77" s="20">
        <f t="shared" ca="1" si="7"/>
        <v>43067</v>
      </c>
      <c r="H77" s="21">
        <f t="shared" ca="1" si="8"/>
        <v>63</v>
      </c>
      <c r="I77" s="8">
        <f t="shared" ca="1" si="9"/>
        <v>12769190.737500001</v>
      </c>
      <c r="J77" s="8">
        <f t="shared" ca="1" si="10"/>
        <v>5179775.7375000007</v>
      </c>
      <c r="K77" s="1" t="s">
        <v>220</v>
      </c>
      <c r="L77" s="1" t="s">
        <v>939</v>
      </c>
      <c r="M77" s="1">
        <f t="shared" ca="1" si="16"/>
        <v>1</v>
      </c>
      <c r="N77" s="8">
        <f t="shared" ca="1" si="14"/>
        <v>8576038.9499999993</v>
      </c>
      <c r="O77" s="7">
        <f t="shared" ca="1" si="15"/>
        <v>41503</v>
      </c>
      <c r="P77" s="1">
        <f t="shared" ca="1" si="13"/>
        <v>1564</v>
      </c>
    </row>
    <row r="78" spans="1:17">
      <c r="A78" s="7">
        <v>41139</v>
      </c>
      <c r="B78" s="1" t="s">
        <v>926</v>
      </c>
      <c r="C78" s="1">
        <v>204</v>
      </c>
      <c r="D78" s="1" t="s">
        <v>958</v>
      </c>
      <c r="E78" s="17">
        <v>9521479</v>
      </c>
      <c r="F78" s="18">
        <v>0.13</v>
      </c>
      <c r="G78" s="20">
        <f t="shared" ca="1" si="7"/>
        <v>43067</v>
      </c>
      <c r="H78" s="21">
        <f t="shared" ca="1" si="8"/>
        <v>63</v>
      </c>
      <c r="I78" s="8">
        <f t="shared" ca="1" si="9"/>
        <v>16019888.4175</v>
      </c>
      <c r="J78" s="8">
        <f t="shared" ca="1" si="10"/>
        <v>6498409.4175000004</v>
      </c>
      <c r="K78" s="1" t="s">
        <v>220</v>
      </c>
      <c r="L78" s="1" t="s">
        <v>940</v>
      </c>
      <c r="M78" s="1">
        <f t="shared" ca="1" si="16"/>
        <v>2</v>
      </c>
      <c r="N78" s="8">
        <f t="shared" ca="1" si="14"/>
        <v>11997063.539999999</v>
      </c>
      <c r="O78" s="7">
        <f t="shared" ca="1" si="15"/>
        <v>41869</v>
      </c>
      <c r="P78" s="1">
        <f t="shared" ca="1" si="13"/>
        <v>1198</v>
      </c>
    </row>
    <row r="79" spans="1:17">
      <c r="A79" s="7">
        <v>41140</v>
      </c>
      <c r="B79" s="1" t="s">
        <v>927</v>
      </c>
      <c r="C79" s="1">
        <v>205</v>
      </c>
      <c r="D79" s="1" t="s">
        <v>959</v>
      </c>
      <c r="E79" s="17">
        <v>7452189</v>
      </c>
      <c r="F79" s="18">
        <v>0.13</v>
      </c>
      <c r="G79" s="20">
        <f t="shared" ca="1" si="7"/>
        <v>43067</v>
      </c>
      <c r="H79" s="21">
        <f t="shared" ca="1" si="8"/>
        <v>63</v>
      </c>
      <c r="I79" s="8">
        <f t="shared" ca="1" si="9"/>
        <v>12538307.9925</v>
      </c>
      <c r="J79" s="8">
        <f t="shared" ca="1" si="10"/>
        <v>5086118.9924999997</v>
      </c>
      <c r="K79" s="1" t="s">
        <v>220</v>
      </c>
      <c r="L79" s="1" t="s">
        <v>941</v>
      </c>
      <c r="M79" s="1">
        <f t="shared" ca="1" si="16"/>
        <v>1</v>
      </c>
      <c r="N79" s="8">
        <f t="shared" ca="1" si="14"/>
        <v>8420973.5700000003</v>
      </c>
      <c r="O79" s="7">
        <f t="shared" ca="1" si="15"/>
        <v>41505</v>
      </c>
      <c r="P79" s="1">
        <f t="shared" ca="1" si="13"/>
        <v>1562</v>
      </c>
    </row>
    <row r="80" spans="1:17">
      <c r="A80" s="7">
        <v>41141</v>
      </c>
      <c r="B80" s="1" t="s">
        <v>928</v>
      </c>
      <c r="C80" s="1">
        <v>206</v>
      </c>
      <c r="D80" s="1" t="s">
        <v>960</v>
      </c>
      <c r="E80" s="17">
        <v>4784</v>
      </c>
      <c r="F80" s="18">
        <v>0.13</v>
      </c>
      <c r="G80" s="20">
        <f t="shared" ca="1" si="7"/>
        <v>43067</v>
      </c>
      <c r="H80" s="21">
        <f t="shared" ca="1" si="8"/>
        <v>63</v>
      </c>
      <c r="I80" s="8">
        <f t="shared" ca="1" si="9"/>
        <v>8049.08</v>
      </c>
      <c r="J80" s="8">
        <f t="shared" ca="1" si="10"/>
        <v>3265.08</v>
      </c>
      <c r="K80" s="1" t="s">
        <v>220</v>
      </c>
      <c r="L80" s="1" t="s">
        <v>942</v>
      </c>
      <c r="M80" s="1">
        <f t="shared" ca="1" si="16"/>
        <v>5</v>
      </c>
      <c r="N80" s="8">
        <f t="shared" ca="1" si="14"/>
        <v>7893.6</v>
      </c>
      <c r="O80" s="7">
        <f t="shared" ca="1" si="15"/>
        <v>42966</v>
      </c>
      <c r="P80" s="1">
        <f t="shared" ca="1" si="13"/>
        <v>101</v>
      </c>
    </row>
    <row r="81" spans="1:16">
      <c r="A81" s="7">
        <v>41142</v>
      </c>
      <c r="B81" s="1" t="s">
        <v>929</v>
      </c>
      <c r="C81" s="1">
        <v>207</v>
      </c>
      <c r="D81" s="1" t="s">
        <v>961</v>
      </c>
      <c r="E81" s="17">
        <v>6589</v>
      </c>
      <c r="F81" s="18">
        <v>0.13</v>
      </c>
      <c r="G81" s="20">
        <f t="shared" ca="1" si="7"/>
        <v>43067</v>
      </c>
      <c r="H81" s="21">
        <f t="shared" ca="1" si="8"/>
        <v>63</v>
      </c>
      <c r="I81" s="8">
        <f t="shared" ca="1" si="9"/>
        <v>11085.9925</v>
      </c>
      <c r="J81" s="8">
        <f t="shared" ca="1" si="10"/>
        <v>4496.9925000000003</v>
      </c>
      <c r="K81" s="1" t="s">
        <v>220</v>
      </c>
      <c r="L81" s="1" t="s">
        <v>943</v>
      </c>
      <c r="M81" s="1">
        <f t="shared" ca="1" si="16"/>
        <v>2</v>
      </c>
      <c r="N81" s="8">
        <f t="shared" ca="1" si="14"/>
        <v>8302.14</v>
      </c>
      <c r="O81" s="7">
        <f t="shared" ca="1" si="15"/>
        <v>41872</v>
      </c>
      <c r="P81" s="1">
        <f t="shared" ca="1" si="13"/>
        <v>1195</v>
      </c>
    </row>
    <row r="82" spans="1:16">
      <c r="A82" s="7">
        <v>41143</v>
      </c>
      <c r="B82" s="1" t="s">
        <v>930</v>
      </c>
      <c r="C82" s="1">
        <v>208</v>
      </c>
      <c r="D82" s="1" t="s">
        <v>962</v>
      </c>
      <c r="E82" s="17">
        <v>8934</v>
      </c>
      <c r="F82" s="18">
        <v>0.13</v>
      </c>
      <c r="G82" s="20">
        <f t="shared" ca="1" si="7"/>
        <v>43067</v>
      </c>
      <c r="H82" s="21">
        <f t="shared" ca="1" si="8"/>
        <v>63</v>
      </c>
      <c r="I82" s="8">
        <f t="shared" ca="1" si="9"/>
        <v>15031.455000000002</v>
      </c>
      <c r="J82" s="8">
        <f t="shared" ca="1" si="10"/>
        <v>6097.4550000000017</v>
      </c>
      <c r="K82" s="1" t="s">
        <v>220</v>
      </c>
      <c r="L82" s="1" t="s">
        <v>944</v>
      </c>
      <c r="M82" s="1">
        <f t="shared" ca="1" si="16"/>
        <v>4</v>
      </c>
      <c r="N82" s="8">
        <f t="shared" ca="1" si="14"/>
        <v>13579.68</v>
      </c>
      <c r="O82" s="7">
        <f t="shared" ca="1" si="15"/>
        <v>42603</v>
      </c>
      <c r="P82" s="1">
        <f t="shared" ca="1" si="13"/>
        <v>464</v>
      </c>
    </row>
    <row r="83" spans="1:16">
      <c r="A83" s="7">
        <v>41144</v>
      </c>
      <c r="B83" s="1" t="s">
        <v>931</v>
      </c>
      <c r="C83" s="1">
        <v>209</v>
      </c>
      <c r="D83" s="1" t="s">
        <v>963</v>
      </c>
      <c r="E83" s="17">
        <v>1582</v>
      </c>
      <c r="F83" s="18">
        <v>0.13</v>
      </c>
      <c r="G83" s="20">
        <f t="shared" ca="1" si="7"/>
        <v>43067</v>
      </c>
      <c r="H83" s="21">
        <f t="shared" ca="1" si="8"/>
        <v>63</v>
      </c>
      <c r="I83" s="8">
        <f t="shared" ca="1" si="9"/>
        <v>2661.7150000000001</v>
      </c>
      <c r="J83" s="8">
        <f t="shared" ca="1" si="10"/>
        <v>1079.7150000000001</v>
      </c>
      <c r="K83" s="1" t="s">
        <v>220</v>
      </c>
      <c r="L83" s="1" t="s">
        <v>945</v>
      </c>
      <c r="M83" s="1">
        <f t="shared" ca="1" si="16"/>
        <v>1</v>
      </c>
      <c r="N83" s="8">
        <f t="shared" ca="1" si="14"/>
        <v>1787.66</v>
      </c>
      <c r="O83" s="7">
        <f t="shared" ca="1" si="15"/>
        <v>41509</v>
      </c>
      <c r="P83" s="1">
        <f t="shared" ca="1" si="13"/>
        <v>1558</v>
      </c>
    </row>
    <row r="84" spans="1:16">
      <c r="G84" s="20"/>
    </row>
    <row r="85" spans="1:16">
      <c r="G85" s="20"/>
    </row>
    <row r="86" spans="1:16">
      <c r="G86" s="20"/>
    </row>
    <row r="87" spans="1:16">
      <c r="G87" s="20"/>
    </row>
    <row r="88" spans="1:16">
      <c r="G88" s="20"/>
    </row>
    <row r="89" spans="1:16">
      <c r="G89" s="2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I6" sqref="I6"/>
    </sheetView>
  </sheetViews>
  <sheetFormatPr defaultRowHeight="14.4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allusers</vt:lpstr>
      <vt:lpstr>Sheet1</vt:lpstr>
      <vt:lpstr>Sheet3</vt:lpstr>
      <vt:lpstr>INVESTOR</vt:lpstr>
      <vt:lpstr>FIXED DEPOSIT</vt:lpstr>
      <vt:lpstr>SHARES</vt:lpstr>
      <vt:lpstr>BORROWER</vt:lpstr>
      <vt:lpstr>DEBENTURES</vt:lpstr>
      <vt:lpstr>Sheet2</vt:lpstr>
      <vt:lpstr>Registered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jay bhanushali</dc:creator>
  <cp:lastModifiedBy>jay bhanushali</cp:lastModifiedBy>
  <dcterms:created xsi:type="dcterms:W3CDTF">2017-11-23T07:57:17Z</dcterms:created>
  <dcterms:modified xsi:type="dcterms:W3CDTF">2017-11-28T19:43:32Z</dcterms:modified>
</cp:coreProperties>
</file>