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8_{2EB9CACF-9F99-4B52-8F66-25D218767EA6}" xr6:coauthVersionLast="31" xr6:coauthVersionMax="31" xr10:uidLastSave="{00000000-0000-0000-0000-000000000000}"/>
  <bookViews>
    <workbookView xWindow="0" yWindow="0" windowWidth="23040" windowHeight="9072" activeTab="5" xr2:uid="{00000000-000D-0000-FFFF-FFFF00000000}"/>
  </bookViews>
  <sheets>
    <sheet name="Product Demand Table" sheetId="2" r:id="rId1"/>
    <sheet name="Time" sheetId="1" r:id="rId2"/>
    <sheet name="Utilization Matrix" sheetId="3" r:id="rId3"/>
    <sheet name="Sheet1" sheetId="4" r:id="rId4"/>
    <sheet name="GROUPS" sheetId="5" r:id="rId5"/>
    <sheet name="Financial Analysis" sheetId="6" r:id="rId6"/>
  </sheets>
  <definedNames>
    <definedName name="_xlnm._FilterDatabase" localSheetId="0" hidden="1">'Product Demand Table'!$A$1:$F$44</definedName>
    <definedName name="_xlnm._FilterDatabase" localSheetId="1" hidden="1">Time!$B$6:$C$49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3" i="6" l="1"/>
  <c r="F134" i="5"/>
  <c r="H63" i="6"/>
  <c r="G63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20" i="6"/>
  <c r="H132" i="5"/>
  <c r="H130" i="5"/>
  <c r="N126" i="5"/>
  <c r="L126" i="5"/>
  <c r="K126" i="5"/>
  <c r="J126" i="5"/>
  <c r="I126" i="5"/>
  <c r="H126" i="5"/>
  <c r="G126" i="5"/>
  <c r="F126" i="5"/>
  <c r="M124" i="5"/>
  <c r="Q125" i="5"/>
  <c r="Q123" i="5"/>
  <c r="L121" i="5"/>
  <c r="G119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10" i="5"/>
  <c r="S83" i="5"/>
  <c r="S82" i="5"/>
  <c r="S81" i="5"/>
  <c r="S80" i="5"/>
  <c r="S79" i="5"/>
  <c r="S78" i="5"/>
  <c r="S77" i="5"/>
  <c r="S76" i="5"/>
  <c r="S75" i="5"/>
  <c r="S74" i="5"/>
  <c r="S73" i="5"/>
  <c r="N105" i="5"/>
  <c r="S69" i="5"/>
  <c r="S85" i="5" s="1"/>
  <c r="S70" i="5"/>
  <c r="S71" i="5"/>
  <c r="S72" i="5"/>
  <c r="S68" i="5"/>
  <c r="Q75" i="5"/>
  <c r="Q69" i="5"/>
  <c r="Q70" i="5"/>
  <c r="Q71" i="5"/>
  <c r="Q72" i="5"/>
  <c r="Q73" i="5"/>
  <c r="Q74" i="5"/>
  <c r="Q76" i="5"/>
  <c r="Q77" i="5"/>
  <c r="Q78" i="5"/>
  <c r="Q79" i="5"/>
  <c r="Q80" i="5"/>
  <c r="Q81" i="5"/>
  <c r="Q82" i="5"/>
  <c r="Q83" i="5"/>
  <c r="Q68" i="5"/>
  <c r="N69" i="5"/>
  <c r="N68" i="5"/>
  <c r="Q64" i="5"/>
  <c r="Q61" i="5"/>
  <c r="Q62" i="5"/>
  <c r="Q63" i="5"/>
  <c r="Q60" i="5"/>
  <c r="M55" i="5"/>
  <c r="U40" i="5"/>
  <c r="U39" i="5"/>
  <c r="P95" i="1"/>
  <c r="O95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52" i="1"/>
  <c r="Q124" i="5" l="1"/>
  <c r="J3" i="6"/>
  <c r="J2" i="6"/>
  <c r="U20" i="5"/>
  <c r="U19" i="5"/>
  <c r="I45" i="5"/>
  <c r="I44" i="5"/>
  <c r="I43" i="5"/>
  <c r="I42" i="5"/>
  <c r="I41" i="5"/>
  <c r="F37" i="5"/>
  <c r="F36" i="5"/>
  <c r="F35" i="5"/>
  <c r="F34" i="5"/>
  <c r="I30" i="5"/>
  <c r="I29" i="5"/>
  <c r="I28" i="5"/>
  <c r="I27" i="5"/>
  <c r="H23" i="5"/>
  <c r="H22" i="5"/>
  <c r="H21" i="5"/>
  <c r="H20" i="5"/>
  <c r="H19" i="5"/>
  <c r="H18" i="5"/>
  <c r="N13" i="5"/>
  <c r="N12" i="5"/>
  <c r="N11" i="5"/>
  <c r="N10" i="5"/>
  <c r="I5" i="5"/>
  <c r="I4" i="5"/>
  <c r="I3" i="5"/>
  <c r="F50" i="1" l="1"/>
  <c r="D19" i="4" l="1"/>
  <c r="C19" i="4"/>
  <c r="B19" i="4"/>
  <c r="BB15" i="4" l="1"/>
  <c r="BA15" i="4"/>
  <c r="BB14" i="4"/>
  <c r="BB13" i="4"/>
  <c r="BB12" i="4"/>
  <c r="AZ11" i="4"/>
  <c r="AS11" i="4"/>
  <c r="AZ10" i="4"/>
  <c r="BA10" i="4"/>
  <c r="BB10" i="4"/>
  <c r="AY10" i="4"/>
  <c r="BB8" i="4"/>
  <c r="AZ8" i="4"/>
  <c r="AY8" i="4"/>
  <c r="AX7" i="4"/>
  <c r="BA6" i="4"/>
  <c r="AZ6" i="4"/>
  <c r="AY6" i="4"/>
  <c r="AX6" i="4"/>
  <c r="BB5" i="4"/>
  <c r="BA5" i="4"/>
  <c r="AX5" i="4"/>
  <c r="AW5" i="4"/>
  <c r="BA4" i="4"/>
  <c r="AX4" i="4"/>
  <c r="AW4" i="4"/>
  <c r="BB3" i="4"/>
  <c r="AZ3" i="4"/>
  <c r="AY3" i="4"/>
  <c r="AX3" i="4"/>
  <c r="AW3" i="4"/>
  <c r="BA16" i="4"/>
  <c r="BA14" i="4"/>
  <c r="BA13" i="4"/>
  <c r="BA12" i="4"/>
  <c r="AR58" i="4"/>
  <c r="AQ58" i="4"/>
  <c r="AP58" i="4"/>
  <c r="AO58" i="4"/>
  <c r="AN58" i="4"/>
  <c r="AM58" i="4"/>
  <c r="AL58" i="4"/>
  <c r="AK58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R57" i="4"/>
  <c r="AQ57" i="4"/>
  <c r="AP57" i="4"/>
  <c r="AO57" i="4"/>
  <c r="AN57" i="4"/>
  <c r="AM57" i="4"/>
  <c r="AL57" i="4"/>
  <c r="AK57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R56" i="4"/>
  <c r="AQ56" i="4"/>
  <c r="AP56" i="4"/>
  <c r="AO56" i="4"/>
  <c r="AN56" i="4"/>
  <c r="AM56" i="4"/>
  <c r="AL56" i="4"/>
  <c r="AK56" i="4"/>
  <c r="AJ56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R55" i="4"/>
  <c r="AQ55" i="4"/>
  <c r="AP55" i="4"/>
  <c r="AO55" i="4"/>
  <c r="AN55" i="4"/>
  <c r="AM55" i="4"/>
  <c r="AL55" i="4"/>
  <c r="AK55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R54" i="4"/>
  <c r="AQ54" i="4"/>
  <c r="AP54" i="4"/>
  <c r="AO54" i="4"/>
  <c r="AN54" i="4"/>
  <c r="AM54" i="4"/>
  <c r="AL54" i="4"/>
  <c r="AK54" i="4"/>
  <c r="AJ54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R53" i="4"/>
  <c r="AQ53" i="4"/>
  <c r="AP53" i="4"/>
  <c r="AO53" i="4"/>
  <c r="AN53" i="4"/>
  <c r="AM53" i="4"/>
  <c r="AL53" i="4"/>
  <c r="AK53" i="4"/>
  <c r="AJ53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R52" i="4"/>
  <c r="AQ52" i="4"/>
  <c r="AP52" i="4"/>
  <c r="AO52" i="4"/>
  <c r="AN52" i="4"/>
  <c r="AM52" i="4"/>
  <c r="AL52" i="4"/>
  <c r="AK52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R51" i="4"/>
  <c r="AQ51" i="4"/>
  <c r="AP51" i="4"/>
  <c r="AO51" i="4"/>
  <c r="AN51" i="4"/>
  <c r="AM51" i="4"/>
  <c r="AL51" i="4"/>
  <c r="AK51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R49" i="4"/>
  <c r="AQ49" i="4"/>
  <c r="AP49" i="4"/>
  <c r="AO49" i="4"/>
  <c r="AN49" i="4"/>
  <c r="AM49" i="4"/>
  <c r="AL49" i="4"/>
  <c r="AK49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R49" i="4"/>
  <c r="Q49" i="4"/>
  <c r="P49" i="4"/>
  <c r="O49" i="4"/>
  <c r="N49" i="4"/>
  <c r="M49" i="4"/>
  <c r="L49" i="4"/>
  <c r="J49" i="4"/>
  <c r="I49" i="4"/>
  <c r="H49" i="4"/>
  <c r="E49" i="4"/>
  <c r="AR48" i="4"/>
  <c r="AQ48" i="4"/>
  <c r="AP48" i="4"/>
  <c r="AO48" i="4"/>
  <c r="AN48" i="4"/>
  <c r="AM48" i="4"/>
  <c r="AL48" i="4"/>
  <c r="AK48" i="4"/>
  <c r="AJ48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R48" i="4"/>
  <c r="Q48" i="4"/>
  <c r="P48" i="4"/>
  <c r="O48" i="4"/>
  <c r="N48" i="4"/>
  <c r="M48" i="4"/>
  <c r="L48" i="4"/>
  <c r="J48" i="4"/>
  <c r="I48" i="4"/>
  <c r="H48" i="4"/>
  <c r="E48" i="4"/>
  <c r="AR47" i="4"/>
  <c r="AQ47" i="4"/>
  <c r="AP47" i="4"/>
  <c r="AO47" i="4"/>
  <c r="AN47" i="4"/>
  <c r="AM47" i="4"/>
  <c r="AL47" i="4"/>
  <c r="AK47" i="4"/>
  <c r="AJ47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R47" i="4"/>
  <c r="Q47" i="4"/>
  <c r="P47" i="4"/>
  <c r="O47" i="4"/>
  <c r="N47" i="4"/>
  <c r="M47" i="4"/>
  <c r="L47" i="4"/>
  <c r="J47" i="4"/>
  <c r="I47" i="4"/>
  <c r="H47" i="4"/>
  <c r="E47" i="4"/>
  <c r="AR46" i="4"/>
  <c r="AQ46" i="4"/>
  <c r="AP46" i="4"/>
  <c r="AO46" i="4"/>
  <c r="AN46" i="4"/>
  <c r="AM46" i="4"/>
  <c r="AL46" i="4"/>
  <c r="AK46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Q46" i="4"/>
  <c r="P46" i="4"/>
  <c r="O46" i="4"/>
  <c r="M46" i="4"/>
  <c r="L46" i="4"/>
  <c r="K46" i="4"/>
  <c r="I46" i="4"/>
  <c r="H46" i="4"/>
  <c r="E46" i="4"/>
  <c r="AR45" i="4"/>
  <c r="AQ45" i="4"/>
  <c r="AP45" i="4"/>
  <c r="AO45" i="4"/>
  <c r="AN45" i="4"/>
  <c r="AM45" i="4"/>
  <c r="AL45" i="4"/>
  <c r="AK45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S45" i="4"/>
  <c r="R45" i="4"/>
  <c r="Q45" i="4"/>
  <c r="O45" i="4"/>
  <c r="M45" i="4"/>
  <c r="L45" i="4"/>
  <c r="K45" i="4"/>
  <c r="I45" i="4"/>
  <c r="H45" i="4"/>
  <c r="E45" i="4"/>
  <c r="AR44" i="4"/>
  <c r="AQ44" i="4"/>
  <c r="AP44" i="4"/>
  <c r="AO44" i="4"/>
  <c r="AN44" i="4"/>
  <c r="AM44" i="4"/>
  <c r="AL44" i="4"/>
  <c r="AK44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S44" i="4"/>
  <c r="R44" i="4"/>
  <c r="Q44" i="4"/>
  <c r="O44" i="4"/>
  <c r="M44" i="4"/>
  <c r="L44" i="4"/>
  <c r="K44" i="4"/>
  <c r="I44" i="4"/>
  <c r="H44" i="4"/>
  <c r="E44" i="4"/>
  <c r="AR43" i="4"/>
  <c r="AQ43" i="4"/>
  <c r="AP43" i="4"/>
  <c r="AO43" i="4"/>
  <c r="AN43" i="4"/>
  <c r="AM43" i="4"/>
  <c r="AL43" i="4"/>
  <c r="AK43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Q43" i="4"/>
  <c r="O43" i="4"/>
  <c r="M43" i="4"/>
  <c r="L43" i="4"/>
  <c r="K43" i="4"/>
  <c r="I43" i="4"/>
  <c r="H43" i="4"/>
  <c r="E43" i="4"/>
  <c r="AR42" i="4"/>
  <c r="AQ42" i="4"/>
  <c r="AP42" i="4"/>
  <c r="AO42" i="4"/>
  <c r="AN42" i="4"/>
  <c r="AM42" i="4"/>
  <c r="AL42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Q42" i="4"/>
  <c r="O42" i="4"/>
  <c r="M42" i="4"/>
  <c r="L42" i="4"/>
  <c r="K42" i="4"/>
  <c r="I42" i="4"/>
  <c r="H42" i="4"/>
  <c r="E42" i="4"/>
  <c r="AS12" i="4" l="1"/>
  <c r="B4" i="3"/>
  <c r="G8" i="3" s="1"/>
  <c r="AS13" i="4" l="1"/>
  <c r="AS5" i="4"/>
  <c r="AS14" i="4"/>
  <c r="AS16" i="4"/>
  <c r="AS17" i="4"/>
  <c r="AS15" i="4"/>
  <c r="F8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C50" i="3" l="1"/>
  <c r="B50" i="3"/>
  <c r="C49" i="3"/>
  <c r="B49" i="3"/>
  <c r="C48" i="3"/>
  <c r="B48" i="3"/>
  <c r="C47" i="3"/>
  <c r="B47" i="3"/>
  <c r="C46" i="3"/>
  <c r="B46" i="3"/>
  <c r="C45" i="3"/>
  <c r="B45" i="3"/>
  <c r="C44" i="3"/>
  <c r="B44" i="3"/>
  <c r="C43" i="3"/>
  <c r="B43" i="3"/>
  <c r="C42" i="3"/>
  <c r="B42" i="3"/>
  <c r="C41" i="3"/>
  <c r="B41" i="3"/>
  <c r="C40" i="3"/>
  <c r="B40" i="3"/>
  <c r="C39" i="3"/>
  <c r="B39" i="3"/>
  <c r="C38" i="3"/>
  <c r="B3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K48" i="4" l="1"/>
  <c r="B47" i="4"/>
  <c r="G44" i="4"/>
  <c r="J43" i="4"/>
  <c r="S49" i="4"/>
  <c r="B44" i="4"/>
  <c r="N46" i="4"/>
  <c r="T49" i="4"/>
  <c r="G48" i="4"/>
  <c r="T45" i="4"/>
  <c r="C44" i="4"/>
  <c r="F43" i="4"/>
  <c r="G49" i="4"/>
  <c r="P42" i="4"/>
  <c r="B46" i="4"/>
  <c r="B48" i="4"/>
  <c r="N44" i="4"/>
  <c r="R46" i="4"/>
  <c r="D49" i="4"/>
  <c r="P45" i="4"/>
  <c r="B43" i="4"/>
  <c r="D48" i="4"/>
  <c r="F48" i="4"/>
  <c r="F44" i="4"/>
  <c r="G43" i="4"/>
  <c r="B49" i="4"/>
  <c r="G46" i="4"/>
  <c r="F45" i="4"/>
  <c r="G42" i="4"/>
  <c r="U49" i="4"/>
  <c r="F42" i="4"/>
  <c r="P44" i="4"/>
  <c r="C48" i="4"/>
  <c r="G45" i="4"/>
  <c r="K49" i="4"/>
  <c r="N45" i="4"/>
  <c r="C47" i="4"/>
  <c r="S48" i="4"/>
  <c r="D45" i="4"/>
  <c r="G47" i="4"/>
  <c r="U47" i="4"/>
  <c r="D42" i="4"/>
  <c r="N42" i="4"/>
  <c r="U48" i="4"/>
  <c r="C46" i="4"/>
  <c r="B45" i="4"/>
  <c r="C42" i="4"/>
  <c r="K47" i="4"/>
  <c r="T48" i="4"/>
  <c r="R42" i="4"/>
  <c r="R43" i="4"/>
  <c r="D44" i="4"/>
  <c r="D46" i="4"/>
  <c r="P43" i="4"/>
  <c r="B42" i="4"/>
  <c r="S47" i="4"/>
  <c r="T47" i="4"/>
  <c r="T44" i="4"/>
  <c r="F47" i="4"/>
  <c r="N43" i="4"/>
  <c r="J44" i="4"/>
  <c r="J42" i="4"/>
  <c r="C49" i="4"/>
  <c r="C45" i="4"/>
  <c r="F46" i="4"/>
  <c r="F49" i="4"/>
  <c r="D47" i="4"/>
  <c r="J45" i="4"/>
  <c r="D43" i="4"/>
  <c r="C43" i="4"/>
  <c r="J46" i="4"/>
  <c r="AS8" i="4"/>
  <c r="AS6" i="4"/>
  <c r="AS4" i="4"/>
  <c r="AS7" i="4"/>
  <c r="AY9" i="4"/>
  <c r="AS3" i="4"/>
  <c r="AS10" i="4"/>
  <c r="AS2" i="4"/>
  <c r="AS9" i="4"/>
</calcChain>
</file>

<file path=xl/sharedStrings.xml><?xml version="1.0" encoding="utf-8"?>
<sst xmlns="http://schemas.openxmlformats.org/spreadsheetml/2006/main" count="515" uniqueCount="109">
  <si>
    <t>Product No. / Machine</t>
  </si>
  <si>
    <t>M</t>
  </si>
  <si>
    <t>A</t>
  </si>
  <si>
    <t>Q</t>
  </si>
  <si>
    <t>E</t>
  </si>
  <si>
    <t>B</t>
  </si>
  <si>
    <t>C</t>
  </si>
  <si>
    <t>L</t>
  </si>
  <si>
    <t>D</t>
  </si>
  <si>
    <t>K</t>
  </si>
  <si>
    <t>R</t>
  </si>
  <si>
    <t>O</t>
  </si>
  <si>
    <t>P</t>
  </si>
  <si>
    <t>G</t>
  </si>
  <si>
    <t>J</t>
  </si>
  <si>
    <t>I</t>
  </si>
  <si>
    <t>F</t>
  </si>
  <si>
    <t>N</t>
  </si>
  <si>
    <t>42B</t>
  </si>
  <si>
    <t>Machine</t>
  </si>
  <si>
    <t>Availability</t>
  </si>
  <si>
    <t>Setup Time</t>
  </si>
  <si>
    <t>Batch Size</t>
  </si>
  <si>
    <t>Product Family</t>
  </si>
  <si>
    <t>Product Demand</t>
  </si>
  <si>
    <t>Product No.</t>
  </si>
  <si>
    <t>Family</t>
  </si>
  <si>
    <t>Units per Tote Bin</t>
  </si>
  <si>
    <t>2015 Demand</t>
  </si>
  <si>
    <t>2016 Demand</t>
  </si>
  <si>
    <t>2017 Forecast</t>
  </si>
  <si>
    <t>Hours/Week</t>
  </si>
  <si>
    <t>No. of Weeks</t>
  </si>
  <si>
    <t>Machine Available Time (Mins)</t>
  </si>
  <si>
    <t>Assumptions</t>
  </si>
  <si>
    <t>Group 1</t>
  </si>
  <si>
    <t>AEB</t>
  </si>
  <si>
    <t>Group 2</t>
  </si>
  <si>
    <t>DK</t>
  </si>
  <si>
    <t>Group 3</t>
  </si>
  <si>
    <t>GJI</t>
  </si>
  <si>
    <t>Group 4</t>
  </si>
  <si>
    <t>CL</t>
  </si>
  <si>
    <t>Group 5</t>
  </si>
  <si>
    <t>RO</t>
  </si>
  <si>
    <t>Group 6</t>
  </si>
  <si>
    <t>PF</t>
  </si>
  <si>
    <t>Mahines UTILISATIONS</t>
  </si>
  <si>
    <t>total m/c needed</t>
  </si>
  <si>
    <t>M/c needed by groups</t>
  </si>
  <si>
    <t>PG.1</t>
  </si>
  <si>
    <t>PG.2</t>
  </si>
  <si>
    <t>PG3</t>
  </si>
  <si>
    <t>PG4</t>
  </si>
  <si>
    <t>PG5</t>
  </si>
  <si>
    <t>PG6</t>
  </si>
  <si>
    <t>i</t>
  </si>
  <si>
    <t>group 2</t>
  </si>
  <si>
    <t>GROUP 4</t>
  </si>
  <si>
    <t>GROUP 5</t>
  </si>
  <si>
    <t>M utilisation</t>
  </si>
  <si>
    <t xml:space="preserve">Machine </t>
  </si>
  <si>
    <t xml:space="preserve"> Group 3</t>
  </si>
  <si>
    <t xml:space="preserve"> Group 6</t>
  </si>
  <si>
    <t>TOTAL MACHINES</t>
  </si>
  <si>
    <t>TOTAL</t>
  </si>
  <si>
    <t>cost</t>
  </si>
  <si>
    <t>Cost</t>
  </si>
  <si>
    <t>M (oven)</t>
  </si>
  <si>
    <t>Q (test)</t>
  </si>
  <si>
    <t>total</t>
  </si>
  <si>
    <t>No of operators required</t>
  </si>
  <si>
    <t>operator</t>
  </si>
  <si>
    <t>number of workers</t>
  </si>
  <si>
    <t>wage/hr</t>
  </si>
  <si>
    <t>annual wages</t>
  </si>
  <si>
    <t>novice</t>
  </si>
  <si>
    <t>experienced</t>
  </si>
  <si>
    <t>lead machinist</t>
  </si>
  <si>
    <t>labour</t>
  </si>
  <si>
    <t>percentage</t>
  </si>
  <si>
    <t>no of working hours</t>
  </si>
  <si>
    <t>total salary</t>
  </si>
  <si>
    <t>availability</t>
  </si>
  <si>
    <t>working hrs/day</t>
  </si>
  <si>
    <t>total no. of availale working hrs</t>
  </si>
  <si>
    <t>variable cost($)/hr</t>
  </si>
  <si>
    <t>totsl variable cost/day/mc</t>
  </si>
  <si>
    <t xml:space="preserve">total </t>
  </si>
  <si>
    <t xml:space="preserve">Fixed Machining cost/mc </t>
  </si>
  <si>
    <t>annual fixed cost/mc</t>
  </si>
  <si>
    <t>&lt;==TOTAL</t>
  </si>
  <si>
    <t>Variable Machine Cost/mc</t>
  </si>
  <si>
    <t>No.working days in a year</t>
  </si>
  <si>
    <t>total variable cost in a yer /machine</t>
  </si>
  <si>
    <t xml:space="preserve">&lt;==total </t>
  </si>
  <si>
    <t>ANNUAL EXPENSES</t>
  </si>
  <si>
    <t>MACHINING COST</t>
  </si>
  <si>
    <t>SALARY EXPENSES</t>
  </si>
  <si>
    <t>FIXED COST($)</t>
  </si>
  <si>
    <t>VARIABLE COST</t>
  </si>
  <si>
    <t xml:space="preserve">Total Cost </t>
  </si>
  <si>
    <t>DEMAND/DAY</t>
  </si>
  <si>
    <t>COST/PRODUCT</t>
  </si>
  <si>
    <t>total cost/prod/day</t>
  </si>
  <si>
    <t>&lt;==Total earning annually</t>
  </si>
  <si>
    <t>annual earning</t>
  </si>
  <si>
    <t>Profit</t>
  </si>
  <si>
    <t>avg selling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</si>
</sst>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D100"/>
        <bgColor indexed="64"/>
      </patternFill>
    </fill>
    <fill>
      <patternFill patternType="solid">
        <fgColor rgb="FF00FBFF"/>
        <bgColor indexed="64"/>
      </patternFill>
    </fill>
    <fill>
      <patternFill patternType="solid">
        <fgColor rgb="FFB0F7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/>
    <xf numFmtId="0" fontId="0" fillId="0" borderId="9" xfId="0" applyFill="1" applyBorder="1"/>
    <xf numFmtId="0" fontId="0" fillId="0" borderId="10" xfId="0" applyFill="1" applyBorder="1"/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2" fillId="0" borderId="11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1" fillId="0" borderId="1" xfId="0" applyFont="1" applyBorder="1" applyAlignment="1"/>
    <xf numFmtId="0" fontId="0" fillId="0" borderId="0" xfId="0" applyAlignment="1"/>
    <xf numFmtId="0" fontId="0" fillId="0" borderId="7" xfId="0" applyBorder="1"/>
    <xf numFmtId="0" fontId="0" fillId="0" borderId="8" xfId="0" applyBorder="1"/>
    <xf numFmtId="0" fontId="0" fillId="0" borderId="4" xfId="0" applyBorder="1" applyAlignment="1"/>
    <xf numFmtId="0" fontId="0" fillId="0" borderId="6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2" borderId="5" xfId="0" applyFill="1" applyBorder="1"/>
    <xf numFmtId="0" fontId="0" fillId="2" borderId="9" xfId="0" applyFill="1" applyBorder="1"/>
    <xf numFmtId="0" fontId="0" fillId="3" borderId="5" xfId="0" applyFill="1" applyBorder="1"/>
    <xf numFmtId="0" fontId="1" fillId="0" borderId="0" xfId="0" applyFont="1" applyFill="1" applyBorder="1" applyAlignment="1">
      <alignment horizontal="center"/>
    </xf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4" fillId="0" borderId="0" xfId="0" applyFont="1"/>
    <xf numFmtId="0" fontId="1" fillId="0" borderId="2" xfId="0" applyFont="1" applyFill="1" applyBorder="1" applyAlignment="1">
      <alignment horizontal="center"/>
    </xf>
    <xf numFmtId="0" fontId="0" fillId="7" borderId="5" xfId="0" applyFill="1" applyBorder="1"/>
    <xf numFmtId="0" fontId="0" fillId="3" borderId="9" xfId="0" applyFill="1" applyBorder="1"/>
    <xf numFmtId="0" fontId="0" fillId="0" borderId="0" xfId="0" applyFill="1"/>
    <xf numFmtId="0" fontId="0" fillId="0" borderId="11" xfId="0" applyFill="1" applyBorder="1"/>
    <xf numFmtId="0" fontId="4" fillId="0" borderId="0" xfId="0" applyFont="1" applyFill="1"/>
    <xf numFmtId="0" fontId="2" fillId="0" borderId="11" xfId="0" applyFont="1" applyFill="1" applyBorder="1"/>
    <xf numFmtId="0" fontId="1" fillId="0" borderId="1" xfId="0" applyFont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0" fillId="8" borderId="5" xfId="0" applyFill="1" applyBorder="1"/>
    <xf numFmtId="0" fontId="0" fillId="8" borderId="6" xfId="0" applyFill="1" applyBorder="1"/>
    <xf numFmtId="0" fontId="1" fillId="8" borderId="2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0" fillId="3" borderId="6" xfId="0" applyFill="1" applyBorder="1"/>
    <xf numFmtId="0" fontId="1" fillId="3" borderId="2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0" fillId="7" borderId="6" xfId="0" applyFill="1" applyBorder="1"/>
    <xf numFmtId="0" fontId="1" fillId="7" borderId="2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0" fontId="0" fillId="9" borderId="5" xfId="0" applyFill="1" applyBorder="1"/>
    <xf numFmtId="0" fontId="0" fillId="9" borderId="6" xfId="0" applyFill="1" applyBorder="1"/>
    <xf numFmtId="0" fontId="1" fillId="9" borderId="2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0" fillId="10" borderId="5" xfId="0" applyFill="1" applyBorder="1"/>
    <xf numFmtId="0" fontId="0" fillId="10" borderId="9" xfId="0" applyFill="1" applyBorder="1"/>
    <xf numFmtId="0" fontId="0" fillId="10" borderId="6" xfId="0" applyFill="1" applyBorder="1"/>
    <xf numFmtId="0" fontId="0" fillId="10" borderId="10" xfId="0" applyFill="1" applyBorder="1"/>
    <xf numFmtId="0" fontId="1" fillId="10" borderId="2" xfId="0" applyFont="1" applyFill="1" applyBorder="1" applyAlignment="1">
      <alignment horizontal="center"/>
    </xf>
    <xf numFmtId="0" fontId="1" fillId="11" borderId="7" xfId="0" applyFont="1" applyFill="1" applyBorder="1" applyAlignment="1">
      <alignment horizontal="center"/>
    </xf>
    <xf numFmtId="0" fontId="0" fillId="11" borderId="5" xfId="0" applyFill="1" applyBorder="1"/>
    <xf numFmtId="0" fontId="0" fillId="11" borderId="6" xfId="0" applyFill="1" applyBorder="1"/>
    <xf numFmtId="0" fontId="1" fillId="12" borderId="7" xfId="0" applyFont="1" applyFill="1" applyBorder="1" applyAlignment="1">
      <alignment horizontal="center"/>
    </xf>
    <xf numFmtId="0" fontId="0" fillId="12" borderId="5" xfId="0" applyFill="1" applyBorder="1"/>
    <xf numFmtId="0" fontId="0" fillId="12" borderId="6" xfId="0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0" fillId="11" borderId="0" xfId="0" applyFill="1" applyBorder="1"/>
    <xf numFmtId="0" fontId="1" fillId="9" borderId="22" xfId="0" applyFont="1" applyFill="1" applyBorder="1" applyAlignment="1">
      <alignment horizontal="center"/>
    </xf>
    <xf numFmtId="0" fontId="0" fillId="0" borderId="11" xfId="0" applyBorder="1"/>
    <xf numFmtId="0" fontId="0" fillId="9" borderId="1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5" fillId="0" borderId="11" xfId="0" applyFont="1" applyBorder="1"/>
    <xf numFmtId="0" fontId="6" fillId="0" borderId="11" xfId="0" applyFont="1" applyBorder="1"/>
    <xf numFmtId="0" fontId="6" fillId="0" borderId="23" xfId="0" applyFont="1" applyFill="1" applyBorder="1"/>
    <xf numFmtId="0" fontId="5" fillId="0" borderId="23" xfId="0" applyFont="1" applyFill="1" applyBorder="1"/>
    <xf numFmtId="6" fontId="7" fillId="0" borderId="12" xfId="0" applyNumberFormat="1" applyFont="1" applyBorder="1" applyAlignment="1">
      <alignment horizontal="center" vertical="center" wrapText="1"/>
    </xf>
    <xf numFmtId="6" fontId="7" fillId="0" borderId="20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4" xfId="0" applyFill="1" applyBorder="1"/>
    <xf numFmtId="0" fontId="0" fillId="0" borderId="0" xfId="0" applyFill="1" applyBorder="1"/>
    <xf numFmtId="0" fontId="7" fillId="0" borderId="0" xfId="0" applyFont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6" fillId="0" borderId="0" xfId="0" applyFont="1" applyFill="1" applyBorder="1"/>
    <xf numFmtId="9" fontId="0" fillId="0" borderId="0" xfId="0" applyNumberFormat="1"/>
  </cellXfs>
  <cellStyles count="1">
    <cellStyle name="Normal" xfId="0" builtinId="0"/>
  </cellStyles>
  <dxfs count="82">
    <dxf>
      <fill>
        <patternFill>
          <bgColor theme="7" tint="0.39994506668294322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B0F700"/>
      <color rgb="FFFFD100"/>
      <color rgb="FF00FBFF"/>
      <color rgb="FFFFFA75"/>
      <color rgb="FF8DFF8B"/>
      <color rgb="FF00FFFD"/>
      <color rgb="FF2D2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E3525-D6DB-42CC-92D9-9824A35D9B88}">
  <dimension ref="A1:F44"/>
  <sheetViews>
    <sheetView zoomScale="107" workbookViewId="0">
      <selection activeCell="G26" sqref="G26"/>
    </sheetView>
  </sheetViews>
  <sheetFormatPr defaultColWidth="8.77734375" defaultRowHeight="14.4" x14ac:dyDescent="0.3"/>
  <cols>
    <col min="1" max="1" width="11.44140625" bestFit="1" customWidth="1"/>
    <col min="2" max="2" width="6.77734375" bestFit="1" customWidth="1"/>
    <col min="3" max="3" width="16.77734375" bestFit="1" customWidth="1"/>
    <col min="4" max="6" width="12.77734375" bestFit="1" customWidth="1"/>
  </cols>
  <sheetData>
    <row r="1" spans="1:6" ht="15" thickBot="1" x14ac:dyDescent="0.35">
      <c r="A1" s="22" t="s">
        <v>25</v>
      </c>
      <c r="B1" s="23" t="s">
        <v>26</v>
      </c>
      <c r="C1" s="23" t="s">
        <v>27</v>
      </c>
      <c r="D1" s="23" t="s">
        <v>28</v>
      </c>
      <c r="E1" s="23" t="s">
        <v>29</v>
      </c>
      <c r="F1" s="23" t="s">
        <v>30</v>
      </c>
    </row>
    <row r="2" spans="1:6" ht="15" thickBot="1" x14ac:dyDescent="0.35">
      <c r="A2" s="24">
        <v>1</v>
      </c>
      <c r="B2" s="25" t="s">
        <v>2</v>
      </c>
      <c r="C2" s="25">
        <v>4</v>
      </c>
      <c r="D2" s="25">
        <v>3447</v>
      </c>
      <c r="E2" s="25">
        <v>2014</v>
      </c>
      <c r="F2" s="25">
        <v>4164</v>
      </c>
    </row>
    <row r="3" spans="1:6" ht="15" thickBot="1" x14ac:dyDescent="0.35">
      <c r="A3" s="24">
        <v>2</v>
      </c>
      <c r="B3" s="25" t="s">
        <v>2</v>
      </c>
      <c r="C3" s="25">
        <v>4</v>
      </c>
      <c r="D3" s="25">
        <v>9716</v>
      </c>
      <c r="E3" s="25">
        <v>8797</v>
      </c>
      <c r="F3" s="25">
        <v>14675</v>
      </c>
    </row>
    <row r="4" spans="1:6" ht="15" thickBot="1" x14ac:dyDescent="0.35">
      <c r="A4" s="24">
        <v>3</v>
      </c>
      <c r="B4" s="25" t="s">
        <v>2</v>
      </c>
      <c r="C4" s="25">
        <v>4</v>
      </c>
      <c r="D4" s="25">
        <v>1335</v>
      </c>
      <c r="E4" s="25">
        <v>1260</v>
      </c>
      <c r="F4" s="25">
        <v>1773</v>
      </c>
    </row>
    <row r="5" spans="1:6" ht="15" thickBot="1" x14ac:dyDescent="0.35">
      <c r="A5" s="24">
        <v>4</v>
      </c>
      <c r="B5" s="25" t="s">
        <v>2</v>
      </c>
      <c r="C5" s="25">
        <v>4</v>
      </c>
      <c r="D5" s="25">
        <v>7237</v>
      </c>
      <c r="E5" s="25">
        <v>8651</v>
      </c>
      <c r="F5" s="25">
        <v>6530</v>
      </c>
    </row>
    <row r="6" spans="1:6" ht="15" thickBot="1" x14ac:dyDescent="0.35">
      <c r="A6" s="24">
        <v>5</v>
      </c>
      <c r="B6" s="25" t="s">
        <v>2</v>
      </c>
      <c r="C6" s="25">
        <v>4</v>
      </c>
      <c r="D6" s="25">
        <v>12556</v>
      </c>
      <c r="E6" s="25">
        <v>9393</v>
      </c>
      <c r="F6" s="25">
        <v>14137</v>
      </c>
    </row>
    <row r="7" spans="1:6" ht="15" thickBot="1" x14ac:dyDescent="0.35">
      <c r="A7" s="24">
        <v>6</v>
      </c>
      <c r="B7" s="25" t="s">
        <v>2</v>
      </c>
      <c r="C7" s="25">
        <v>4</v>
      </c>
      <c r="D7" s="25">
        <v>2271</v>
      </c>
      <c r="E7" s="25">
        <v>5379</v>
      </c>
      <c r="F7" s="25">
        <v>15717</v>
      </c>
    </row>
    <row r="8" spans="1:6" ht="15" thickBot="1" x14ac:dyDescent="0.35">
      <c r="A8" s="24">
        <v>7</v>
      </c>
      <c r="B8" s="25" t="s">
        <v>2</v>
      </c>
      <c r="C8" s="25">
        <v>4</v>
      </c>
      <c r="D8" s="25">
        <v>11524</v>
      </c>
      <c r="E8" s="25">
        <v>9454</v>
      </c>
      <c r="F8" s="25">
        <v>12559</v>
      </c>
    </row>
    <row r="9" spans="1:6" ht="15" thickBot="1" x14ac:dyDescent="0.35">
      <c r="A9" s="24">
        <v>8</v>
      </c>
      <c r="B9" s="25" t="s">
        <v>2</v>
      </c>
      <c r="C9" s="25">
        <v>4</v>
      </c>
      <c r="D9" s="25">
        <v>1836</v>
      </c>
      <c r="E9" s="25">
        <v>1156</v>
      </c>
      <c r="F9" s="25">
        <v>2176</v>
      </c>
    </row>
    <row r="10" spans="1:6" ht="15" thickBot="1" x14ac:dyDescent="0.35">
      <c r="A10" s="24">
        <v>9</v>
      </c>
      <c r="B10" s="25" t="s">
        <v>2</v>
      </c>
      <c r="C10" s="25">
        <v>4</v>
      </c>
      <c r="D10" s="25">
        <v>12577</v>
      </c>
      <c r="E10" s="25">
        <v>5169</v>
      </c>
      <c r="F10" s="25">
        <v>16281</v>
      </c>
    </row>
    <row r="11" spans="1:6" ht="15" thickBot="1" x14ac:dyDescent="0.35">
      <c r="A11" s="24">
        <v>10</v>
      </c>
      <c r="B11" s="25" t="s">
        <v>2</v>
      </c>
      <c r="C11" s="25">
        <v>4</v>
      </c>
      <c r="D11" s="25">
        <v>12238</v>
      </c>
      <c r="E11" s="25">
        <v>13281</v>
      </c>
      <c r="F11" s="25">
        <v>11716</v>
      </c>
    </row>
    <row r="12" spans="1:6" ht="15" thickBot="1" x14ac:dyDescent="0.35">
      <c r="A12" s="24">
        <v>11</v>
      </c>
      <c r="B12" s="25" t="s">
        <v>2</v>
      </c>
      <c r="C12" s="25">
        <v>2</v>
      </c>
      <c r="D12" s="25">
        <v>5833</v>
      </c>
      <c r="E12" s="25">
        <v>5674</v>
      </c>
      <c r="F12" s="25">
        <v>5913</v>
      </c>
    </row>
    <row r="13" spans="1:6" ht="15" thickBot="1" x14ac:dyDescent="0.35">
      <c r="A13" s="24">
        <v>12</v>
      </c>
      <c r="B13" s="25" t="s">
        <v>2</v>
      </c>
      <c r="C13" s="25">
        <v>2</v>
      </c>
      <c r="D13" s="25">
        <v>8249</v>
      </c>
      <c r="E13" s="25">
        <v>3139</v>
      </c>
      <c r="F13" s="25">
        <v>10805</v>
      </c>
    </row>
    <row r="14" spans="1:6" ht="15" thickBot="1" x14ac:dyDescent="0.35">
      <c r="A14" s="24">
        <v>13</v>
      </c>
      <c r="B14" s="25" t="s">
        <v>2</v>
      </c>
      <c r="C14" s="25">
        <v>2</v>
      </c>
      <c r="D14" s="25">
        <v>9798</v>
      </c>
      <c r="E14" s="25">
        <v>5312</v>
      </c>
      <c r="F14" s="25">
        <v>12041</v>
      </c>
    </row>
    <row r="15" spans="1:6" ht="15" thickBot="1" x14ac:dyDescent="0.35">
      <c r="A15" s="24">
        <v>14</v>
      </c>
      <c r="B15" s="25" t="s">
        <v>2</v>
      </c>
      <c r="C15" s="25">
        <v>2</v>
      </c>
      <c r="D15" s="25">
        <v>1523</v>
      </c>
      <c r="E15" s="25">
        <v>1809</v>
      </c>
      <c r="F15" s="25">
        <v>1380</v>
      </c>
    </row>
    <row r="16" spans="1:6" ht="15" thickBot="1" x14ac:dyDescent="0.35">
      <c r="A16" s="24">
        <v>15</v>
      </c>
      <c r="B16" s="25" t="s">
        <v>2</v>
      </c>
      <c r="C16" s="25">
        <v>2</v>
      </c>
      <c r="D16" s="25">
        <v>10045</v>
      </c>
      <c r="E16" s="25">
        <v>9262</v>
      </c>
      <c r="F16" s="25">
        <v>10437</v>
      </c>
    </row>
    <row r="17" spans="1:6" ht="15" thickBot="1" x14ac:dyDescent="0.35">
      <c r="A17" s="24">
        <v>16</v>
      </c>
      <c r="B17" s="25" t="s">
        <v>2</v>
      </c>
      <c r="C17" s="25">
        <v>2</v>
      </c>
      <c r="D17" s="25">
        <v>2841</v>
      </c>
      <c r="E17" s="25">
        <v>1837</v>
      </c>
      <c r="F17" s="25">
        <v>3342</v>
      </c>
    </row>
    <row r="18" spans="1:6" ht="15" thickBot="1" x14ac:dyDescent="0.35">
      <c r="A18" s="24">
        <v>17</v>
      </c>
      <c r="B18" s="25" t="s">
        <v>2</v>
      </c>
      <c r="C18" s="25">
        <v>2</v>
      </c>
      <c r="D18" s="25">
        <v>5196</v>
      </c>
      <c r="E18" s="25">
        <v>4904</v>
      </c>
      <c r="F18" s="25">
        <v>5342</v>
      </c>
    </row>
    <row r="19" spans="1:6" ht="15" thickBot="1" x14ac:dyDescent="0.35">
      <c r="A19" s="24">
        <v>18</v>
      </c>
      <c r="B19" s="25" t="s">
        <v>2</v>
      </c>
      <c r="C19" s="25">
        <v>2</v>
      </c>
      <c r="D19" s="25">
        <v>15920</v>
      </c>
      <c r="E19" s="25">
        <v>18204</v>
      </c>
      <c r="F19" s="25">
        <v>14778</v>
      </c>
    </row>
    <row r="20" spans="1:6" ht="15" thickBot="1" x14ac:dyDescent="0.35">
      <c r="A20" s="24">
        <v>19</v>
      </c>
      <c r="B20" s="25" t="s">
        <v>2</v>
      </c>
      <c r="C20" s="25">
        <v>2</v>
      </c>
      <c r="D20" s="25">
        <v>7167</v>
      </c>
      <c r="E20" s="25">
        <v>5266</v>
      </c>
      <c r="F20" s="25">
        <v>8117</v>
      </c>
    </row>
    <row r="21" spans="1:6" ht="15" thickBot="1" x14ac:dyDescent="0.35">
      <c r="A21" s="24">
        <v>20</v>
      </c>
      <c r="B21" s="25" t="s">
        <v>2</v>
      </c>
      <c r="C21" s="25">
        <v>2</v>
      </c>
      <c r="D21" s="25">
        <v>190</v>
      </c>
      <c r="E21" s="25">
        <v>113</v>
      </c>
      <c r="F21" s="25">
        <v>228</v>
      </c>
    </row>
    <row r="22" spans="1:6" ht="15" thickBot="1" x14ac:dyDescent="0.35">
      <c r="A22" s="24">
        <v>21</v>
      </c>
      <c r="B22" s="25" t="s">
        <v>2</v>
      </c>
      <c r="C22" s="25">
        <v>2</v>
      </c>
      <c r="D22" s="25">
        <v>15247</v>
      </c>
      <c r="E22" s="25">
        <v>15349</v>
      </c>
      <c r="F22" s="25">
        <v>16197</v>
      </c>
    </row>
    <row r="23" spans="1:6" ht="15" thickBot="1" x14ac:dyDescent="0.35">
      <c r="A23" s="24">
        <v>22</v>
      </c>
      <c r="B23" s="25" t="s">
        <v>5</v>
      </c>
      <c r="C23" s="25">
        <v>1</v>
      </c>
      <c r="D23" s="25">
        <v>1347</v>
      </c>
      <c r="E23" s="25">
        <v>499</v>
      </c>
      <c r="F23" s="25">
        <v>1772</v>
      </c>
    </row>
    <row r="24" spans="1:6" ht="15" thickBot="1" x14ac:dyDescent="0.35">
      <c r="A24" s="24">
        <v>23</v>
      </c>
      <c r="B24" s="25" t="s">
        <v>5</v>
      </c>
      <c r="C24" s="25">
        <v>1</v>
      </c>
      <c r="D24" s="25">
        <v>1880</v>
      </c>
      <c r="E24" s="25">
        <v>1348</v>
      </c>
      <c r="F24" s="25">
        <v>2146</v>
      </c>
    </row>
    <row r="25" spans="1:6" ht="15" thickBot="1" x14ac:dyDescent="0.35">
      <c r="A25" s="24">
        <v>24</v>
      </c>
      <c r="B25" s="25" t="s">
        <v>5</v>
      </c>
      <c r="C25" s="25">
        <v>1</v>
      </c>
      <c r="D25" s="25">
        <v>2938</v>
      </c>
      <c r="E25" s="25">
        <v>898</v>
      </c>
      <c r="F25" s="25">
        <v>3958</v>
      </c>
    </row>
    <row r="26" spans="1:6" ht="15" thickBot="1" x14ac:dyDescent="0.35">
      <c r="A26" s="24">
        <v>25</v>
      </c>
      <c r="B26" s="25" t="s">
        <v>5</v>
      </c>
      <c r="C26" s="25">
        <v>1</v>
      </c>
      <c r="D26" s="25">
        <v>2148</v>
      </c>
      <c r="E26" s="25">
        <v>820</v>
      </c>
      <c r="F26" s="25">
        <v>2812</v>
      </c>
    </row>
    <row r="27" spans="1:6" ht="15" thickBot="1" x14ac:dyDescent="0.35">
      <c r="A27" s="24">
        <v>26</v>
      </c>
      <c r="B27" s="25" t="s">
        <v>5</v>
      </c>
      <c r="C27" s="25">
        <v>2</v>
      </c>
      <c r="D27" s="25">
        <v>2234</v>
      </c>
      <c r="E27" s="25">
        <v>814</v>
      </c>
      <c r="F27" s="25">
        <v>2943</v>
      </c>
    </row>
    <row r="28" spans="1:6" ht="15" thickBot="1" x14ac:dyDescent="0.35">
      <c r="A28" s="24">
        <v>27</v>
      </c>
      <c r="B28" s="25" t="s">
        <v>5</v>
      </c>
      <c r="C28" s="25">
        <v>2</v>
      </c>
      <c r="D28" s="25">
        <v>2312</v>
      </c>
      <c r="E28" s="25">
        <v>1678</v>
      </c>
      <c r="F28" s="25">
        <v>2629</v>
      </c>
    </row>
    <row r="29" spans="1:6" ht="15" thickBot="1" x14ac:dyDescent="0.35">
      <c r="A29" s="24">
        <v>28</v>
      </c>
      <c r="B29" s="25" t="s">
        <v>5</v>
      </c>
      <c r="C29" s="25">
        <v>2</v>
      </c>
      <c r="D29" s="25">
        <v>1541</v>
      </c>
      <c r="E29" s="25">
        <v>1286</v>
      </c>
      <c r="F29" s="25">
        <v>1669</v>
      </c>
    </row>
    <row r="30" spans="1:6" ht="15" thickBot="1" x14ac:dyDescent="0.35">
      <c r="A30" s="24">
        <v>29</v>
      </c>
      <c r="B30" s="25" t="s">
        <v>5</v>
      </c>
      <c r="C30" s="25">
        <v>2</v>
      </c>
      <c r="D30" s="25">
        <v>2469</v>
      </c>
      <c r="E30" s="25">
        <v>2274</v>
      </c>
      <c r="F30" s="25">
        <v>2567</v>
      </c>
    </row>
    <row r="31" spans="1:6" ht="15" thickBot="1" x14ac:dyDescent="0.35">
      <c r="A31" s="24">
        <v>30</v>
      </c>
      <c r="B31" s="25" t="s">
        <v>6</v>
      </c>
      <c r="C31" s="25">
        <v>6</v>
      </c>
      <c r="D31" s="25">
        <v>1000</v>
      </c>
      <c r="E31" s="25">
        <v>420</v>
      </c>
      <c r="F31" s="25">
        <v>1291</v>
      </c>
    </row>
    <row r="32" spans="1:6" ht="15" thickBot="1" x14ac:dyDescent="0.35">
      <c r="A32" s="24">
        <v>31</v>
      </c>
      <c r="B32" s="25" t="s">
        <v>6</v>
      </c>
      <c r="C32" s="25">
        <v>6</v>
      </c>
      <c r="D32" s="25">
        <v>8140</v>
      </c>
      <c r="E32" s="25">
        <v>8461</v>
      </c>
      <c r="F32" s="25">
        <v>7980</v>
      </c>
    </row>
    <row r="33" spans="1:6" ht="15" thickBot="1" x14ac:dyDescent="0.35">
      <c r="A33" s="24">
        <v>32</v>
      </c>
      <c r="B33" s="25" t="s">
        <v>6</v>
      </c>
      <c r="C33" s="25">
        <v>6</v>
      </c>
      <c r="D33" s="25">
        <v>5405</v>
      </c>
      <c r="E33" s="25">
        <v>4523</v>
      </c>
      <c r="F33" s="25">
        <v>5846</v>
      </c>
    </row>
    <row r="34" spans="1:6" ht="15" thickBot="1" x14ac:dyDescent="0.35">
      <c r="A34" s="24">
        <v>33</v>
      </c>
      <c r="B34" s="25" t="s">
        <v>6</v>
      </c>
      <c r="C34" s="25">
        <v>6</v>
      </c>
      <c r="D34" s="25">
        <v>6075</v>
      </c>
      <c r="E34" s="25">
        <v>5967</v>
      </c>
      <c r="F34" s="25">
        <v>6129</v>
      </c>
    </row>
    <row r="35" spans="1:6" ht="15" thickBot="1" x14ac:dyDescent="0.35">
      <c r="A35" s="24">
        <v>34</v>
      </c>
      <c r="B35" s="25" t="s">
        <v>6</v>
      </c>
      <c r="C35" s="25">
        <v>6</v>
      </c>
      <c r="D35" s="25">
        <v>6070</v>
      </c>
      <c r="E35" s="25">
        <v>3283</v>
      </c>
      <c r="F35" s="25">
        <v>7463</v>
      </c>
    </row>
    <row r="36" spans="1:6" ht="15" thickBot="1" x14ac:dyDescent="0.35">
      <c r="A36" s="24">
        <v>35</v>
      </c>
      <c r="B36" s="25" t="s">
        <v>6</v>
      </c>
      <c r="C36" s="25">
        <v>6</v>
      </c>
      <c r="D36" s="25">
        <v>6492</v>
      </c>
      <c r="E36" s="25">
        <v>4506</v>
      </c>
      <c r="F36" s="25">
        <v>7484</v>
      </c>
    </row>
    <row r="37" spans="1:6" ht="15" thickBot="1" x14ac:dyDescent="0.35">
      <c r="A37" s="24">
        <v>36</v>
      </c>
      <c r="B37" s="25" t="s">
        <v>6</v>
      </c>
      <c r="C37" s="25">
        <v>6</v>
      </c>
      <c r="D37" s="25">
        <v>8925</v>
      </c>
      <c r="E37" s="25">
        <v>8619</v>
      </c>
      <c r="F37" s="25">
        <v>9078</v>
      </c>
    </row>
    <row r="38" spans="1:6" ht="15" thickBot="1" x14ac:dyDescent="0.35">
      <c r="A38" s="24">
        <v>37</v>
      </c>
      <c r="B38" s="25" t="s">
        <v>6</v>
      </c>
      <c r="C38" s="25">
        <v>6</v>
      </c>
      <c r="D38" s="25">
        <v>9802</v>
      </c>
      <c r="E38" s="25">
        <v>12281</v>
      </c>
      <c r="F38" s="25">
        <v>8562</v>
      </c>
    </row>
    <row r="39" spans="1:6" ht="15" thickBot="1" x14ac:dyDescent="0.35">
      <c r="A39" s="24">
        <v>38</v>
      </c>
      <c r="B39" s="25" t="s">
        <v>6</v>
      </c>
      <c r="C39" s="25">
        <v>6</v>
      </c>
      <c r="D39" s="25">
        <v>4555</v>
      </c>
      <c r="E39" s="25">
        <v>3684</v>
      </c>
      <c r="F39" s="25">
        <v>3990</v>
      </c>
    </row>
    <row r="40" spans="1:6" ht="15" thickBot="1" x14ac:dyDescent="0.35">
      <c r="A40" s="24">
        <v>39</v>
      </c>
      <c r="B40" s="25" t="s">
        <v>6</v>
      </c>
      <c r="C40" s="25">
        <v>6</v>
      </c>
      <c r="D40" s="25">
        <v>1467</v>
      </c>
      <c r="E40" s="25">
        <v>655</v>
      </c>
      <c r="F40" s="25">
        <v>1874</v>
      </c>
    </row>
    <row r="41" spans="1:6" ht="15" thickBot="1" x14ac:dyDescent="0.35">
      <c r="A41" s="24">
        <v>40</v>
      </c>
      <c r="B41" s="25" t="s">
        <v>6</v>
      </c>
      <c r="C41" s="25">
        <v>6</v>
      </c>
      <c r="D41" s="25">
        <v>5840</v>
      </c>
      <c r="E41" s="25">
        <v>1988</v>
      </c>
      <c r="F41" s="25">
        <v>7767</v>
      </c>
    </row>
    <row r="42" spans="1:6" ht="15" thickBot="1" x14ac:dyDescent="0.35">
      <c r="A42" s="24">
        <v>41</v>
      </c>
      <c r="B42" s="25" t="s">
        <v>6</v>
      </c>
      <c r="C42" s="25">
        <v>6</v>
      </c>
      <c r="D42" s="25">
        <v>2508</v>
      </c>
      <c r="E42" s="25">
        <v>3035</v>
      </c>
      <c r="F42" s="25">
        <v>2245</v>
      </c>
    </row>
    <row r="43" spans="1:6" ht="15" thickBot="1" x14ac:dyDescent="0.35">
      <c r="A43" s="24">
        <v>42</v>
      </c>
      <c r="B43" s="25" t="s">
        <v>6</v>
      </c>
      <c r="C43" s="25">
        <v>6</v>
      </c>
      <c r="D43" s="25">
        <v>6306</v>
      </c>
      <c r="E43" s="25">
        <v>5771</v>
      </c>
      <c r="F43" s="25">
        <v>6574</v>
      </c>
    </row>
    <row r="44" spans="1:6" ht="15" thickBot="1" x14ac:dyDescent="0.35">
      <c r="A44" s="24" t="s">
        <v>18</v>
      </c>
      <c r="B44" s="25" t="s">
        <v>6</v>
      </c>
      <c r="C44" s="25">
        <v>6</v>
      </c>
      <c r="D44" s="25">
        <v>1330</v>
      </c>
      <c r="E44" s="25">
        <v>1614</v>
      </c>
      <c r="F44" s="25">
        <v>1188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95"/>
  <sheetViews>
    <sheetView topLeftCell="A42" zoomScale="85" zoomScaleNormal="85" workbookViewId="0">
      <selection activeCell="M52" sqref="M52"/>
    </sheetView>
  </sheetViews>
  <sheetFormatPr defaultColWidth="8.77734375" defaultRowHeight="14.4" x14ac:dyDescent="0.3"/>
  <cols>
    <col min="2" max="2" width="14.33203125" bestFit="1" customWidth="1"/>
    <col min="3" max="3" width="15.77734375" bestFit="1" customWidth="1"/>
    <col min="5" max="5" width="21.109375" bestFit="1" customWidth="1"/>
  </cols>
  <sheetData>
    <row r="1" spans="1:41" x14ac:dyDescent="0.3">
      <c r="E1" s="13" t="s">
        <v>19</v>
      </c>
      <c r="F1" s="11" t="s">
        <v>2</v>
      </c>
      <c r="G1" s="11" t="s">
        <v>5</v>
      </c>
      <c r="H1" s="11" t="s">
        <v>6</v>
      </c>
      <c r="I1" s="11" t="s">
        <v>8</v>
      </c>
      <c r="J1" s="11" t="s">
        <v>4</v>
      </c>
      <c r="K1" s="11" t="s">
        <v>16</v>
      </c>
      <c r="L1" s="11" t="s">
        <v>13</v>
      </c>
      <c r="M1" s="11" t="s">
        <v>15</v>
      </c>
      <c r="N1" s="11" t="s">
        <v>14</v>
      </c>
      <c r="O1" s="11" t="s">
        <v>9</v>
      </c>
      <c r="P1" s="11" t="s">
        <v>7</v>
      </c>
      <c r="Q1" s="11" t="s">
        <v>1</v>
      </c>
      <c r="R1" s="11" t="s">
        <v>17</v>
      </c>
      <c r="S1" s="11" t="s">
        <v>11</v>
      </c>
      <c r="T1" s="11" t="s">
        <v>12</v>
      </c>
      <c r="U1" s="11" t="s">
        <v>3</v>
      </c>
      <c r="V1" s="12" t="s">
        <v>10</v>
      </c>
    </row>
    <row r="2" spans="1:41" x14ac:dyDescent="0.3">
      <c r="E2" s="14" t="s">
        <v>20</v>
      </c>
      <c r="F2" s="16">
        <v>0.8</v>
      </c>
      <c r="G2" s="16">
        <v>0.95</v>
      </c>
      <c r="H2" s="16">
        <v>0.95</v>
      </c>
      <c r="I2" s="16">
        <v>0.7</v>
      </c>
      <c r="J2" s="16">
        <v>0.95</v>
      </c>
      <c r="K2" s="16">
        <v>0.95</v>
      </c>
      <c r="L2" s="16">
        <v>0.95</v>
      </c>
      <c r="M2" s="16">
        <v>0.9</v>
      </c>
      <c r="N2" s="16">
        <v>0.8</v>
      </c>
      <c r="O2" s="16">
        <v>0.95</v>
      </c>
      <c r="P2" s="16">
        <v>0.95</v>
      </c>
      <c r="Q2" s="16">
        <v>0.95</v>
      </c>
      <c r="R2" s="16">
        <v>0.9</v>
      </c>
      <c r="S2" s="16">
        <v>0.95</v>
      </c>
      <c r="T2" s="16">
        <v>0.95</v>
      </c>
      <c r="U2" s="16">
        <v>0.7</v>
      </c>
      <c r="V2" s="17">
        <v>0.95</v>
      </c>
    </row>
    <row r="3" spans="1:41" x14ac:dyDescent="0.3">
      <c r="E3" s="14" t="s">
        <v>21</v>
      </c>
      <c r="F3" s="18">
        <v>0.5</v>
      </c>
      <c r="G3" s="18">
        <v>0.5</v>
      </c>
      <c r="H3" s="18">
        <v>0.5</v>
      </c>
      <c r="I3" s="18">
        <v>0.5</v>
      </c>
      <c r="J3" s="18">
        <v>0.5</v>
      </c>
      <c r="K3" s="18">
        <v>0.5</v>
      </c>
      <c r="L3" s="18">
        <v>0.5</v>
      </c>
      <c r="M3" s="18">
        <v>0.5</v>
      </c>
      <c r="N3" s="18">
        <v>0.5</v>
      </c>
      <c r="O3" s="18">
        <v>0.5</v>
      </c>
      <c r="P3" s="18">
        <v>0.5</v>
      </c>
      <c r="Q3" s="18">
        <v>0.5</v>
      </c>
      <c r="R3" s="18">
        <v>0.5</v>
      </c>
      <c r="S3" s="18">
        <v>0.5</v>
      </c>
      <c r="T3" s="18">
        <v>0.5</v>
      </c>
      <c r="U3" s="18">
        <v>0.5</v>
      </c>
      <c r="V3" s="19">
        <v>0.5</v>
      </c>
    </row>
    <row r="4" spans="1:41" ht="15" thickBot="1" x14ac:dyDescent="0.35">
      <c r="E4" s="15" t="s">
        <v>22</v>
      </c>
      <c r="F4" s="20">
        <v>1</v>
      </c>
      <c r="G4" s="20">
        <v>1</v>
      </c>
      <c r="H4" s="20">
        <v>1</v>
      </c>
      <c r="I4" s="20">
        <v>1</v>
      </c>
      <c r="J4" s="20">
        <v>1</v>
      </c>
      <c r="K4" s="20">
        <v>1</v>
      </c>
      <c r="L4" s="20">
        <v>1</v>
      </c>
      <c r="M4" s="20">
        <v>1</v>
      </c>
      <c r="N4" s="20">
        <v>1</v>
      </c>
      <c r="O4" s="20">
        <v>1</v>
      </c>
      <c r="P4" s="20">
        <v>1</v>
      </c>
      <c r="Q4" s="20">
        <v>10</v>
      </c>
      <c r="R4" s="20">
        <v>1</v>
      </c>
      <c r="S4" s="20">
        <v>1</v>
      </c>
      <c r="T4" s="20">
        <v>1</v>
      </c>
      <c r="U4" s="20">
        <v>4</v>
      </c>
      <c r="V4" s="21">
        <v>1</v>
      </c>
    </row>
    <row r="5" spans="1:41" ht="15" thickBot="1" x14ac:dyDescent="0.35"/>
    <row r="6" spans="1:41" ht="15" thickBot="1" x14ac:dyDescent="0.35">
      <c r="A6" s="27" t="s">
        <v>25</v>
      </c>
      <c r="B6" s="2" t="s">
        <v>23</v>
      </c>
      <c r="C6" s="3" t="s">
        <v>24</v>
      </c>
      <c r="E6" s="1" t="s">
        <v>0</v>
      </c>
      <c r="F6" s="2" t="s">
        <v>1</v>
      </c>
      <c r="G6" s="2" t="s">
        <v>2</v>
      </c>
      <c r="H6" s="2" t="s">
        <v>3</v>
      </c>
      <c r="I6" s="2" t="s">
        <v>4</v>
      </c>
      <c r="J6" s="2" t="s">
        <v>5</v>
      </c>
      <c r="K6" s="2" t="s">
        <v>6</v>
      </c>
      <c r="L6" s="2" t="s">
        <v>7</v>
      </c>
      <c r="M6" s="2" t="s">
        <v>8</v>
      </c>
      <c r="N6" s="2" t="s">
        <v>9</v>
      </c>
      <c r="O6" s="2" t="s">
        <v>10</v>
      </c>
      <c r="P6" s="2" t="s">
        <v>11</v>
      </c>
      <c r="Q6" s="2" t="s">
        <v>12</v>
      </c>
      <c r="R6" s="2" t="s">
        <v>13</v>
      </c>
      <c r="S6" s="2" t="s">
        <v>14</v>
      </c>
      <c r="T6" s="2" t="s">
        <v>15</v>
      </c>
      <c r="U6" s="2" t="s">
        <v>16</v>
      </c>
      <c r="V6" s="3" t="s">
        <v>17</v>
      </c>
      <c r="X6" s="88" t="s">
        <v>0</v>
      </c>
      <c r="Y6" s="2" t="s">
        <v>1</v>
      </c>
      <c r="Z6" s="2" t="s">
        <v>2</v>
      </c>
      <c r="AA6" s="2" t="s">
        <v>3</v>
      </c>
      <c r="AB6" s="2" t="s">
        <v>4</v>
      </c>
      <c r="AC6" s="2" t="s">
        <v>5</v>
      </c>
      <c r="AD6" s="2" t="s">
        <v>6</v>
      </c>
      <c r="AE6" s="2" t="s">
        <v>7</v>
      </c>
      <c r="AF6" s="2" t="s">
        <v>8</v>
      </c>
      <c r="AG6" s="2" t="s">
        <v>9</v>
      </c>
      <c r="AH6" s="2" t="s">
        <v>10</v>
      </c>
      <c r="AI6" s="2" t="s">
        <v>11</v>
      </c>
      <c r="AJ6" s="2" t="s">
        <v>12</v>
      </c>
      <c r="AK6" s="2" t="s">
        <v>13</v>
      </c>
      <c r="AL6" s="2" t="s">
        <v>14</v>
      </c>
      <c r="AM6" s="2" t="s">
        <v>15</v>
      </c>
      <c r="AN6" s="2" t="s">
        <v>16</v>
      </c>
      <c r="AO6" s="89" t="s">
        <v>17</v>
      </c>
    </row>
    <row r="7" spans="1:41" x14ac:dyDescent="0.3">
      <c r="A7" s="4">
        <v>1</v>
      </c>
      <c r="B7" s="26" t="str">
        <f>VLOOKUP($A7,'Product Demand Table'!$A$1:$F$44,2,TRUE)</f>
        <v>A</v>
      </c>
      <c r="C7" s="32">
        <f>VLOOKUP($A7,'Product Demand Table'!$A$1:$F$44,6,TRUE)</f>
        <v>4164</v>
      </c>
      <c r="E7" s="4">
        <v>2</v>
      </c>
      <c r="F7" s="105">
        <v>1</v>
      </c>
      <c r="G7" s="105">
        <v>0.1</v>
      </c>
      <c r="H7" s="105">
        <v>0.05</v>
      </c>
      <c r="I7" s="105">
        <v>0.06</v>
      </c>
      <c r="J7" s="105">
        <v>0.05</v>
      </c>
      <c r="K7" s="105">
        <v>0</v>
      </c>
      <c r="L7" s="105">
        <v>0</v>
      </c>
      <c r="M7" s="105">
        <v>0</v>
      </c>
      <c r="N7" s="105">
        <v>0</v>
      </c>
      <c r="O7" s="105">
        <v>0</v>
      </c>
      <c r="P7" s="105">
        <v>0</v>
      </c>
      <c r="Q7" s="105">
        <v>0</v>
      </c>
      <c r="R7" s="105">
        <v>0</v>
      </c>
      <c r="S7" s="105">
        <v>0</v>
      </c>
      <c r="T7" s="105">
        <v>0</v>
      </c>
      <c r="U7" s="105">
        <v>0</v>
      </c>
      <c r="V7" s="105">
        <v>0</v>
      </c>
      <c r="X7" s="4">
        <v>2</v>
      </c>
      <c r="Y7" s="7">
        <v>3600</v>
      </c>
      <c r="Z7" s="7">
        <v>360</v>
      </c>
      <c r="AA7" s="7">
        <v>180</v>
      </c>
      <c r="AB7" s="7">
        <v>216</v>
      </c>
      <c r="AC7" s="7">
        <v>180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8">
        <v>0</v>
      </c>
    </row>
    <row r="8" spans="1:41" x14ac:dyDescent="0.3">
      <c r="A8" s="5">
        <v>2</v>
      </c>
      <c r="B8" s="26" t="str">
        <f>VLOOKUP($A8,'Product Demand Table'!$A$1:$F$44,2,TRUE)</f>
        <v>A</v>
      </c>
      <c r="C8" s="32">
        <f>VLOOKUP($A8,'Product Demand Table'!$A$1:$F$44,6,TRUE)</f>
        <v>14675</v>
      </c>
      <c r="E8" s="5">
        <v>5</v>
      </c>
      <c r="F8" s="105">
        <v>1</v>
      </c>
      <c r="G8" s="105">
        <v>0.1</v>
      </c>
      <c r="H8" s="105">
        <v>0.05</v>
      </c>
      <c r="I8" s="105">
        <v>0.06</v>
      </c>
      <c r="J8" s="105">
        <v>0.05</v>
      </c>
      <c r="K8" s="105">
        <v>0</v>
      </c>
      <c r="L8" s="105">
        <v>0</v>
      </c>
      <c r="M8" s="105">
        <v>0</v>
      </c>
      <c r="N8" s="105">
        <v>0</v>
      </c>
      <c r="O8" s="105">
        <v>0</v>
      </c>
      <c r="P8" s="105">
        <v>0</v>
      </c>
      <c r="Q8" s="105">
        <v>0</v>
      </c>
      <c r="R8" s="105">
        <v>0</v>
      </c>
      <c r="S8" s="105">
        <v>0</v>
      </c>
      <c r="T8" s="105">
        <v>0</v>
      </c>
      <c r="U8" s="105">
        <v>0</v>
      </c>
      <c r="V8" s="105">
        <v>0</v>
      </c>
      <c r="W8" s="105">
        <v>3600</v>
      </c>
      <c r="X8" s="5">
        <v>5</v>
      </c>
      <c r="Y8" s="7">
        <v>3600</v>
      </c>
      <c r="Z8" s="7">
        <v>360</v>
      </c>
      <c r="AA8" s="7">
        <v>180</v>
      </c>
      <c r="AB8" s="7">
        <v>216</v>
      </c>
      <c r="AC8" s="7">
        <v>180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  <c r="AO8" s="8">
        <v>0</v>
      </c>
    </row>
    <row r="9" spans="1:41" x14ac:dyDescent="0.3">
      <c r="A9" s="5">
        <v>3</v>
      </c>
      <c r="B9" s="26" t="str">
        <f>VLOOKUP($A9,'Product Demand Table'!$A$1:$F$44,2,TRUE)</f>
        <v>A</v>
      </c>
      <c r="C9" s="32">
        <f>VLOOKUP($A9,'Product Demand Table'!$A$1:$F$44,6,TRUE)</f>
        <v>1773</v>
      </c>
      <c r="E9" s="5">
        <v>11</v>
      </c>
      <c r="F9" s="105">
        <v>1</v>
      </c>
      <c r="G9" s="105">
        <v>0.1</v>
      </c>
      <c r="H9" s="105">
        <v>0.05</v>
      </c>
      <c r="I9" s="105">
        <v>0.06</v>
      </c>
      <c r="J9" s="105">
        <v>0.05</v>
      </c>
      <c r="K9" s="105">
        <v>0</v>
      </c>
      <c r="L9" s="105">
        <v>0</v>
      </c>
      <c r="M9" s="105">
        <v>0</v>
      </c>
      <c r="N9" s="105">
        <v>0</v>
      </c>
      <c r="O9" s="105">
        <v>0</v>
      </c>
      <c r="P9" s="105">
        <v>0</v>
      </c>
      <c r="Q9" s="105">
        <v>0</v>
      </c>
      <c r="R9" s="105">
        <v>0</v>
      </c>
      <c r="S9" s="105">
        <v>0</v>
      </c>
      <c r="T9" s="105">
        <v>0</v>
      </c>
      <c r="U9" s="105">
        <v>0</v>
      </c>
      <c r="V9" s="105">
        <v>0</v>
      </c>
      <c r="X9" s="5">
        <v>11</v>
      </c>
      <c r="Y9" s="7">
        <v>3600</v>
      </c>
      <c r="Z9" s="7">
        <v>360</v>
      </c>
      <c r="AA9" s="7">
        <v>180</v>
      </c>
      <c r="AB9" s="7">
        <v>216</v>
      </c>
      <c r="AC9" s="7">
        <v>180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  <c r="AO9" s="8">
        <v>0</v>
      </c>
    </row>
    <row r="10" spans="1:41" x14ac:dyDescent="0.3">
      <c r="A10" s="5">
        <v>4</v>
      </c>
      <c r="B10" s="26" t="str">
        <f>VLOOKUP($A10,'Product Demand Table'!$A$1:$F$44,2,TRUE)</f>
        <v>A</v>
      </c>
      <c r="C10" s="32">
        <f>VLOOKUP($A10,'Product Demand Table'!$A$1:$F$44,6,TRUE)</f>
        <v>6530</v>
      </c>
      <c r="E10" s="5">
        <v>12</v>
      </c>
      <c r="F10" s="105">
        <v>1</v>
      </c>
      <c r="G10" s="105">
        <v>0.1</v>
      </c>
      <c r="H10" s="105">
        <v>0.05</v>
      </c>
      <c r="I10" s="105">
        <v>0.06</v>
      </c>
      <c r="J10" s="105">
        <v>0.05</v>
      </c>
      <c r="K10" s="105">
        <v>0</v>
      </c>
      <c r="L10" s="105">
        <v>0</v>
      </c>
      <c r="M10" s="105">
        <v>0</v>
      </c>
      <c r="N10" s="105">
        <v>0</v>
      </c>
      <c r="O10" s="105">
        <v>0</v>
      </c>
      <c r="P10" s="105">
        <v>0</v>
      </c>
      <c r="Q10" s="105">
        <v>0</v>
      </c>
      <c r="R10" s="105">
        <v>0</v>
      </c>
      <c r="S10" s="105">
        <v>0</v>
      </c>
      <c r="T10" s="105">
        <v>0</v>
      </c>
      <c r="U10" s="105">
        <v>0</v>
      </c>
      <c r="V10" s="105">
        <v>0</v>
      </c>
      <c r="X10" s="5">
        <v>12</v>
      </c>
      <c r="Y10" s="7">
        <v>3600</v>
      </c>
      <c r="Z10" s="7">
        <v>360</v>
      </c>
      <c r="AA10" s="7">
        <v>180</v>
      </c>
      <c r="AB10" s="7">
        <v>216</v>
      </c>
      <c r="AC10" s="7">
        <v>180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  <c r="AL10" s="7">
        <v>0</v>
      </c>
      <c r="AM10" s="7">
        <v>0</v>
      </c>
      <c r="AN10" s="7">
        <v>0</v>
      </c>
      <c r="AO10" s="8">
        <v>0</v>
      </c>
    </row>
    <row r="11" spans="1:41" x14ac:dyDescent="0.3">
      <c r="A11" s="5">
        <v>5</v>
      </c>
      <c r="B11" s="26" t="str">
        <f>VLOOKUP($A11,'Product Demand Table'!$A$1:$F$44,2,TRUE)</f>
        <v>A</v>
      </c>
      <c r="C11" s="32">
        <f>VLOOKUP($A11,'Product Demand Table'!$A$1:$F$44,6,TRUE)</f>
        <v>14137</v>
      </c>
      <c r="E11" s="5">
        <v>15</v>
      </c>
      <c r="F11" s="105">
        <v>1</v>
      </c>
      <c r="G11" s="105">
        <v>0.1</v>
      </c>
      <c r="H11" s="105">
        <v>0.05</v>
      </c>
      <c r="I11" s="105">
        <v>0.06</v>
      </c>
      <c r="J11" s="105">
        <v>0.05</v>
      </c>
      <c r="K11" s="105">
        <v>0</v>
      </c>
      <c r="L11" s="105">
        <v>0</v>
      </c>
      <c r="M11" s="105">
        <v>0</v>
      </c>
      <c r="N11" s="105">
        <v>0</v>
      </c>
      <c r="O11" s="105">
        <v>0</v>
      </c>
      <c r="P11" s="105">
        <v>0</v>
      </c>
      <c r="Q11" s="105">
        <v>0</v>
      </c>
      <c r="R11" s="105">
        <v>0</v>
      </c>
      <c r="S11" s="105">
        <v>0</v>
      </c>
      <c r="T11" s="105">
        <v>0</v>
      </c>
      <c r="U11" s="105">
        <v>0</v>
      </c>
      <c r="V11" s="105">
        <v>0</v>
      </c>
      <c r="X11" s="5">
        <v>15</v>
      </c>
      <c r="Y11" s="7">
        <v>3600</v>
      </c>
      <c r="Z11" s="7">
        <v>360</v>
      </c>
      <c r="AA11" s="7">
        <v>180</v>
      </c>
      <c r="AB11" s="7">
        <v>216</v>
      </c>
      <c r="AC11" s="7">
        <v>180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8">
        <v>0</v>
      </c>
    </row>
    <row r="12" spans="1:41" x14ac:dyDescent="0.3">
      <c r="A12" s="5">
        <v>6</v>
      </c>
      <c r="B12" s="26" t="str">
        <f>VLOOKUP($A12,'Product Demand Table'!$A$1:$F$44,2,TRUE)</f>
        <v>A</v>
      </c>
      <c r="C12" s="32">
        <f>VLOOKUP($A12,'Product Demand Table'!$A$1:$F$44,6,TRUE)</f>
        <v>15717</v>
      </c>
      <c r="E12" s="5">
        <v>37</v>
      </c>
      <c r="F12" s="105">
        <v>1</v>
      </c>
      <c r="G12" s="105">
        <v>0.1</v>
      </c>
      <c r="H12" s="105">
        <v>0.05</v>
      </c>
      <c r="I12" s="105">
        <v>0.06</v>
      </c>
      <c r="J12" s="105">
        <v>0.05</v>
      </c>
      <c r="K12" s="105">
        <v>0</v>
      </c>
      <c r="L12" s="105">
        <v>0</v>
      </c>
      <c r="M12" s="105">
        <v>0</v>
      </c>
      <c r="N12" s="105">
        <v>0</v>
      </c>
      <c r="O12" s="105">
        <v>0</v>
      </c>
      <c r="P12" s="105">
        <v>0</v>
      </c>
      <c r="Q12" s="105">
        <v>0</v>
      </c>
      <c r="R12" s="105">
        <v>0</v>
      </c>
      <c r="S12" s="105">
        <v>0</v>
      </c>
      <c r="T12" s="105">
        <v>0</v>
      </c>
      <c r="U12" s="105">
        <v>0</v>
      </c>
      <c r="V12" s="105">
        <v>0</v>
      </c>
      <c r="X12" s="5">
        <v>37</v>
      </c>
      <c r="Y12" s="7">
        <v>3600</v>
      </c>
      <c r="Z12" s="7">
        <v>360</v>
      </c>
      <c r="AA12" s="7">
        <v>180</v>
      </c>
      <c r="AB12" s="7">
        <v>216</v>
      </c>
      <c r="AC12" s="7">
        <v>180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8">
        <v>0</v>
      </c>
    </row>
    <row r="13" spans="1:41" x14ac:dyDescent="0.3">
      <c r="A13" s="5">
        <v>7</v>
      </c>
      <c r="B13" s="26" t="str">
        <f>VLOOKUP($A13,'Product Demand Table'!$A$1:$F$44,2,TRUE)</f>
        <v>A</v>
      </c>
      <c r="C13" s="32">
        <f>VLOOKUP($A13,'Product Demand Table'!$A$1:$F$44,6,TRUE)</f>
        <v>12559</v>
      </c>
      <c r="E13" s="5">
        <v>40</v>
      </c>
      <c r="F13" s="105">
        <v>1</v>
      </c>
      <c r="G13" s="105">
        <v>0.1</v>
      </c>
      <c r="H13" s="105">
        <v>0.05</v>
      </c>
      <c r="I13" s="105">
        <v>0.06</v>
      </c>
      <c r="J13" s="105">
        <v>0.05</v>
      </c>
      <c r="K13" s="105">
        <v>0</v>
      </c>
      <c r="L13" s="105">
        <v>0</v>
      </c>
      <c r="M13" s="105">
        <v>0</v>
      </c>
      <c r="N13" s="105">
        <v>0</v>
      </c>
      <c r="O13" s="105">
        <v>0</v>
      </c>
      <c r="P13" s="105">
        <v>0</v>
      </c>
      <c r="Q13" s="105">
        <v>0</v>
      </c>
      <c r="R13" s="105">
        <v>0</v>
      </c>
      <c r="S13" s="105">
        <v>0</v>
      </c>
      <c r="T13" s="105">
        <v>0</v>
      </c>
      <c r="U13" s="105">
        <v>0</v>
      </c>
      <c r="V13" s="105">
        <v>0</v>
      </c>
      <c r="X13" s="5">
        <v>40</v>
      </c>
      <c r="Y13" s="7">
        <v>3600</v>
      </c>
      <c r="Z13" s="7">
        <v>360</v>
      </c>
      <c r="AA13" s="7">
        <v>180</v>
      </c>
      <c r="AB13" s="7">
        <v>216</v>
      </c>
      <c r="AC13" s="7">
        <v>180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8">
        <v>0</v>
      </c>
    </row>
    <row r="14" spans="1:41" x14ac:dyDescent="0.3">
      <c r="A14" s="5">
        <v>8</v>
      </c>
      <c r="B14" s="26" t="str">
        <f>VLOOKUP($A14,'Product Demand Table'!$A$1:$F$44,2,TRUE)</f>
        <v>A</v>
      </c>
      <c r="C14" s="32">
        <f>VLOOKUP($A14,'Product Demand Table'!$A$1:$F$44,6,TRUE)</f>
        <v>2176</v>
      </c>
      <c r="E14" s="5">
        <v>10</v>
      </c>
      <c r="F14" s="105">
        <v>2</v>
      </c>
      <c r="G14" s="105">
        <v>0.05</v>
      </c>
      <c r="H14" s="105">
        <v>0.03</v>
      </c>
      <c r="I14" s="105">
        <v>0.1</v>
      </c>
      <c r="J14" s="105">
        <v>0</v>
      </c>
      <c r="K14" s="105">
        <v>0.05</v>
      </c>
      <c r="L14" s="105">
        <v>0.05</v>
      </c>
      <c r="M14" s="105">
        <v>0</v>
      </c>
      <c r="N14" s="105">
        <v>0</v>
      </c>
      <c r="O14" s="105">
        <v>0</v>
      </c>
      <c r="P14" s="105">
        <v>0</v>
      </c>
      <c r="Q14" s="105">
        <v>0</v>
      </c>
      <c r="R14" s="105">
        <v>0</v>
      </c>
      <c r="S14" s="105">
        <v>0</v>
      </c>
      <c r="T14" s="105">
        <v>0</v>
      </c>
      <c r="U14" s="105">
        <v>0</v>
      </c>
      <c r="V14" s="105">
        <v>0</v>
      </c>
      <c r="X14" s="5">
        <v>10</v>
      </c>
      <c r="Y14" s="7">
        <v>7200</v>
      </c>
      <c r="Z14" s="7">
        <v>180</v>
      </c>
      <c r="AA14" s="7">
        <v>108</v>
      </c>
      <c r="AB14" s="7">
        <v>360</v>
      </c>
      <c r="AC14" s="7">
        <v>0</v>
      </c>
      <c r="AD14" s="7">
        <v>180</v>
      </c>
      <c r="AE14" s="7">
        <v>180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8">
        <v>0</v>
      </c>
    </row>
    <row r="15" spans="1:41" x14ac:dyDescent="0.3">
      <c r="A15" s="5">
        <v>9</v>
      </c>
      <c r="B15" s="26" t="str">
        <f>VLOOKUP($A15,'Product Demand Table'!$A$1:$F$44,2,TRUE)</f>
        <v>A</v>
      </c>
      <c r="C15" s="32">
        <f>VLOOKUP($A15,'Product Demand Table'!$A$1:$F$44,6,TRUE)</f>
        <v>16281</v>
      </c>
      <c r="E15" s="5">
        <v>14</v>
      </c>
      <c r="F15" s="105">
        <v>2</v>
      </c>
      <c r="G15" s="105">
        <v>0.05</v>
      </c>
      <c r="H15" s="105">
        <v>0.03</v>
      </c>
      <c r="I15" s="105">
        <v>0.1</v>
      </c>
      <c r="J15" s="105">
        <v>0</v>
      </c>
      <c r="K15" s="105">
        <v>0.05</v>
      </c>
      <c r="L15" s="105">
        <v>0.05</v>
      </c>
      <c r="M15" s="105">
        <v>0</v>
      </c>
      <c r="N15" s="105">
        <v>0</v>
      </c>
      <c r="O15" s="105">
        <v>0</v>
      </c>
      <c r="P15" s="105">
        <v>0</v>
      </c>
      <c r="Q15" s="105">
        <v>0</v>
      </c>
      <c r="R15" s="105">
        <v>0</v>
      </c>
      <c r="S15" s="105">
        <v>0</v>
      </c>
      <c r="T15" s="105">
        <v>0</v>
      </c>
      <c r="U15" s="105">
        <v>0</v>
      </c>
      <c r="V15" s="105">
        <v>0</v>
      </c>
      <c r="X15" s="5">
        <v>14</v>
      </c>
      <c r="Y15" s="7">
        <v>7200</v>
      </c>
      <c r="Z15" s="7">
        <v>180</v>
      </c>
      <c r="AA15" s="7">
        <v>108</v>
      </c>
      <c r="AB15" s="7">
        <v>360</v>
      </c>
      <c r="AC15" s="7">
        <v>0</v>
      </c>
      <c r="AD15" s="7">
        <v>180</v>
      </c>
      <c r="AE15" s="7">
        <v>180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8">
        <v>0</v>
      </c>
    </row>
    <row r="16" spans="1:41" x14ac:dyDescent="0.3">
      <c r="A16" s="5">
        <v>10</v>
      </c>
      <c r="B16" s="26" t="str">
        <f>VLOOKUP($A16,'Product Demand Table'!$A$1:$F$44,2,TRUE)</f>
        <v>A</v>
      </c>
      <c r="C16" s="32">
        <f>VLOOKUP($A16,'Product Demand Table'!$A$1:$F$44,6,TRUE)</f>
        <v>11716</v>
      </c>
      <c r="E16" s="5">
        <v>1</v>
      </c>
      <c r="F16" s="105">
        <v>2</v>
      </c>
      <c r="G16" s="105">
        <v>0.06</v>
      </c>
      <c r="H16" s="105">
        <v>0.1</v>
      </c>
      <c r="I16" s="105">
        <v>0</v>
      </c>
      <c r="J16" s="105">
        <v>0</v>
      </c>
      <c r="K16" s="105">
        <v>0.05</v>
      </c>
      <c r="L16" s="105">
        <v>0</v>
      </c>
      <c r="M16" s="105">
        <v>0.18</v>
      </c>
      <c r="N16" s="105">
        <v>0.12</v>
      </c>
      <c r="O16" s="105">
        <v>0</v>
      </c>
      <c r="P16" s="105">
        <v>0</v>
      </c>
      <c r="Q16" s="105">
        <v>0</v>
      </c>
      <c r="R16" s="105">
        <v>0</v>
      </c>
      <c r="S16" s="105">
        <v>0</v>
      </c>
      <c r="T16" s="105">
        <v>0</v>
      </c>
      <c r="U16" s="105">
        <v>0</v>
      </c>
      <c r="V16" s="105">
        <v>0</v>
      </c>
      <c r="X16" s="5">
        <v>1</v>
      </c>
      <c r="Y16" s="7">
        <v>7200</v>
      </c>
      <c r="Z16" s="7">
        <v>216</v>
      </c>
      <c r="AA16" s="7">
        <v>360</v>
      </c>
      <c r="AB16" s="7">
        <v>0</v>
      </c>
      <c r="AC16" s="7">
        <v>0</v>
      </c>
      <c r="AD16" s="7">
        <v>180</v>
      </c>
      <c r="AE16" s="7">
        <v>0</v>
      </c>
      <c r="AF16" s="7">
        <v>648</v>
      </c>
      <c r="AG16" s="7">
        <v>432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8">
        <v>0</v>
      </c>
    </row>
    <row r="17" spans="1:41" x14ac:dyDescent="0.3">
      <c r="A17" s="5">
        <v>11</v>
      </c>
      <c r="B17" s="26" t="str">
        <f>VLOOKUP($A17,'Product Demand Table'!$A$1:$F$44,2,TRUE)</f>
        <v>A</v>
      </c>
      <c r="C17" s="32">
        <f>VLOOKUP($A17,'Product Demand Table'!$A$1:$F$44,6,TRUE)</f>
        <v>5913</v>
      </c>
      <c r="E17" s="5">
        <v>4</v>
      </c>
      <c r="F17" s="105">
        <v>2</v>
      </c>
      <c r="G17" s="105">
        <v>0.06</v>
      </c>
      <c r="H17" s="105">
        <v>0.1</v>
      </c>
      <c r="I17" s="105">
        <v>0</v>
      </c>
      <c r="J17" s="105">
        <v>0</v>
      </c>
      <c r="K17" s="105">
        <v>0.05</v>
      </c>
      <c r="L17" s="105">
        <v>0</v>
      </c>
      <c r="M17" s="105">
        <v>0.08</v>
      </c>
      <c r="N17" s="105">
        <v>0.12</v>
      </c>
      <c r="O17" s="105">
        <v>0</v>
      </c>
      <c r="P17" s="105">
        <v>0</v>
      </c>
      <c r="Q17" s="105">
        <v>0</v>
      </c>
      <c r="R17" s="105">
        <v>0</v>
      </c>
      <c r="S17" s="105">
        <v>0</v>
      </c>
      <c r="T17" s="105">
        <v>0</v>
      </c>
      <c r="U17" s="105">
        <v>0</v>
      </c>
      <c r="V17" s="105">
        <v>0</v>
      </c>
      <c r="X17" s="5">
        <v>4</v>
      </c>
      <c r="Y17" s="7">
        <v>7200</v>
      </c>
      <c r="Z17" s="7">
        <v>216</v>
      </c>
      <c r="AA17" s="7">
        <v>360</v>
      </c>
      <c r="AB17" s="7">
        <v>0</v>
      </c>
      <c r="AC17" s="7">
        <v>0</v>
      </c>
      <c r="AD17" s="7">
        <v>180</v>
      </c>
      <c r="AE17" s="7">
        <v>0</v>
      </c>
      <c r="AF17" s="7">
        <v>288</v>
      </c>
      <c r="AG17" s="7">
        <v>432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8">
        <v>0</v>
      </c>
    </row>
    <row r="18" spans="1:41" x14ac:dyDescent="0.3">
      <c r="A18" s="5">
        <v>12</v>
      </c>
      <c r="B18" s="26" t="str">
        <f>VLOOKUP($A18,'Product Demand Table'!$A$1:$F$44,2,TRUE)</f>
        <v>A</v>
      </c>
      <c r="C18" s="32">
        <f>VLOOKUP($A18,'Product Demand Table'!$A$1:$F$44,6,TRUE)</f>
        <v>10805</v>
      </c>
      <c r="E18" s="5">
        <v>8</v>
      </c>
      <c r="F18" s="105">
        <v>2</v>
      </c>
      <c r="G18" s="105">
        <v>0.06</v>
      </c>
      <c r="H18" s="105">
        <v>0.1</v>
      </c>
      <c r="I18" s="105">
        <v>0</v>
      </c>
      <c r="J18" s="105">
        <v>0</v>
      </c>
      <c r="K18" s="105">
        <v>0.05</v>
      </c>
      <c r="L18" s="105">
        <v>0</v>
      </c>
      <c r="M18" s="105">
        <v>0.08</v>
      </c>
      <c r="N18" s="105">
        <v>0.12</v>
      </c>
      <c r="O18" s="105">
        <v>0</v>
      </c>
      <c r="P18" s="105">
        <v>0</v>
      </c>
      <c r="Q18" s="105">
        <v>0</v>
      </c>
      <c r="R18" s="105">
        <v>0</v>
      </c>
      <c r="S18" s="105">
        <v>0</v>
      </c>
      <c r="T18" s="105">
        <v>0</v>
      </c>
      <c r="U18" s="105">
        <v>0</v>
      </c>
      <c r="V18" s="105">
        <v>0</v>
      </c>
      <c r="X18" s="5">
        <v>8</v>
      </c>
      <c r="Y18" s="7">
        <v>7200</v>
      </c>
      <c r="Z18" s="7">
        <v>216</v>
      </c>
      <c r="AA18" s="7">
        <v>360</v>
      </c>
      <c r="AB18" s="7">
        <v>0</v>
      </c>
      <c r="AC18" s="7">
        <v>0</v>
      </c>
      <c r="AD18" s="7">
        <v>180</v>
      </c>
      <c r="AE18" s="7">
        <v>0</v>
      </c>
      <c r="AF18" s="7">
        <v>288</v>
      </c>
      <c r="AG18" s="7">
        <v>432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8">
        <v>0</v>
      </c>
    </row>
    <row r="19" spans="1:41" x14ac:dyDescent="0.3">
      <c r="A19" s="5">
        <v>13</v>
      </c>
      <c r="B19" s="26" t="str">
        <f>VLOOKUP($A19,'Product Demand Table'!$A$1:$F$44,2,TRUE)</f>
        <v>A</v>
      </c>
      <c r="C19" s="32">
        <f>VLOOKUP($A19,'Product Demand Table'!$A$1:$F$44,6,TRUE)</f>
        <v>12041</v>
      </c>
      <c r="E19" s="5">
        <v>9</v>
      </c>
      <c r="F19" s="105">
        <v>2</v>
      </c>
      <c r="G19" s="105">
        <v>0.06</v>
      </c>
      <c r="H19" s="105">
        <v>0.1</v>
      </c>
      <c r="I19" s="105">
        <v>0</v>
      </c>
      <c r="J19" s="105">
        <v>0</v>
      </c>
      <c r="K19" s="105">
        <v>0.05</v>
      </c>
      <c r="L19" s="105">
        <v>0</v>
      </c>
      <c r="M19" s="105">
        <v>0.15</v>
      </c>
      <c r="N19" s="105">
        <v>0.12</v>
      </c>
      <c r="O19" s="105">
        <v>0</v>
      </c>
      <c r="P19" s="105">
        <v>0</v>
      </c>
      <c r="Q19" s="105">
        <v>0</v>
      </c>
      <c r="R19" s="105">
        <v>0</v>
      </c>
      <c r="S19" s="105">
        <v>0</v>
      </c>
      <c r="T19" s="105">
        <v>0</v>
      </c>
      <c r="U19" s="105">
        <v>0</v>
      </c>
      <c r="V19" s="105">
        <v>0</v>
      </c>
      <c r="X19" s="5">
        <v>9</v>
      </c>
      <c r="Y19" s="7">
        <v>7200</v>
      </c>
      <c r="Z19" s="7">
        <v>216</v>
      </c>
      <c r="AA19" s="7">
        <v>360</v>
      </c>
      <c r="AB19" s="7">
        <v>0</v>
      </c>
      <c r="AC19" s="7">
        <v>0</v>
      </c>
      <c r="AD19" s="7">
        <v>180</v>
      </c>
      <c r="AE19" s="7">
        <v>0</v>
      </c>
      <c r="AF19" s="7">
        <v>540</v>
      </c>
      <c r="AG19" s="7">
        <v>432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8">
        <v>0</v>
      </c>
    </row>
    <row r="20" spans="1:41" x14ac:dyDescent="0.3">
      <c r="A20" s="5">
        <v>14</v>
      </c>
      <c r="B20" s="26" t="str">
        <f>VLOOKUP($A20,'Product Demand Table'!$A$1:$F$44,2,TRUE)</f>
        <v>A</v>
      </c>
      <c r="C20" s="32">
        <f>VLOOKUP($A20,'Product Demand Table'!$A$1:$F$44,6,TRUE)</f>
        <v>1380</v>
      </c>
      <c r="E20" s="5">
        <v>13</v>
      </c>
      <c r="F20" s="105">
        <v>2</v>
      </c>
      <c r="G20" s="105">
        <v>0.06</v>
      </c>
      <c r="H20" s="105">
        <v>0.1</v>
      </c>
      <c r="I20" s="105">
        <v>0</v>
      </c>
      <c r="J20" s="105">
        <v>0</v>
      </c>
      <c r="K20" s="105">
        <v>0.05</v>
      </c>
      <c r="L20" s="105">
        <v>0</v>
      </c>
      <c r="M20" s="105">
        <v>0.2</v>
      </c>
      <c r="N20" s="105">
        <v>0.12</v>
      </c>
      <c r="O20" s="105">
        <v>0</v>
      </c>
      <c r="P20" s="105">
        <v>0</v>
      </c>
      <c r="Q20" s="105">
        <v>0</v>
      </c>
      <c r="R20" s="105">
        <v>0</v>
      </c>
      <c r="S20" s="105">
        <v>0</v>
      </c>
      <c r="T20" s="105">
        <v>0</v>
      </c>
      <c r="U20" s="105">
        <v>0</v>
      </c>
      <c r="V20" s="105">
        <v>0</v>
      </c>
      <c r="X20" s="5">
        <v>13</v>
      </c>
      <c r="Y20" s="7">
        <v>7200</v>
      </c>
      <c r="Z20" s="7">
        <v>216</v>
      </c>
      <c r="AA20" s="7">
        <v>360</v>
      </c>
      <c r="AB20" s="7">
        <v>0</v>
      </c>
      <c r="AC20" s="7">
        <v>0</v>
      </c>
      <c r="AD20" s="7">
        <v>180</v>
      </c>
      <c r="AE20" s="7">
        <v>0</v>
      </c>
      <c r="AF20" s="7">
        <v>720</v>
      </c>
      <c r="AG20" s="7">
        <v>432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8">
        <v>0</v>
      </c>
    </row>
    <row r="21" spans="1:41" x14ac:dyDescent="0.3">
      <c r="A21" s="5">
        <v>15</v>
      </c>
      <c r="B21" s="26" t="str">
        <f>VLOOKUP($A21,'Product Demand Table'!$A$1:$F$44,2,TRUE)</f>
        <v>A</v>
      </c>
      <c r="C21" s="32">
        <f>VLOOKUP($A21,'Product Demand Table'!$A$1:$F$44,6,TRUE)</f>
        <v>10437</v>
      </c>
      <c r="E21" s="5">
        <v>18</v>
      </c>
      <c r="F21" s="105">
        <v>2</v>
      </c>
      <c r="G21" s="105">
        <v>0.06</v>
      </c>
      <c r="H21" s="105">
        <v>0.1</v>
      </c>
      <c r="I21" s="105">
        <v>0</v>
      </c>
      <c r="J21" s="105">
        <v>0</v>
      </c>
      <c r="K21" s="105">
        <v>0.05</v>
      </c>
      <c r="L21" s="105">
        <v>0</v>
      </c>
      <c r="M21" s="105">
        <v>0.18</v>
      </c>
      <c r="N21" s="105">
        <v>0.12</v>
      </c>
      <c r="O21" s="105">
        <v>0</v>
      </c>
      <c r="P21" s="105">
        <v>0</v>
      </c>
      <c r="Q21" s="105">
        <v>0</v>
      </c>
      <c r="R21" s="105">
        <v>0</v>
      </c>
      <c r="S21" s="105">
        <v>0</v>
      </c>
      <c r="T21" s="105">
        <v>0</v>
      </c>
      <c r="U21" s="105">
        <v>0</v>
      </c>
      <c r="V21" s="105">
        <v>0</v>
      </c>
      <c r="X21" s="5">
        <v>18</v>
      </c>
      <c r="Y21" s="7">
        <v>7200</v>
      </c>
      <c r="Z21" s="7">
        <v>216</v>
      </c>
      <c r="AA21" s="7">
        <v>360</v>
      </c>
      <c r="AB21" s="7">
        <v>0</v>
      </c>
      <c r="AC21" s="7">
        <v>0</v>
      </c>
      <c r="AD21" s="7">
        <v>180</v>
      </c>
      <c r="AE21" s="7">
        <v>0</v>
      </c>
      <c r="AF21" s="7">
        <v>648</v>
      </c>
      <c r="AG21" s="7">
        <v>432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8">
        <v>0</v>
      </c>
    </row>
    <row r="22" spans="1:41" x14ac:dyDescent="0.3">
      <c r="A22" s="5">
        <v>16</v>
      </c>
      <c r="B22" s="26" t="str">
        <f>VLOOKUP($A22,'Product Demand Table'!$A$1:$F$44,2,TRUE)</f>
        <v>A</v>
      </c>
      <c r="C22" s="32">
        <f>VLOOKUP($A22,'Product Demand Table'!$A$1:$F$44,6,TRUE)</f>
        <v>3342</v>
      </c>
      <c r="E22" s="5">
        <v>24</v>
      </c>
      <c r="F22" s="105">
        <v>2</v>
      </c>
      <c r="G22" s="105">
        <v>0.06</v>
      </c>
      <c r="H22" s="105">
        <v>0.1</v>
      </c>
      <c r="I22" s="105">
        <v>0</v>
      </c>
      <c r="J22" s="105">
        <v>0</v>
      </c>
      <c r="K22" s="105">
        <v>0.05</v>
      </c>
      <c r="L22" s="105">
        <v>0</v>
      </c>
      <c r="M22" s="105">
        <v>0.15</v>
      </c>
      <c r="N22" s="105">
        <v>0.12</v>
      </c>
      <c r="O22" s="105">
        <v>0</v>
      </c>
      <c r="P22" s="105">
        <v>0</v>
      </c>
      <c r="Q22" s="105">
        <v>0</v>
      </c>
      <c r="R22" s="105">
        <v>0</v>
      </c>
      <c r="S22" s="105">
        <v>0</v>
      </c>
      <c r="T22" s="105">
        <v>0</v>
      </c>
      <c r="U22" s="105">
        <v>0</v>
      </c>
      <c r="V22" s="105">
        <v>0</v>
      </c>
      <c r="X22" s="5">
        <v>24</v>
      </c>
      <c r="Y22" s="7">
        <v>7200</v>
      </c>
      <c r="Z22" s="7">
        <v>216</v>
      </c>
      <c r="AA22" s="7">
        <v>360</v>
      </c>
      <c r="AB22" s="7">
        <v>0</v>
      </c>
      <c r="AC22" s="7">
        <v>0</v>
      </c>
      <c r="AD22" s="7">
        <v>180</v>
      </c>
      <c r="AE22" s="7">
        <v>0</v>
      </c>
      <c r="AF22" s="7">
        <v>540</v>
      </c>
      <c r="AG22" s="7">
        <v>432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8">
        <v>0</v>
      </c>
    </row>
    <row r="23" spans="1:41" x14ac:dyDescent="0.3">
      <c r="A23" s="5">
        <v>17</v>
      </c>
      <c r="B23" s="26" t="str">
        <f>VLOOKUP($A23,'Product Demand Table'!$A$1:$F$44,2,TRUE)</f>
        <v>A</v>
      </c>
      <c r="C23" s="32">
        <f>VLOOKUP($A23,'Product Demand Table'!$A$1:$F$44,6,TRUE)</f>
        <v>5342</v>
      </c>
      <c r="E23" s="5">
        <v>25</v>
      </c>
      <c r="F23" s="105">
        <v>2</v>
      </c>
      <c r="G23" s="105">
        <v>0.06</v>
      </c>
      <c r="H23" s="105">
        <v>0.1</v>
      </c>
      <c r="I23" s="105">
        <v>0</v>
      </c>
      <c r="J23" s="105">
        <v>0</v>
      </c>
      <c r="K23" s="105">
        <v>0.05</v>
      </c>
      <c r="L23" s="105">
        <v>0</v>
      </c>
      <c r="M23" s="105">
        <v>0.15</v>
      </c>
      <c r="N23" s="105">
        <v>0.12</v>
      </c>
      <c r="O23" s="105">
        <v>0</v>
      </c>
      <c r="P23" s="105">
        <v>0</v>
      </c>
      <c r="Q23" s="105">
        <v>0</v>
      </c>
      <c r="R23" s="105">
        <v>0</v>
      </c>
      <c r="S23" s="105">
        <v>0</v>
      </c>
      <c r="T23" s="105">
        <v>0</v>
      </c>
      <c r="U23" s="105">
        <v>0</v>
      </c>
      <c r="V23" s="105">
        <v>0</v>
      </c>
      <c r="X23" s="5">
        <v>25</v>
      </c>
      <c r="Y23" s="7">
        <v>7200</v>
      </c>
      <c r="Z23" s="7">
        <v>216</v>
      </c>
      <c r="AA23" s="7">
        <v>360</v>
      </c>
      <c r="AB23" s="7">
        <v>0</v>
      </c>
      <c r="AC23" s="7">
        <v>0</v>
      </c>
      <c r="AD23" s="7">
        <v>180</v>
      </c>
      <c r="AE23" s="7">
        <v>0</v>
      </c>
      <c r="AF23" s="7">
        <v>540</v>
      </c>
      <c r="AG23" s="7">
        <v>432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8">
        <v>0</v>
      </c>
    </row>
    <row r="24" spans="1:41" x14ac:dyDescent="0.3">
      <c r="A24" s="5">
        <v>18</v>
      </c>
      <c r="B24" s="26" t="str">
        <f>VLOOKUP($A24,'Product Demand Table'!$A$1:$F$44,2,TRUE)</f>
        <v>A</v>
      </c>
      <c r="C24" s="32">
        <f>VLOOKUP($A24,'Product Demand Table'!$A$1:$F$44,6,TRUE)</f>
        <v>14778</v>
      </c>
      <c r="E24" s="5">
        <v>30</v>
      </c>
      <c r="F24" s="105">
        <v>2</v>
      </c>
      <c r="G24" s="105">
        <v>0.06</v>
      </c>
      <c r="H24" s="105">
        <v>0.1</v>
      </c>
      <c r="I24" s="105">
        <v>0</v>
      </c>
      <c r="J24" s="105">
        <v>0</v>
      </c>
      <c r="K24" s="105">
        <v>0.05</v>
      </c>
      <c r="L24" s="105">
        <v>0</v>
      </c>
      <c r="M24" s="105">
        <v>0.2</v>
      </c>
      <c r="N24" s="105">
        <v>0.12</v>
      </c>
      <c r="O24" s="105">
        <v>0</v>
      </c>
      <c r="P24" s="105">
        <v>0</v>
      </c>
      <c r="Q24" s="105">
        <v>0</v>
      </c>
      <c r="R24" s="105">
        <v>0</v>
      </c>
      <c r="S24" s="105">
        <v>0</v>
      </c>
      <c r="T24" s="105">
        <v>0</v>
      </c>
      <c r="U24" s="105">
        <v>0</v>
      </c>
      <c r="V24" s="105">
        <v>0</v>
      </c>
      <c r="X24" s="5">
        <v>30</v>
      </c>
      <c r="Y24" s="7">
        <v>7200</v>
      </c>
      <c r="Z24" s="7">
        <v>216</v>
      </c>
      <c r="AA24" s="7">
        <v>360</v>
      </c>
      <c r="AB24" s="7">
        <v>0</v>
      </c>
      <c r="AC24" s="7">
        <v>0</v>
      </c>
      <c r="AD24" s="7">
        <v>180</v>
      </c>
      <c r="AE24" s="7">
        <v>0</v>
      </c>
      <c r="AF24" s="7">
        <v>720</v>
      </c>
      <c r="AG24" s="7">
        <v>432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8">
        <v>0</v>
      </c>
    </row>
    <row r="25" spans="1:41" x14ac:dyDescent="0.3">
      <c r="A25" s="5">
        <v>19</v>
      </c>
      <c r="B25" s="26" t="str">
        <f>VLOOKUP($A25,'Product Demand Table'!$A$1:$F$44,2,TRUE)</f>
        <v>A</v>
      </c>
      <c r="C25" s="32">
        <f>VLOOKUP($A25,'Product Demand Table'!$A$1:$F$44,6,TRUE)</f>
        <v>8117</v>
      </c>
      <c r="E25" s="5">
        <v>33</v>
      </c>
      <c r="F25" s="105">
        <v>2</v>
      </c>
      <c r="G25" s="105">
        <v>0.06</v>
      </c>
      <c r="H25" s="105">
        <v>0.1</v>
      </c>
      <c r="I25" s="105">
        <v>0</v>
      </c>
      <c r="J25" s="105">
        <v>0</v>
      </c>
      <c r="K25" s="105">
        <v>0.05</v>
      </c>
      <c r="L25" s="105">
        <v>0</v>
      </c>
      <c r="M25" s="105">
        <v>0.08</v>
      </c>
      <c r="N25" s="105">
        <v>0.12</v>
      </c>
      <c r="O25" s="105">
        <v>0</v>
      </c>
      <c r="P25" s="105">
        <v>0</v>
      </c>
      <c r="Q25" s="105">
        <v>0</v>
      </c>
      <c r="R25" s="105">
        <v>0</v>
      </c>
      <c r="S25" s="105">
        <v>0</v>
      </c>
      <c r="T25" s="105">
        <v>0</v>
      </c>
      <c r="U25" s="105">
        <v>0</v>
      </c>
      <c r="V25" s="105">
        <v>0</v>
      </c>
      <c r="X25" s="5">
        <v>33</v>
      </c>
      <c r="Y25" s="7">
        <v>7200</v>
      </c>
      <c r="Z25" s="7">
        <v>216</v>
      </c>
      <c r="AA25" s="7">
        <v>360</v>
      </c>
      <c r="AB25" s="7">
        <v>0</v>
      </c>
      <c r="AC25" s="7">
        <v>0</v>
      </c>
      <c r="AD25" s="7">
        <v>180</v>
      </c>
      <c r="AE25" s="7">
        <v>0</v>
      </c>
      <c r="AF25" s="7">
        <v>288</v>
      </c>
      <c r="AG25" s="7">
        <v>432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8">
        <v>0</v>
      </c>
    </row>
    <row r="26" spans="1:41" x14ac:dyDescent="0.3">
      <c r="A26" s="5">
        <v>20</v>
      </c>
      <c r="B26" s="26" t="str">
        <f>VLOOKUP($A26,'Product Demand Table'!$A$1:$F$44,2,TRUE)</f>
        <v>A</v>
      </c>
      <c r="C26" s="32">
        <f>VLOOKUP($A26,'Product Demand Table'!$A$1:$F$44,6,TRUE)</f>
        <v>228</v>
      </c>
      <c r="E26" s="5">
        <v>36</v>
      </c>
      <c r="F26" s="105">
        <v>2</v>
      </c>
      <c r="G26" s="105">
        <v>0.06</v>
      </c>
      <c r="H26" s="105">
        <v>0.1</v>
      </c>
      <c r="I26" s="105">
        <v>0</v>
      </c>
      <c r="J26" s="105">
        <v>0</v>
      </c>
      <c r="K26" s="105">
        <v>0.05</v>
      </c>
      <c r="L26" s="105">
        <v>0</v>
      </c>
      <c r="M26" s="105">
        <v>0.2</v>
      </c>
      <c r="N26" s="105">
        <v>0.12</v>
      </c>
      <c r="O26" s="105">
        <v>0</v>
      </c>
      <c r="P26" s="105">
        <v>0</v>
      </c>
      <c r="Q26" s="105">
        <v>0</v>
      </c>
      <c r="R26" s="105">
        <v>0</v>
      </c>
      <c r="S26" s="105">
        <v>0</v>
      </c>
      <c r="T26" s="105">
        <v>0</v>
      </c>
      <c r="U26" s="105">
        <v>0</v>
      </c>
      <c r="V26" s="105">
        <v>0</v>
      </c>
      <c r="X26" s="5">
        <v>36</v>
      </c>
      <c r="Y26" s="7">
        <v>7200</v>
      </c>
      <c r="Z26" s="7">
        <v>216</v>
      </c>
      <c r="AA26" s="7">
        <v>360</v>
      </c>
      <c r="AB26" s="7">
        <v>0</v>
      </c>
      <c r="AC26" s="7">
        <v>0</v>
      </c>
      <c r="AD26" s="7">
        <v>180</v>
      </c>
      <c r="AE26" s="7">
        <v>0</v>
      </c>
      <c r="AF26" s="7">
        <v>720</v>
      </c>
      <c r="AG26" s="7">
        <v>432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8">
        <v>0</v>
      </c>
    </row>
    <row r="27" spans="1:41" x14ac:dyDescent="0.3">
      <c r="A27" s="5">
        <v>21</v>
      </c>
      <c r="B27" s="26" t="str">
        <f>VLOOKUP($A27,'Product Demand Table'!$A$1:$F$44,2,TRUE)</f>
        <v>A</v>
      </c>
      <c r="C27" s="32">
        <f>VLOOKUP($A27,'Product Demand Table'!$A$1:$F$44,6,TRUE)</f>
        <v>16197</v>
      </c>
      <c r="E27" s="5">
        <v>38</v>
      </c>
      <c r="F27" s="105">
        <v>2</v>
      </c>
      <c r="G27" s="105">
        <v>0.06</v>
      </c>
      <c r="H27" s="105">
        <v>0.1</v>
      </c>
      <c r="I27" s="105">
        <v>0</v>
      </c>
      <c r="J27" s="105">
        <v>0</v>
      </c>
      <c r="K27" s="105">
        <v>0.05</v>
      </c>
      <c r="L27" s="105">
        <v>0</v>
      </c>
      <c r="M27" s="105">
        <v>0.2</v>
      </c>
      <c r="N27" s="105">
        <v>0.12</v>
      </c>
      <c r="O27" s="105">
        <v>0</v>
      </c>
      <c r="P27" s="105">
        <v>0</v>
      </c>
      <c r="Q27" s="105">
        <v>0</v>
      </c>
      <c r="R27" s="105">
        <v>0</v>
      </c>
      <c r="S27" s="105">
        <v>0</v>
      </c>
      <c r="T27" s="105">
        <v>0</v>
      </c>
      <c r="U27" s="105">
        <v>0</v>
      </c>
      <c r="V27" s="105">
        <v>0</v>
      </c>
      <c r="X27" s="5">
        <v>38</v>
      </c>
      <c r="Y27" s="7">
        <v>7200</v>
      </c>
      <c r="Z27" s="7">
        <v>216</v>
      </c>
      <c r="AA27" s="7">
        <v>360</v>
      </c>
      <c r="AB27" s="7">
        <v>0</v>
      </c>
      <c r="AC27" s="7">
        <v>0</v>
      </c>
      <c r="AD27" s="7">
        <v>180</v>
      </c>
      <c r="AE27" s="7">
        <v>0</v>
      </c>
      <c r="AF27" s="7">
        <v>720</v>
      </c>
      <c r="AG27" s="7">
        <v>432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8">
        <v>0</v>
      </c>
    </row>
    <row r="28" spans="1:41" x14ac:dyDescent="0.3">
      <c r="A28" s="5">
        <v>22</v>
      </c>
      <c r="B28" s="26" t="str">
        <f>VLOOKUP($A28,'Product Demand Table'!$A$1:$F$44,2,TRUE)</f>
        <v>B</v>
      </c>
      <c r="C28" s="32">
        <f>VLOOKUP($A28,'Product Demand Table'!$A$1:$F$44,6,TRUE)</f>
        <v>1772</v>
      </c>
      <c r="E28" s="5">
        <v>6</v>
      </c>
      <c r="F28" s="105">
        <v>2</v>
      </c>
      <c r="G28" s="105">
        <v>0.05</v>
      </c>
      <c r="H28" s="105">
        <v>0</v>
      </c>
      <c r="I28" s="105">
        <v>0.1</v>
      </c>
      <c r="J28" s="105">
        <v>0</v>
      </c>
      <c r="K28" s="105">
        <v>0.05</v>
      </c>
      <c r="L28" s="105">
        <v>0.05</v>
      </c>
      <c r="M28" s="105">
        <v>0</v>
      </c>
      <c r="N28" s="105">
        <v>0</v>
      </c>
      <c r="O28" s="105">
        <v>0.03</v>
      </c>
      <c r="P28" s="105">
        <v>0</v>
      </c>
      <c r="Q28" s="105">
        <v>0</v>
      </c>
      <c r="R28" s="105">
        <v>0</v>
      </c>
      <c r="S28" s="105">
        <v>0</v>
      </c>
      <c r="T28" s="105">
        <v>0</v>
      </c>
      <c r="U28" s="105">
        <v>0</v>
      </c>
      <c r="V28" s="105">
        <v>0</v>
      </c>
      <c r="X28" s="5">
        <v>6</v>
      </c>
      <c r="Y28" s="7">
        <v>7200</v>
      </c>
      <c r="Z28" s="7">
        <v>180</v>
      </c>
      <c r="AA28" s="7">
        <v>0</v>
      </c>
      <c r="AB28" s="7">
        <v>360</v>
      </c>
      <c r="AC28" s="7">
        <v>0</v>
      </c>
      <c r="AD28" s="7">
        <v>180</v>
      </c>
      <c r="AE28" s="7">
        <v>180</v>
      </c>
      <c r="AF28" s="7">
        <v>0</v>
      </c>
      <c r="AG28" s="7">
        <v>0</v>
      </c>
      <c r="AH28" s="7">
        <v>108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8">
        <v>0</v>
      </c>
    </row>
    <row r="29" spans="1:41" x14ac:dyDescent="0.3">
      <c r="A29" s="5">
        <v>23</v>
      </c>
      <c r="B29" s="26" t="str">
        <f>VLOOKUP($A29,'Product Demand Table'!$A$1:$F$44,2,TRUE)</f>
        <v>B</v>
      </c>
      <c r="C29" s="32">
        <f>VLOOKUP($A29,'Product Demand Table'!$A$1:$F$44,6,TRUE)</f>
        <v>2146</v>
      </c>
      <c r="E29" s="5">
        <v>22</v>
      </c>
      <c r="F29" s="105">
        <v>2</v>
      </c>
      <c r="G29" s="105">
        <v>0.05</v>
      </c>
      <c r="H29" s="105">
        <v>0</v>
      </c>
      <c r="I29" s="105">
        <v>0.1</v>
      </c>
      <c r="J29" s="105">
        <v>0</v>
      </c>
      <c r="K29" s="105">
        <v>0.05</v>
      </c>
      <c r="L29" s="105">
        <v>0</v>
      </c>
      <c r="M29" s="105">
        <v>0</v>
      </c>
      <c r="N29" s="105">
        <v>0</v>
      </c>
      <c r="O29" s="105">
        <v>0.03</v>
      </c>
      <c r="P29" s="105">
        <v>0.05</v>
      </c>
      <c r="Q29" s="105">
        <v>0</v>
      </c>
      <c r="R29" s="105">
        <v>0</v>
      </c>
      <c r="S29" s="105">
        <v>0</v>
      </c>
      <c r="T29" s="105">
        <v>0</v>
      </c>
      <c r="U29" s="105">
        <v>0</v>
      </c>
      <c r="V29" s="105">
        <v>0</v>
      </c>
      <c r="X29" s="5">
        <v>22</v>
      </c>
      <c r="Y29" s="7">
        <v>7200</v>
      </c>
      <c r="Z29" s="7">
        <v>180</v>
      </c>
      <c r="AA29" s="7">
        <v>0</v>
      </c>
      <c r="AB29" s="7">
        <v>360</v>
      </c>
      <c r="AC29" s="7">
        <v>0</v>
      </c>
      <c r="AD29" s="7">
        <v>180</v>
      </c>
      <c r="AE29" s="7">
        <v>0</v>
      </c>
      <c r="AF29" s="7">
        <v>0</v>
      </c>
      <c r="AG29" s="7">
        <v>0</v>
      </c>
      <c r="AH29" s="7">
        <v>108</v>
      </c>
      <c r="AI29" s="7">
        <v>180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8">
        <v>0</v>
      </c>
    </row>
    <row r="30" spans="1:41" x14ac:dyDescent="0.3">
      <c r="A30" s="5">
        <v>24</v>
      </c>
      <c r="B30" s="26" t="str">
        <f>VLOOKUP($A30,'Product Demand Table'!$A$1:$F$44,2,TRUE)</f>
        <v>B</v>
      </c>
      <c r="C30" s="32">
        <f>VLOOKUP($A30,'Product Demand Table'!$A$1:$F$44,6,TRUE)</f>
        <v>3958</v>
      </c>
      <c r="E30" s="5">
        <v>23</v>
      </c>
      <c r="F30" s="105">
        <v>2</v>
      </c>
      <c r="G30" s="105">
        <v>0.05</v>
      </c>
      <c r="H30" s="105">
        <v>0</v>
      </c>
      <c r="I30" s="105">
        <v>0.1</v>
      </c>
      <c r="J30" s="105">
        <v>0</v>
      </c>
      <c r="K30" s="105">
        <v>0.05</v>
      </c>
      <c r="L30" s="105">
        <v>0</v>
      </c>
      <c r="M30" s="105">
        <v>0</v>
      </c>
      <c r="N30" s="105">
        <v>0</v>
      </c>
      <c r="O30" s="105">
        <v>0.03</v>
      </c>
      <c r="P30" s="105">
        <v>0.05</v>
      </c>
      <c r="Q30" s="105">
        <v>0</v>
      </c>
      <c r="R30" s="105">
        <v>0</v>
      </c>
      <c r="S30" s="105">
        <v>0</v>
      </c>
      <c r="T30" s="105">
        <v>0</v>
      </c>
      <c r="U30" s="105">
        <v>0</v>
      </c>
      <c r="V30" s="105">
        <v>0</v>
      </c>
      <c r="X30" s="5">
        <v>23</v>
      </c>
      <c r="Y30" s="7">
        <v>7200</v>
      </c>
      <c r="Z30" s="7">
        <v>180</v>
      </c>
      <c r="AA30" s="7">
        <v>0</v>
      </c>
      <c r="AB30" s="7">
        <v>360</v>
      </c>
      <c r="AC30" s="7">
        <v>0</v>
      </c>
      <c r="AD30" s="7">
        <v>180</v>
      </c>
      <c r="AE30" s="7">
        <v>0</v>
      </c>
      <c r="AF30" s="7">
        <v>0</v>
      </c>
      <c r="AG30" s="7">
        <v>0</v>
      </c>
      <c r="AH30" s="7">
        <v>108</v>
      </c>
      <c r="AI30" s="7">
        <v>180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8">
        <v>0</v>
      </c>
    </row>
    <row r="31" spans="1:41" x14ac:dyDescent="0.3">
      <c r="A31" s="5">
        <v>25</v>
      </c>
      <c r="B31" s="26" t="str">
        <f>VLOOKUP($A31,'Product Demand Table'!$A$1:$F$44,2,TRUE)</f>
        <v>B</v>
      </c>
      <c r="C31" s="32">
        <f>VLOOKUP($A31,'Product Demand Table'!$A$1:$F$44,6,TRUE)</f>
        <v>2812</v>
      </c>
      <c r="E31" s="5">
        <v>28</v>
      </c>
      <c r="F31" s="105">
        <v>2</v>
      </c>
      <c r="G31" s="105">
        <v>0.05</v>
      </c>
      <c r="H31" s="105">
        <v>0</v>
      </c>
      <c r="I31" s="105">
        <v>0.1</v>
      </c>
      <c r="J31" s="105">
        <v>0</v>
      </c>
      <c r="K31" s="105">
        <v>0.05</v>
      </c>
      <c r="L31" s="105">
        <v>0</v>
      </c>
      <c r="M31" s="105">
        <v>0</v>
      </c>
      <c r="N31" s="105">
        <v>0</v>
      </c>
      <c r="O31" s="105">
        <v>0.03</v>
      </c>
      <c r="P31" s="105">
        <v>0.05</v>
      </c>
      <c r="Q31" s="105">
        <v>0</v>
      </c>
      <c r="R31" s="105">
        <v>0</v>
      </c>
      <c r="S31" s="105">
        <v>0</v>
      </c>
      <c r="T31" s="105">
        <v>0</v>
      </c>
      <c r="U31" s="105">
        <v>0</v>
      </c>
      <c r="V31" s="105">
        <v>0</v>
      </c>
      <c r="X31" s="5">
        <v>28</v>
      </c>
      <c r="Y31" s="7">
        <v>7200</v>
      </c>
      <c r="Z31" s="7">
        <v>180</v>
      </c>
      <c r="AA31" s="7">
        <v>0</v>
      </c>
      <c r="AB31" s="7">
        <v>360</v>
      </c>
      <c r="AC31" s="7">
        <v>0</v>
      </c>
      <c r="AD31" s="7">
        <v>180</v>
      </c>
      <c r="AE31" s="7">
        <v>0</v>
      </c>
      <c r="AF31" s="7">
        <v>0</v>
      </c>
      <c r="AG31" s="7">
        <v>0</v>
      </c>
      <c r="AH31" s="7">
        <v>108</v>
      </c>
      <c r="AI31" s="7">
        <v>180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8">
        <v>0</v>
      </c>
    </row>
    <row r="32" spans="1:41" x14ac:dyDescent="0.3">
      <c r="A32" s="5">
        <v>26</v>
      </c>
      <c r="B32" s="26" t="str">
        <f>VLOOKUP($A32,'Product Demand Table'!$A$1:$F$44,2,TRUE)</f>
        <v>B</v>
      </c>
      <c r="C32" s="32">
        <f>VLOOKUP($A32,'Product Demand Table'!$A$1:$F$44,6,TRUE)</f>
        <v>2943</v>
      </c>
      <c r="E32" s="5">
        <v>17</v>
      </c>
      <c r="F32" s="105">
        <v>2</v>
      </c>
      <c r="G32" s="105">
        <v>0</v>
      </c>
      <c r="H32" s="105">
        <v>0.05</v>
      </c>
      <c r="I32" s="105">
        <v>0.08</v>
      </c>
      <c r="J32" s="105">
        <v>0</v>
      </c>
      <c r="K32" s="105">
        <v>0</v>
      </c>
      <c r="L32" s="105">
        <v>0</v>
      </c>
      <c r="M32" s="105">
        <v>0.05</v>
      </c>
      <c r="N32" s="105">
        <v>0</v>
      </c>
      <c r="O32" s="105">
        <v>0</v>
      </c>
      <c r="P32" s="105">
        <v>0</v>
      </c>
      <c r="Q32" s="105">
        <v>0.1</v>
      </c>
      <c r="R32" s="105">
        <v>0</v>
      </c>
      <c r="S32" s="105">
        <v>0</v>
      </c>
      <c r="T32" s="105">
        <v>0</v>
      </c>
      <c r="U32" s="105">
        <v>0</v>
      </c>
      <c r="V32" s="105">
        <v>0</v>
      </c>
      <c r="X32" s="5">
        <v>17</v>
      </c>
      <c r="Y32" s="7">
        <v>7200</v>
      </c>
      <c r="Z32" s="7">
        <v>0</v>
      </c>
      <c r="AA32" s="7">
        <v>180</v>
      </c>
      <c r="AB32" s="7">
        <v>288</v>
      </c>
      <c r="AC32" s="7">
        <v>0</v>
      </c>
      <c r="AD32" s="7">
        <v>0</v>
      </c>
      <c r="AE32" s="7">
        <v>0</v>
      </c>
      <c r="AF32" s="7">
        <v>180</v>
      </c>
      <c r="AG32" s="7">
        <v>0</v>
      </c>
      <c r="AH32" s="7">
        <v>0</v>
      </c>
      <c r="AI32" s="7">
        <v>0</v>
      </c>
      <c r="AJ32" s="7">
        <v>360</v>
      </c>
      <c r="AK32" s="7">
        <v>0</v>
      </c>
      <c r="AL32" s="7">
        <v>0</v>
      </c>
      <c r="AM32" s="7">
        <v>0</v>
      </c>
      <c r="AN32" s="7">
        <v>0</v>
      </c>
      <c r="AO32" s="8">
        <v>0</v>
      </c>
    </row>
    <row r="33" spans="1:41" x14ac:dyDescent="0.3">
      <c r="A33" s="5">
        <v>27</v>
      </c>
      <c r="B33" s="26" t="str">
        <f>VLOOKUP($A33,'Product Demand Table'!$A$1:$F$44,2,TRUE)</f>
        <v>B</v>
      </c>
      <c r="C33" s="32">
        <f>VLOOKUP($A33,'Product Demand Table'!$A$1:$F$44,6,TRUE)</f>
        <v>2629</v>
      </c>
      <c r="E33" s="5" t="s">
        <v>18</v>
      </c>
      <c r="F33" s="105">
        <v>1.2</v>
      </c>
      <c r="G33" s="105">
        <v>0</v>
      </c>
      <c r="H33" s="105">
        <v>0.05</v>
      </c>
      <c r="I33" s="105">
        <v>0</v>
      </c>
      <c r="J33" s="105">
        <v>0.1</v>
      </c>
      <c r="K33" s="105">
        <v>0</v>
      </c>
      <c r="L33" s="105">
        <v>0</v>
      </c>
      <c r="M33" s="105">
        <v>0</v>
      </c>
      <c r="N33" s="105">
        <v>0</v>
      </c>
      <c r="O33" s="105">
        <v>0</v>
      </c>
      <c r="P33" s="105">
        <v>0</v>
      </c>
      <c r="Q33" s="105">
        <v>0</v>
      </c>
      <c r="R33" s="105">
        <v>0.25</v>
      </c>
      <c r="S33" s="105">
        <v>0.06</v>
      </c>
      <c r="T33" s="105">
        <v>0.05</v>
      </c>
      <c r="U33" s="105">
        <v>0</v>
      </c>
      <c r="V33" s="105">
        <v>0</v>
      </c>
      <c r="X33" s="5" t="s">
        <v>18</v>
      </c>
      <c r="Y33" s="7">
        <v>4320</v>
      </c>
      <c r="Z33" s="7">
        <v>0</v>
      </c>
      <c r="AA33" s="7">
        <v>180</v>
      </c>
      <c r="AB33" s="7">
        <v>0</v>
      </c>
      <c r="AC33" s="7">
        <v>360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900</v>
      </c>
      <c r="AL33" s="7">
        <v>216</v>
      </c>
      <c r="AM33" s="7">
        <v>180</v>
      </c>
      <c r="AN33" s="7">
        <v>0</v>
      </c>
      <c r="AO33" s="8">
        <v>0</v>
      </c>
    </row>
    <row r="34" spans="1:41" x14ac:dyDescent="0.3">
      <c r="A34" s="5">
        <v>28</v>
      </c>
      <c r="B34" s="26" t="str">
        <f>VLOOKUP($A34,'Product Demand Table'!$A$1:$F$44,2,TRUE)</f>
        <v>B</v>
      </c>
      <c r="C34" s="32">
        <f>VLOOKUP($A34,'Product Demand Table'!$A$1:$F$44,6,TRUE)</f>
        <v>1669</v>
      </c>
      <c r="E34" s="5">
        <v>34</v>
      </c>
      <c r="F34" s="105">
        <v>2</v>
      </c>
      <c r="G34" s="105">
        <v>0</v>
      </c>
      <c r="H34" s="105">
        <v>0.15</v>
      </c>
      <c r="I34" s="105">
        <v>0</v>
      </c>
      <c r="J34" s="105">
        <v>0</v>
      </c>
      <c r="K34" s="105">
        <v>0</v>
      </c>
      <c r="L34" s="105">
        <v>0</v>
      </c>
      <c r="M34" s="105">
        <v>0</v>
      </c>
      <c r="N34" s="105">
        <v>0</v>
      </c>
      <c r="O34" s="105">
        <v>0.1</v>
      </c>
      <c r="P34" s="105">
        <v>0</v>
      </c>
      <c r="Q34" s="105">
        <v>0</v>
      </c>
      <c r="R34" s="105">
        <v>0.2</v>
      </c>
      <c r="S34" s="105">
        <v>0</v>
      </c>
      <c r="T34" s="105">
        <v>0</v>
      </c>
      <c r="U34" s="105">
        <v>0.15</v>
      </c>
      <c r="V34" s="105">
        <v>0</v>
      </c>
      <c r="X34" s="5">
        <v>34</v>
      </c>
      <c r="Y34" s="7">
        <v>7200</v>
      </c>
      <c r="Z34" s="7">
        <v>0</v>
      </c>
      <c r="AA34" s="7">
        <v>540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360</v>
      </c>
      <c r="AI34" s="7">
        <v>0</v>
      </c>
      <c r="AJ34" s="7">
        <v>0</v>
      </c>
      <c r="AK34" s="7">
        <v>720</v>
      </c>
      <c r="AL34" s="7">
        <v>0</v>
      </c>
      <c r="AM34" s="7">
        <v>0</v>
      </c>
      <c r="AN34" s="7">
        <v>540</v>
      </c>
      <c r="AO34" s="8">
        <v>0</v>
      </c>
    </row>
    <row r="35" spans="1:41" x14ac:dyDescent="0.3">
      <c r="A35" s="5">
        <v>29</v>
      </c>
      <c r="B35" s="26" t="str">
        <f>VLOOKUP($A35,'Product Demand Table'!$A$1:$F$44,2,TRUE)</f>
        <v>B</v>
      </c>
      <c r="C35" s="32">
        <f>VLOOKUP($A35,'Product Demand Table'!$A$1:$F$44,6,TRUE)</f>
        <v>2567</v>
      </c>
      <c r="E35" s="5">
        <v>35</v>
      </c>
      <c r="F35" s="105">
        <v>2</v>
      </c>
      <c r="G35" s="105">
        <v>0</v>
      </c>
      <c r="H35" s="105">
        <v>0.2</v>
      </c>
      <c r="I35" s="105">
        <v>0</v>
      </c>
      <c r="J35" s="105">
        <v>0</v>
      </c>
      <c r="K35" s="105">
        <v>0</v>
      </c>
      <c r="L35" s="105">
        <v>0</v>
      </c>
      <c r="M35" s="105">
        <v>0</v>
      </c>
      <c r="N35" s="105">
        <v>0</v>
      </c>
      <c r="O35" s="105">
        <v>0.3</v>
      </c>
      <c r="P35" s="105">
        <v>0</v>
      </c>
      <c r="Q35" s="105">
        <v>0</v>
      </c>
      <c r="R35" s="105">
        <v>0.2</v>
      </c>
      <c r="S35" s="105">
        <v>0</v>
      </c>
      <c r="T35" s="105">
        <v>0</v>
      </c>
      <c r="U35" s="105">
        <v>0.15</v>
      </c>
      <c r="V35" s="105">
        <v>0</v>
      </c>
      <c r="X35" s="5">
        <v>35</v>
      </c>
      <c r="Y35" s="7">
        <v>7200</v>
      </c>
      <c r="Z35" s="7">
        <v>0</v>
      </c>
      <c r="AA35" s="7">
        <v>720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1080</v>
      </c>
      <c r="AI35" s="7">
        <v>0</v>
      </c>
      <c r="AJ35" s="7">
        <v>0</v>
      </c>
      <c r="AK35" s="7">
        <v>720</v>
      </c>
      <c r="AL35" s="7">
        <v>0</v>
      </c>
      <c r="AM35" s="7">
        <v>0</v>
      </c>
      <c r="AN35" s="7">
        <v>540</v>
      </c>
      <c r="AO35" s="8">
        <v>0</v>
      </c>
    </row>
    <row r="36" spans="1:41" x14ac:dyDescent="0.3">
      <c r="A36" s="5">
        <v>30</v>
      </c>
      <c r="B36" s="26" t="str">
        <f>VLOOKUP($A36,'Product Demand Table'!$A$1:$F$44,2,TRUE)</f>
        <v>C</v>
      </c>
      <c r="C36" s="32">
        <f>VLOOKUP($A36,'Product Demand Table'!$A$1:$F$44,6,TRUE)</f>
        <v>1291</v>
      </c>
      <c r="E36" s="5">
        <v>41</v>
      </c>
      <c r="F36" s="105">
        <v>1</v>
      </c>
      <c r="G36" s="105">
        <v>0</v>
      </c>
      <c r="H36" s="105">
        <v>0.1</v>
      </c>
      <c r="I36" s="105">
        <v>0</v>
      </c>
      <c r="J36" s="105">
        <v>0</v>
      </c>
      <c r="K36" s="105">
        <v>0</v>
      </c>
      <c r="L36" s="105">
        <v>0</v>
      </c>
      <c r="M36" s="105">
        <v>0</v>
      </c>
      <c r="N36" s="105">
        <v>0</v>
      </c>
      <c r="O36" s="105">
        <v>0.1</v>
      </c>
      <c r="P36" s="105">
        <v>0</v>
      </c>
      <c r="Q36" s="105">
        <v>0</v>
      </c>
      <c r="R36" s="105">
        <v>0.2</v>
      </c>
      <c r="S36" s="105">
        <v>0</v>
      </c>
      <c r="T36" s="105">
        <v>0</v>
      </c>
      <c r="U36" s="105">
        <v>0.15</v>
      </c>
      <c r="V36" s="105">
        <v>0</v>
      </c>
      <c r="X36" s="5">
        <v>41</v>
      </c>
      <c r="Y36" s="7">
        <v>3600</v>
      </c>
      <c r="Z36" s="7">
        <v>0</v>
      </c>
      <c r="AA36" s="7">
        <v>360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360</v>
      </c>
      <c r="AI36" s="7">
        <v>0</v>
      </c>
      <c r="AJ36" s="7">
        <v>0</v>
      </c>
      <c r="AK36" s="7">
        <v>720</v>
      </c>
      <c r="AL36" s="7">
        <v>0</v>
      </c>
      <c r="AM36" s="7">
        <v>0</v>
      </c>
      <c r="AN36" s="7">
        <v>540</v>
      </c>
      <c r="AO36" s="8">
        <v>0</v>
      </c>
    </row>
    <row r="37" spans="1:41" x14ac:dyDescent="0.3">
      <c r="A37" s="5">
        <v>31</v>
      </c>
      <c r="B37" s="26" t="str">
        <f>VLOOKUP($A37,'Product Demand Table'!$A$1:$F$44,2,TRUE)</f>
        <v>C</v>
      </c>
      <c r="C37" s="32">
        <f>VLOOKUP($A37,'Product Demand Table'!$A$1:$F$44,6,TRUE)</f>
        <v>7980</v>
      </c>
      <c r="E37" s="5">
        <v>21</v>
      </c>
      <c r="F37" s="105">
        <v>2</v>
      </c>
      <c r="G37" s="105">
        <v>0</v>
      </c>
      <c r="H37" s="105">
        <v>0.1</v>
      </c>
      <c r="I37" s="105">
        <v>0</v>
      </c>
      <c r="J37" s="105">
        <v>0</v>
      </c>
      <c r="K37" s="105">
        <v>0</v>
      </c>
      <c r="L37" s="105">
        <v>0</v>
      </c>
      <c r="M37" s="105">
        <v>0</v>
      </c>
      <c r="N37" s="105">
        <v>0</v>
      </c>
      <c r="O37" s="105">
        <v>0</v>
      </c>
      <c r="P37" s="105">
        <v>0</v>
      </c>
      <c r="Q37" s="105">
        <v>0.05</v>
      </c>
      <c r="R37" s="105">
        <v>0.2</v>
      </c>
      <c r="S37" s="105">
        <v>0</v>
      </c>
      <c r="T37" s="105">
        <v>0</v>
      </c>
      <c r="U37" s="105">
        <v>0.15</v>
      </c>
      <c r="V37" s="105">
        <v>0</v>
      </c>
      <c r="X37" s="5">
        <v>21</v>
      </c>
      <c r="Y37" s="7">
        <v>7200</v>
      </c>
      <c r="Z37" s="7">
        <v>0</v>
      </c>
      <c r="AA37" s="7">
        <v>360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180</v>
      </c>
      <c r="AK37" s="7">
        <v>720</v>
      </c>
      <c r="AL37" s="7">
        <v>0</v>
      </c>
      <c r="AM37" s="7">
        <v>0</v>
      </c>
      <c r="AN37" s="7">
        <v>540</v>
      </c>
      <c r="AO37" s="8">
        <v>0</v>
      </c>
    </row>
    <row r="38" spans="1:41" x14ac:dyDescent="0.3">
      <c r="A38" s="5">
        <v>32</v>
      </c>
      <c r="B38" s="26" t="str">
        <f>VLOOKUP($A38,'Product Demand Table'!$A$1:$F$44,2,TRUE)</f>
        <v>C</v>
      </c>
      <c r="C38" s="32">
        <f>VLOOKUP($A38,'Product Demand Table'!$A$1:$F$44,6,TRUE)</f>
        <v>5846</v>
      </c>
      <c r="E38" s="5">
        <v>3</v>
      </c>
      <c r="F38" s="105">
        <v>2</v>
      </c>
      <c r="G38" s="105">
        <v>0</v>
      </c>
      <c r="H38" s="105">
        <v>0.2</v>
      </c>
      <c r="I38" s="105">
        <v>0</v>
      </c>
      <c r="J38" s="105">
        <v>0</v>
      </c>
      <c r="K38" s="105">
        <v>0</v>
      </c>
      <c r="L38" s="105">
        <v>0</v>
      </c>
      <c r="M38" s="105">
        <v>0</v>
      </c>
      <c r="N38" s="105">
        <v>0</v>
      </c>
      <c r="O38" s="105">
        <v>0</v>
      </c>
      <c r="P38" s="105">
        <v>0</v>
      </c>
      <c r="Q38" s="105">
        <v>0</v>
      </c>
      <c r="R38" s="105">
        <v>0.2</v>
      </c>
      <c r="S38" s="105">
        <v>0</v>
      </c>
      <c r="T38" s="105">
        <v>0</v>
      </c>
      <c r="U38" s="105">
        <v>0.15</v>
      </c>
      <c r="V38" s="105">
        <v>0</v>
      </c>
      <c r="X38" s="5">
        <v>3</v>
      </c>
      <c r="Y38" s="7">
        <v>7200</v>
      </c>
      <c r="Z38" s="7">
        <v>0</v>
      </c>
      <c r="AA38" s="7">
        <v>720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720</v>
      </c>
      <c r="AL38" s="7">
        <v>0</v>
      </c>
      <c r="AM38" s="7">
        <v>0</v>
      </c>
      <c r="AN38" s="7">
        <v>540</v>
      </c>
      <c r="AO38" s="8">
        <v>0</v>
      </c>
    </row>
    <row r="39" spans="1:41" x14ac:dyDescent="0.3">
      <c r="A39" s="5">
        <v>33</v>
      </c>
      <c r="B39" s="26" t="str">
        <f>VLOOKUP($A39,'Product Demand Table'!$A$1:$F$44,2,TRUE)</f>
        <v>C</v>
      </c>
      <c r="C39" s="32">
        <f>VLOOKUP($A39,'Product Demand Table'!$A$1:$F$44,6,TRUE)</f>
        <v>6129</v>
      </c>
      <c r="E39" s="5">
        <v>7</v>
      </c>
      <c r="F39" s="105">
        <v>2</v>
      </c>
      <c r="G39" s="105">
        <v>0</v>
      </c>
      <c r="H39" s="105">
        <v>0.2</v>
      </c>
      <c r="I39" s="105">
        <v>0</v>
      </c>
      <c r="J39" s="105">
        <v>0</v>
      </c>
      <c r="K39" s="105">
        <v>0</v>
      </c>
      <c r="L39" s="105">
        <v>0</v>
      </c>
      <c r="M39" s="105">
        <v>0</v>
      </c>
      <c r="N39" s="105">
        <v>0</v>
      </c>
      <c r="O39" s="105">
        <v>0</v>
      </c>
      <c r="P39" s="105">
        <v>0</v>
      </c>
      <c r="Q39" s="105">
        <v>0</v>
      </c>
      <c r="R39" s="105">
        <v>0.2</v>
      </c>
      <c r="S39" s="105">
        <v>0</v>
      </c>
      <c r="T39" s="105">
        <v>0</v>
      </c>
      <c r="U39" s="105">
        <v>0.15</v>
      </c>
      <c r="V39" s="105">
        <v>0</v>
      </c>
      <c r="X39" s="5">
        <v>7</v>
      </c>
      <c r="Y39" s="7">
        <v>7200</v>
      </c>
      <c r="Z39" s="7">
        <v>0</v>
      </c>
      <c r="AA39" s="7">
        <v>720</v>
      </c>
      <c r="AB39" s="7">
        <v>0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7">
        <v>0</v>
      </c>
      <c r="AI39" s="7">
        <v>0</v>
      </c>
      <c r="AJ39" s="7">
        <v>0</v>
      </c>
      <c r="AK39" s="7">
        <v>720</v>
      </c>
      <c r="AL39" s="7">
        <v>0</v>
      </c>
      <c r="AM39" s="7">
        <v>0</v>
      </c>
      <c r="AN39" s="7">
        <v>540</v>
      </c>
      <c r="AO39" s="8">
        <v>0</v>
      </c>
    </row>
    <row r="40" spans="1:41" x14ac:dyDescent="0.3">
      <c r="A40" s="5">
        <v>34</v>
      </c>
      <c r="B40" s="26" t="str">
        <f>VLOOKUP($A40,'Product Demand Table'!$A$1:$F$44,2,TRUE)</f>
        <v>C</v>
      </c>
      <c r="C40" s="32">
        <f>VLOOKUP($A40,'Product Demand Table'!$A$1:$F$44,6,TRUE)</f>
        <v>7463</v>
      </c>
      <c r="E40" s="5">
        <v>31</v>
      </c>
      <c r="F40" s="105">
        <v>2</v>
      </c>
      <c r="G40" s="105">
        <v>0</v>
      </c>
      <c r="H40" s="105">
        <v>0.2</v>
      </c>
      <c r="I40" s="105">
        <v>0</v>
      </c>
      <c r="J40" s="105">
        <v>0</v>
      </c>
      <c r="K40" s="105">
        <v>0</v>
      </c>
      <c r="L40" s="105">
        <v>0</v>
      </c>
      <c r="M40" s="105">
        <v>0</v>
      </c>
      <c r="N40" s="105">
        <v>0</v>
      </c>
      <c r="O40" s="105">
        <v>0</v>
      </c>
      <c r="P40" s="105">
        <v>0</v>
      </c>
      <c r="Q40" s="105">
        <v>0</v>
      </c>
      <c r="R40" s="105">
        <v>0.2</v>
      </c>
      <c r="S40" s="105">
        <v>0</v>
      </c>
      <c r="T40" s="105">
        <v>0</v>
      </c>
      <c r="U40" s="105">
        <v>0.15</v>
      </c>
      <c r="V40" s="105">
        <v>0</v>
      </c>
      <c r="X40" s="5">
        <v>31</v>
      </c>
      <c r="Y40" s="7">
        <v>7200</v>
      </c>
      <c r="Z40" s="7">
        <v>0</v>
      </c>
      <c r="AA40" s="7">
        <v>720</v>
      </c>
      <c r="AB40" s="7">
        <v>0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7">
        <v>0</v>
      </c>
      <c r="AI40" s="7">
        <v>0</v>
      </c>
      <c r="AJ40" s="7">
        <v>0</v>
      </c>
      <c r="AK40" s="7">
        <v>720</v>
      </c>
      <c r="AL40" s="7">
        <v>0</v>
      </c>
      <c r="AM40" s="7">
        <v>0</v>
      </c>
      <c r="AN40" s="7">
        <v>540</v>
      </c>
      <c r="AO40" s="8">
        <v>0</v>
      </c>
    </row>
    <row r="41" spans="1:41" x14ac:dyDescent="0.3">
      <c r="A41" s="5">
        <v>35</v>
      </c>
      <c r="B41" s="26" t="str">
        <f>VLOOKUP($A41,'Product Demand Table'!$A$1:$F$44,2,TRUE)</f>
        <v>C</v>
      </c>
      <c r="C41" s="32">
        <f>VLOOKUP($A41,'Product Demand Table'!$A$1:$F$44,6,TRUE)</f>
        <v>7484</v>
      </c>
      <c r="E41" s="5">
        <v>26</v>
      </c>
      <c r="F41" s="105">
        <v>2</v>
      </c>
      <c r="G41" s="105">
        <v>0</v>
      </c>
      <c r="H41" s="105">
        <v>0</v>
      </c>
      <c r="I41" s="105">
        <v>0.08</v>
      </c>
      <c r="J41" s="105">
        <v>0</v>
      </c>
      <c r="K41" s="105">
        <v>0</v>
      </c>
      <c r="L41" s="105">
        <v>0</v>
      </c>
      <c r="M41" s="105">
        <v>0.05</v>
      </c>
      <c r="N41" s="105">
        <v>0</v>
      </c>
      <c r="O41" s="105">
        <v>0.04</v>
      </c>
      <c r="P41" s="105">
        <v>0</v>
      </c>
      <c r="Q41" s="105">
        <v>0.1</v>
      </c>
      <c r="R41" s="105">
        <v>0</v>
      </c>
      <c r="S41" s="105">
        <v>0</v>
      </c>
      <c r="T41" s="105">
        <v>0</v>
      </c>
      <c r="U41" s="105">
        <v>0</v>
      </c>
      <c r="V41" s="105">
        <v>0</v>
      </c>
      <c r="X41" s="5">
        <v>26</v>
      </c>
      <c r="Y41" s="7">
        <v>7200</v>
      </c>
      <c r="Z41" s="7">
        <v>0</v>
      </c>
      <c r="AA41" s="7">
        <v>0</v>
      </c>
      <c r="AB41" s="7">
        <v>288</v>
      </c>
      <c r="AC41" s="7">
        <v>0</v>
      </c>
      <c r="AD41" s="7">
        <v>0</v>
      </c>
      <c r="AE41" s="7">
        <v>0</v>
      </c>
      <c r="AF41" s="7">
        <v>180</v>
      </c>
      <c r="AG41" s="7">
        <v>0</v>
      </c>
      <c r="AH41" s="7">
        <v>144</v>
      </c>
      <c r="AI41" s="7">
        <v>0</v>
      </c>
      <c r="AJ41" s="7">
        <v>360</v>
      </c>
      <c r="AK41" s="7">
        <v>0</v>
      </c>
      <c r="AL41" s="7">
        <v>0</v>
      </c>
      <c r="AM41" s="7">
        <v>0</v>
      </c>
      <c r="AN41" s="7">
        <v>0</v>
      </c>
      <c r="AO41" s="8">
        <v>0</v>
      </c>
    </row>
    <row r="42" spans="1:41" x14ac:dyDescent="0.3">
      <c r="A42" s="5">
        <v>36</v>
      </c>
      <c r="B42" s="26" t="str">
        <f>VLOOKUP($A42,'Product Demand Table'!$A$1:$F$44,2,TRUE)</f>
        <v>C</v>
      </c>
      <c r="C42" s="32">
        <f>VLOOKUP($A42,'Product Demand Table'!$A$1:$F$44,6,TRUE)</f>
        <v>9078</v>
      </c>
      <c r="E42" s="5">
        <v>27</v>
      </c>
      <c r="F42" s="105">
        <v>2</v>
      </c>
      <c r="G42" s="105">
        <v>0</v>
      </c>
      <c r="H42" s="105">
        <v>0</v>
      </c>
      <c r="I42" s="105">
        <v>0.08</v>
      </c>
      <c r="J42" s="105">
        <v>0</v>
      </c>
      <c r="K42" s="105">
        <v>0</v>
      </c>
      <c r="L42" s="105">
        <v>0</v>
      </c>
      <c r="M42" s="105">
        <v>0.05</v>
      </c>
      <c r="N42" s="105">
        <v>0</v>
      </c>
      <c r="O42" s="105">
        <v>0.04</v>
      </c>
      <c r="P42" s="105">
        <v>0</v>
      </c>
      <c r="Q42" s="105">
        <v>0.1</v>
      </c>
      <c r="R42" s="105">
        <v>0</v>
      </c>
      <c r="S42" s="105">
        <v>0</v>
      </c>
      <c r="T42" s="105">
        <v>0</v>
      </c>
      <c r="U42" s="105">
        <v>0</v>
      </c>
      <c r="V42" s="105">
        <v>0</v>
      </c>
      <c r="X42" s="5">
        <v>27</v>
      </c>
      <c r="Y42" s="7">
        <v>7200</v>
      </c>
      <c r="Z42" s="7">
        <v>0</v>
      </c>
      <c r="AA42" s="7">
        <v>0</v>
      </c>
      <c r="AB42" s="7">
        <v>288</v>
      </c>
      <c r="AC42" s="7">
        <v>0</v>
      </c>
      <c r="AD42" s="7">
        <v>0</v>
      </c>
      <c r="AE42" s="7">
        <v>0</v>
      </c>
      <c r="AF42" s="7">
        <v>180</v>
      </c>
      <c r="AG42" s="7">
        <v>0</v>
      </c>
      <c r="AH42" s="7">
        <v>144</v>
      </c>
      <c r="AI42" s="7">
        <v>0</v>
      </c>
      <c r="AJ42" s="7">
        <v>360</v>
      </c>
      <c r="AK42" s="7">
        <v>0</v>
      </c>
      <c r="AL42" s="7">
        <v>0</v>
      </c>
      <c r="AM42" s="7">
        <v>0</v>
      </c>
      <c r="AN42" s="7">
        <v>0</v>
      </c>
      <c r="AO42" s="8">
        <v>0</v>
      </c>
    </row>
    <row r="43" spans="1:41" x14ac:dyDescent="0.3">
      <c r="A43" s="5">
        <v>37</v>
      </c>
      <c r="B43" s="26" t="str">
        <f>VLOOKUP($A43,'Product Demand Table'!$A$1:$F$44,2,TRUE)</f>
        <v>C</v>
      </c>
      <c r="C43" s="32">
        <f>VLOOKUP($A43,'Product Demand Table'!$A$1:$F$44,6,TRUE)</f>
        <v>8562</v>
      </c>
      <c r="E43" s="5">
        <v>29</v>
      </c>
      <c r="F43" s="105">
        <v>2</v>
      </c>
      <c r="G43" s="105">
        <v>0</v>
      </c>
      <c r="H43" s="105">
        <v>0</v>
      </c>
      <c r="I43" s="105">
        <v>0.08</v>
      </c>
      <c r="J43" s="105">
        <v>0</v>
      </c>
      <c r="K43" s="105">
        <v>0</v>
      </c>
      <c r="L43" s="105">
        <v>0</v>
      </c>
      <c r="M43" s="105">
        <v>0.05</v>
      </c>
      <c r="N43" s="105">
        <v>0</v>
      </c>
      <c r="O43" s="105">
        <v>0.04</v>
      </c>
      <c r="P43" s="105">
        <v>0</v>
      </c>
      <c r="Q43" s="105">
        <v>0.1</v>
      </c>
      <c r="R43" s="105">
        <v>0</v>
      </c>
      <c r="S43" s="105">
        <v>0</v>
      </c>
      <c r="T43" s="105">
        <v>0</v>
      </c>
      <c r="U43" s="105">
        <v>0</v>
      </c>
      <c r="V43" s="105">
        <v>0</v>
      </c>
      <c r="X43" s="5">
        <v>29</v>
      </c>
      <c r="Y43" s="7">
        <v>7200</v>
      </c>
      <c r="Z43" s="7">
        <v>0</v>
      </c>
      <c r="AA43" s="7">
        <v>0</v>
      </c>
      <c r="AB43" s="7">
        <v>288</v>
      </c>
      <c r="AC43" s="7">
        <v>0</v>
      </c>
      <c r="AD43" s="7">
        <v>0</v>
      </c>
      <c r="AE43" s="7">
        <v>0</v>
      </c>
      <c r="AF43" s="7">
        <v>180</v>
      </c>
      <c r="AG43" s="7">
        <v>0</v>
      </c>
      <c r="AH43" s="7">
        <v>144</v>
      </c>
      <c r="AI43" s="7">
        <v>0</v>
      </c>
      <c r="AJ43" s="7">
        <v>360</v>
      </c>
      <c r="AK43" s="7">
        <v>0</v>
      </c>
      <c r="AL43" s="7">
        <v>0</v>
      </c>
      <c r="AM43" s="7">
        <v>0</v>
      </c>
      <c r="AN43" s="7">
        <v>0</v>
      </c>
      <c r="AO43" s="8">
        <v>0</v>
      </c>
    </row>
    <row r="44" spans="1:41" x14ac:dyDescent="0.3">
      <c r="A44" s="5">
        <v>38</v>
      </c>
      <c r="B44" s="26" t="str">
        <f>VLOOKUP($A44,'Product Demand Table'!$A$1:$F$44,2,TRUE)</f>
        <v>C</v>
      </c>
      <c r="C44" s="32">
        <f>VLOOKUP($A44,'Product Demand Table'!$A$1:$F$44,6,TRUE)</f>
        <v>3990</v>
      </c>
      <c r="E44" s="5">
        <v>32</v>
      </c>
      <c r="F44" s="105">
        <v>2</v>
      </c>
      <c r="G44" s="105">
        <v>0</v>
      </c>
      <c r="H44" s="105">
        <v>0</v>
      </c>
      <c r="I44" s="105">
        <v>0.08</v>
      </c>
      <c r="J44" s="105">
        <v>0</v>
      </c>
      <c r="K44" s="105">
        <v>0</v>
      </c>
      <c r="L44" s="105">
        <v>0</v>
      </c>
      <c r="M44" s="105">
        <v>0.05</v>
      </c>
      <c r="N44" s="105">
        <v>0</v>
      </c>
      <c r="O44" s="105">
        <v>0.04</v>
      </c>
      <c r="P44" s="105">
        <v>0</v>
      </c>
      <c r="Q44" s="105">
        <v>0</v>
      </c>
      <c r="R44" s="105">
        <v>0</v>
      </c>
      <c r="S44" s="105">
        <v>0.1</v>
      </c>
      <c r="T44" s="105">
        <v>0</v>
      </c>
      <c r="U44" s="105">
        <v>0</v>
      </c>
      <c r="V44" s="105">
        <v>0</v>
      </c>
      <c r="X44" s="5">
        <v>32</v>
      </c>
      <c r="Y44" s="7">
        <v>7200</v>
      </c>
      <c r="Z44" s="7">
        <v>0</v>
      </c>
      <c r="AA44" s="7">
        <v>0</v>
      </c>
      <c r="AB44" s="7">
        <v>288</v>
      </c>
      <c r="AC44" s="7">
        <v>0</v>
      </c>
      <c r="AD44" s="7">
        <v>0</v>
      </c>
      <c r="AE44" s="7">
        <v>0</v>
      </c>
      <c r="AF44" s="7">
        <v>180</v>
      </c>
      <c r="AG44" s="7">
        <v>0</v>
      </c>
      <c r="AH44" s="7">
        <v>144</v>
      </c>
      <c r="AI44" s="7">
        <v>0</v>
      </c>
      <c r="AJ44" s="7">
        <v>0</v>
      </c>
      <c r="AK44" s="7">
        <v>0</v>
      </c>
      <c r="AL44" s="7">
        <v>360</v>
      </c>
      <c r="AM44" s="7">
        <v>0</v>
      </c>
      <c r="AN44" s="7">
        <v>0</v>
      </c>
      <c r="AO44" s="8">
        <v>0</v>
      </c>
    </row>
    <row r="45" spans="1:41" x14ac:dyDescent="0.3">
      <c r="A45" s="5">
        <v>39</v>
      </c>
      <c r="B45" s="26" t="str">
        <f>VLOOKUP($A45,'Product Demand Table'!$A$1:$F$44,2,TRUE)</f>
        <v>C</v>
      </c>
      <c r="C45" s="32">
        <f>VLOOKUP($A45,'Product Demand Table'!$A$1:$F$44,6,TRUE)</f>
        <v>1874</v>
      </c>
      <c r="E45" s="5">
        <v>39</v>
      </c>
      <c r="F45" s="105">
        <v>2</v>
      </c>
      <c r="G45" s="105">
        <v>0</v>
      </c>
      <c r="H45" s="105">
        <v>0</v>
      </c>
      <c r="I45" s="105">
        <v>0.08</v>
      </c>
      <c r="J45" s="105">
        <v>0</v>
      </c>
      <c r="K45" s="105">
        <v>0</v>
      </c>
      <c r="L45" s="105">
        <v>0</v>
      </c>
      <c r="M45" s="105">
        <v>0.05</v>
      </c>
      <c r="N45" s="105">
        <v>0</v>
      </c>
      <c r="O45" s="105">
        <v>0.04</v>
      </c>
      <c r="P45" s="105">
        <v>0</v>
      </c>
      <c r="Q45" s="105">
        <v>0</v>
      </c>
      <c r="R45" s="105">
        <v>0</v>
      </c>
      <c r="S45" s="105">
        <v>0.1</v>
      </c>
      <c r="T45" s="105">
        <v>0</v>
      </c>
      <c r="U45" s="105">
        <v>0</v>
      </c>
      <c r="V45" s="105">
        <v>0</v>
      </c>
      <c r="X45" s="5">
        <v>39</v>
      </c>
      <c r="Y45" s="7">
        <v>7200</v>
      </c>
      <c r="Z45" s="7">
        <v>0</v>
      </c>
      <c r="AA45" s="7">
        <v>0</v>
      </c>
      <c r="AB45" s="7">
        <v>288</v>
      </c>
      <c r="AC45" s="7">
        <v>0</v>
      </c>
      <c r="AD45" s="7">
        <v>0</v>
      </c>
      <c r="AE45" s="7">
        <v>0</v>
      </c>
      <c r="AF45" s="7">
        <v>180</v>
      </c>
      <c r="AG45" s="7">
        <v>0</v>
      </c>
      <c r="AH45" s="7">
        <v>144</v>
      </c>
      <c r="AI45" s="7">
        <v>0</v>
      </c>
      <c r="AJ45" s="7">
        <v>0</v>
      </c>
      <c r="AK45" s="7">
        <v>0</v>
      </c>
      <c r="AL45" s="7">
        <v>360</v>
      </c>
      <c r="AM45" s="7">
        <v>0</v>
      </c>
      <c r="AN45" s="7">
        <v>0</v>
      </c>
      <c r="AO45" s="8">
        <v>0</v>
      </c>
    </row>
    <row r="46" spans="1:41" x14ac:dyDescent="0.3">
      <c r="A46" s="5">
        <v>40</v>
      </c>
      <c r="B46" s="26" t="str">
        <f>VLOOKUP($A46,'Product Demand Table'!$A$1:$F$44,2,TRUE)</f>
        <v>C</v>
      </c>
      <c r="C46" s="32">
        <f>VLOOKUP($A46,'Product Demand Table'!$A$1:$F$44,6,TRUE)</f>
        <v>7767</v>
      </c>
      <c r="E46" s="5">
        <v>20</v>
      </c>
      <c r="F46" s="105">
        <v>2</v>
      </c>
      <c r="G46" s="105">
        <v>0</v>
      </c>
      <c r="H46" s="105">
        <v>0</v>
      </c>
      <c r="I46" s="105">
        <v>0.08</v>
      </c>
      <c r="J46" s="105">
        <v>0</v>
      </c>
      <c r="K46" s="105">
        <v>0</v>
      </c>
      <c r="L46" s="105">
        <v>0</v>
      </c>
      <c r="M46" s="105">
        <v>0.05</v>
      </c>
      <c r="N46" s="105">
        <v>0</v>
      </c>
      <c r="O46" s="105">
        <v>0</v>
      </c>
      <c r="P46" s="105">
        <v>0</v>
      </c>
      <c r="Q46" s="105">
        <v>0.1</v>
      </c>
      <c r="R46" s="105">
        <v>0</v>
      </c>
      <c r="S46" s="105">
        <v>0</v>
      </c>
      <c r="T46" s="105">
        <v>0</v>
      </c>
      <c r="U46" s="105">
        <v>0</v>
      </c>
      <c r="V46" s="105">
        <v>0</v>
      </c>
      <c r="X46" s="5">
        <v>20</v>
      </c>
      <c r="Y46" s="7">
        <v>7200</v>
      </c>
      <c r="Z46" s="7">
        <v>0</v>
      </c>
      <c r="AA46" s="7">
        <v>0</v>
      </c>
      <c r="AB46" s="7">
        <v>288</v>
      </c>
      <c r="AC46" s="7">
        <v>0</v>
      </c>
      <c r="AD46" s="7">
        <v>0</v>
      </c>
      <c r="AE46" s="7">
        <v>0</v>
      </c>
      <c r="AF46" s="7">
        <v>180</v>
      </c>
      <c r="AG46" s="7">
        <v>0</v>
      </c>
      <c r="AH46" s="7">
        <v>0</v>
      </c>
      <c r="AI46" s="7">
        <v>0</v>
      </c>
      <c r="AJ46" s="7">
        <v>360</v>
      </c>
      <c r="AK46" s="7">
        <v>0</v>
      </c>
      <c r="AL46" s="7">
        <v>0</v>
      </c>
      <c r="AM46" s="7">
        <v>0</v>
      </c>
      <c r="AN46" s="7">
        <v>0</v>
      </c>
      <c r="AO46" s="8">
        <v>0</v>
      </c>
    </row>
    <row r="47" spans="1:41" x14ac:dyDescent="0.3">
      <c r="A47" s="5">
        <v>41</v>
      </c>
      <c r="B47" s="26" t="str">
        <f>VLOOKUP($A47,'Product Demand Table'!$A$1:$F$44,2,TRUE)</f>
        <v>C</v>
      </c>
      <c r="C47" s="32">
        <f>VLOOKUP($A47,'Product Demand Table'!$A$1:$F$44,6,TRUE)</f>
        <v>2245</v>
      </c>
      <c r="E47" s="5">
        <v>16</v>
      </c>
      <c r="F47" s="105">
        <v>1.2</v>
      </c>
      <c r="G47" s="105">
        <v>0</v>
      </c>
      <c r="H47" s="105">
        <v>0</v>
      </c>
      <c r="I47" s="105">
        <v>0</v>
      </c>
      <c r="J47" s="105">
        <v>0.1</v>
      </c>
      <c r="K47" s="105">
        <v>0</v>
      </c>
      <c r="L47" s="105">
        <v>0</v>
      </c>
      <c r="M47" s="105">
        <v>0</v>
      </c>
      <c r="N47" s="105">
        <v>0</v>
      </c>
      <c r="O47" s="105">
        <v>0</v>
      </c>
      <c r="P47" s="105">
        <v>0</v>
      </c>
      <c r="Q47" s="105">
        <v>0</v>
      </c>
      <c r="R47" s="105">
        <v>0.25</v>
      </c>
      <c r="S47" s="105">
        <v>0.06</v>
      </c>
      <c r="T47" s="105">
        <v>0.05</v>
      </c>
      <c r="U47" s="105">
        <v>0</v>
      </c>
      <c r="V47" s="105">
        <v>0</v>
      </c>
      <c r="X47" s="5">
        <v>16</v>
      </c>
      <c r="Y47" s="7">
        <v>4320</v>
      </c>
      <c r="Z47" s="7">
        <v>0</v>
      </c>
      <c r="AA47" s="7">
        <v>0</v>
      </c>
      <c r="AB47" s="7">
        <v>0</v>
      </c>
      <c r="AC47" s="7">
        <v>360</v>
      </c>
      <c r="AD47" s="7">
        <v>0</v>
      </c>
      <c r="AE47" s="7">
        <v>0</v>
      </c>
      <c r="AF47" s="7">
        <v>0</v>
      </c>
      <c r="AG47" s="7">
        <v>0</v>
      </c>
      <c r="AH47" s="7">
        <v>0</v>
      </c>
      <c r="AI47" s="7">
        <v>0</v>
      </c>
      <c r="AJ47" s="7">
        <v>0</v>
      </c>
      <c r="AK47" s="7">
        <v>900</v>
      </c>
      <c r="AL47" s="7">
        <v>216</v>
      </c>
      <c r="AM47" s="7">
        <v>180</v>
      </c>
      <c r="AN47" s="7">
        <v>0</v>
      </c>
      <c r="AO47" s="8">
        <v>0</v>
      </c>
    </row>
    <row r="48" spans="1:41" x14ac:dyDescent="0.3">
      <c r="A48" s="5">
        <v>42</v>
      </c>
      <c r="B48" s="26" t="str">
        <f>VLOOKUP($A48,'Product Demand Table'!$A$1:$F$44,2,TRUE)</f>
        <v>C</v>
      </c>
      <c r="C48" s="32">
        <f>VLOOKUP($A48,'Product Demand Table'!$A$1:$F$44,6,TRUE)</f>
        <v>6574</v>
      </c>
      <c r="E48" s="5">
        <v>19</v>
      </c>
      <c r="F48" s="105">
        <v>1.2</v>
      </c>
      <c r="G48" s="105">
        <v>0</v>
      </c>
      <c r="H48" s="105">
        <v>0</v>
      </c>
      <c r="I48" s="105">
        <v>0</v>
      </c>
      <c r="J48" s="105">
        <v>0.1</v>
      </c>
      <c r="K48" s="105">
        <v>0</v>
      </c>
      <c r="L48" s="105">
        <v>0</v>
      </c>
      <c r="M48" s="105">
        <v>0</v>
      </c>
      <c r="N48" s="105">
        <v>0</v>
      </c>
      <c r="O48" s="105">
        <v>0</v>
      </c>
      <c r="P48" s="105">
        <v>0</v>
      </c>
      <c r="Q48" s="105">
        <v>0</v>
      </c>
      <c r="R48" s="105">
        <v>0.25</v>
      </c>
      <c r="S48" s="105">
        <v>0.06</v>
      </c>
      <c r="T48" s="105">
        <v>0.05</v>
      </c>
      <c r="U48" s="105">
        <v>0</v>
      </c>
      <c r="V48" s="105">
        <v>0</v>
      </c>
      <c r="X48" s="5">
        <v>19</v>
      </c>
      <c r="Y48" s="7">
        <v>4320</v>
      </c>
      <c r="Z48" s="7">
        <v>0</v>
      </c>
      <c r="AA48" s="7">
        <v>0</v>
      </c>
      <c r="AB48" s="7">
        <v>0</v>
      </c>
      <c r="AC48" s="7">
        <v>360</v>
      </c>
      <c r="AD48" s="7">
        <v>0</v>
      </c>
      <c r="AE48" s="7">
        <v>0</v>
      </c>
      <c r="AF48" s="7">
        <v>0</v>
      </c>
      <c r="AG48" s="7">
        <v>0</v>
      </c>
      <c r="AH48" s="7">
        <v>0</v>
      </c>
      <c r="AI48" s="7">
        <v>0</v>
      </c>
      <c r="AJ48" s="7">
        <v>0</v>
      </c>
      <c r="AK48" s="7">
        <v>900</v>
      </c>
      <c r="AL48" s="7">
        <v>216</v>
      </c>
      <c r="AM48" s="7">
        <v>180</v>
      </c>
      <c r="AN48" s="7">
        <v>0</v>
      </c>
      <c r="AO48" s="8">
        <v>0</v>
      </c>
    </row>
    <row r="49" spans="1:41" ht="15" thickBot="1" x14ac:dyDescent="0.35">
      <c r="A49" s="6" t="s">
        <v>18</v>
      </c>
      <c r="B49" s="36" t="str">
        <f>VLOOKUP($A49,'Product Demand Table'!$A$1:$F$44,2,TRUE)</f>
        <v>C</v>
      </c>
      <c r="C49" s="37">
        <f>VLOOKUP($A49,'Product Demand Table'!$A$1:$F$44,6,TRUE)</f>
        <v>1188</v>
      </c>
      <c r="E49" s="6">
        <v>42</v>
      </c>
      <c r="F49" s="105">
        <v>1.2</v>
      </c>
      <c r="G49" s="105">
        <v>0</v>
      </c>
      <c r="H49" s="105">
        <v>0</v>
      </c>
      <c r="I49" s="105">
        <v>0</v>
      </c>
      <c r="J49" s="105">
        <v>0.1</v>
      </c>
      <c r="K49" s="105">
        <v>0</v>
      </c>
      <c r="L49" s="105">
        <v>0</v>
      </c>
      <c r="M49" s="105">
        <v>0</v>
      </c>
      <c r="N49" s="105">
        <v>0</v>
      </c>
      <c r="O49" s="105">
        <v>0</v>
      </c>
      <c r="P49" s="105">
        <v>0</v>
      </c>
      <c r="Q49" s="105">
        <v>0</v>
      </c>
      <c r="R49" s="105">
        <v>0.25</v>
      </c>
      <c r="S49" s="105">
        <v>0.06</v>
      </c>
      <c r="T49" s="105">
        <v>0.05</v>
      </c>
      <c r="U49" s="105">
        <v>0</v>
      </c>
      <c r="V49" s="105">
        <v>0</v>
      </c>
      <c r="X49" s="6">
        <v>42</v>
      </c>
      <c r="Y49" s="9">
        <v>4320</v>
      </c>
      <c r="Z49" s="9">
        <v>0</v>
      </c>
      <c r="AA49" s="9">
        <v>0</v>
      </c>
      <c r="AB49" s="9">
        <v>0</v>
      </c>
      <c r="AC49" s="9">
        <v>360</v>
      </c>
      <c r="AD49" s="9">
        <v>0</v>
      </c>
      <c r="AE49" s="9">
        <v>0</v>
      </c>
      <c r="AF49" s="9">
        <v>0</v>
      </c>
      <c r="AG49" s="9">
        <v>0</v>
      </c>
      <c r="AH49" s="9">
        <v>0</v>
      </c>
      <c r="AI49" s="9">
        <v>0</v>
      </c>
      <c r="AJ49" s="9">
        <v>0</v>
      </c>
      <c r="AK49" s="9">
        <v>900</v>
      </c>
      <c r="AL49" s="9">
        <v>216</v>
      </c>
      <c r="AM49" s="9">
        <v>180</v>
      </c>
      <c r="AN49" s="9">
        <v>0</v>
      </c>
      <c r="AO49" s="10">
        <v>0</v>
      </c>
    </row>
    <row r="50" spans="1:41" x14ac:dyDescent="0.3">
      <c r="F50">
        <f>SUM(F7:F49)/(43*60)</f>
        <v>2.8992248062015509E-2</v>
      </c>
    </row>
    <row r="51" spans="1:41" x14ac:dyDescent="0.3">
      <c r="O51" t="s">
        <v>2</v>
      </c>
    </row>
    <row r="52" spans="1:41" x14ac:dyDescent="0.3">
      <c r="H52">
        <v>16.015384615384615</v>
      </c>
      <c r="I52">
        <v>1</v>
      </c>
      <c r="L52" s="4">
        <v>2</v>
      </c>
      <c r="M52" s="106">
        <v>56.44</v>
      </c>
      <c r="N52" s="105">
        <v>0.1</v>
      </c>
      <c r="O52">
        <f>M52*N52</f>
        <v>5.6440000000000001</v>
      </c>
      <c r="P52">
        <f>M52*F7</f>
        <v>56.44</v>
      </c>
    </row>
    <row r="53" spans="1:41" x14ac:dyDescent="0.3">
      <c r="H53">
        <v>56.442307692307693</v>
      </c>
      <c r="I53">
        <v>2</v>
      </c>
      <c r="L53" s="5">
        <v>5</v>
      </c>
      <c r="M53" s="106">
        <v>54.37</v>
      </c>
      <c r="N53" s="105">
        <v>0.1</v>
      </c>
      <c r="O53">
        <f t="shared" ref="O53:O95" si="0">M53*N53</f>
        <v>5.4370000000000003</v>
      </c>
      <c r="P53">
        <f t="shared" ref="P53:P94" si="1">M53*F8</f>
        <v>54.37</v>
      </c>
    </row>
    <row r="54" spans="1:41" x14ac:dyDescent="0.3">
      <c r="H54">
        <v>6.819230769230769</v>
      </c>
      <c r="I54">
        <v>3</v>
      </c>
      <c r="L54" s="5">
        <v>11</v>
      </c>
      <c r="M54" s="106">
        <v>22.74</v>
      </c>
      <c r="N54" s="105">
        <v>0.1</v>
      </c>
      <c r="O54">
        <f t="shared" si="0"/>
        <v>2.274</v>
      </c>
      <c r="P54">
        <f t="shared" si="1"/>
        <v>22.74</v>
      </c>
    </row>
    <row r="55" spans="1:41" x14ac:dyDescent="0.3">
      <c r="H55">
        <v>25.115384615384617</v>
      </c>
      <c r="I55">
        <v>4</v>
      </c>
      <c r="L55" s="5">
        <v>12</v>
      </c>
      <c r="M55" s="106">
        <v>41.55</v>
      </c>
      <c r="N55" s="105">
        <v>0.1</v>
      </c>
      <c r="O55">
        <f t="shared" si="0"/>
        <v>4.1550000000000002</v>
      </c>
      <c r="P55">
        <f t="shared" si="1"/>
        <v>41.55</v>
      </c>
    </row>
    <row r="56" spans="1:41" x14ac:dyDescent="0.3">
      <c r="H56">
        <v>54.373076923076923</v>
      </c>
      <c r="I56">
        <v>5</v>
      </c>
      <c r="L56" s="5">
        <v>15</v>
      </c>
      <c r="M56" s="106">
        <v>40.14</v>
      </c>
      <c r="N56" s="105">
        <v>0.1</v>
      </c>
      <c r="O56">
        <f t="shared" si="0"/>
        <v>4.0140000000000002</v>
      </c>
      <c r="P56">
        <f t="shared" si="1"/>
        <v>40.14</v>
      </c>
    </row>
    <row r="57" spans="1:41" x14ac:dyDescent="0.3">
      <c r="H57">
        <v>60.45</v>
      </c>
      <c r="I57">
        <v>6</v>
      </c>
      <c r="L57" s="5">
        <v>37</v>
      </c>
      <c r="M57" s="106">
        <v>32.930799999999998</v>
      </c>
      <c r="N57" s="105">
        <v>0.1</v>
      </c>
      <c r="O57">
        <f t="shared" si="0"/>
        <v>3.2930799999999998</v>
      </c>
      <c r="P57">
        <f t="shared" si="1"/>
        <v>32.930799999999998</v>
      </c>
    </row>
    <row r="58" spans="1:41" x14ac:dyDescent="0.3">
      <c r="H58">
        <v>48.303846153846152</v>
      </c>
      <c r="I58">
        <v>7</v>
      </c>
      <c r="L58" s="5">
        <v>40</v>
      </c>
      <c r="M58" s="106">
        <v>29.87</v>
      </c>
      <c r="N58" s="105">
        <v>0.1</v>
      </c>
      <c r="O58">
        <f t="shared" si="0"/>
        <v>2.9870000000000001</v>
      </c>
      <c r="P58">
        <f t="shared" si="1"/>
        <v>29.87</v>
      </c>
    </row>
    <row r="59" spans="1:41" x14ac:dyDescent="0.3">
      <c r="H59">
        <v>8.3692307692307697</v>
      </c>
      <c r="I59">
        <v>8</v>
      </c>
      <c r="L59" s="5">
        <v>10</v>
      </c>
      <c r="M59" s="106">
        <v>45.06</v>
      </c>
      <c r="N59" s="105">
        <v>0.05</v>
      </c>
      <c r="O59">
        <f t="shared" si="0"/>
        <v>2.2530000000000001</v>
      </c>
      <c r="P59">
        <f t="shared" si="1"/>
        <v>90.12</v>
      </c>
    </row>
    <row r="60" spans="1:41" x14ac:dyDescent="0.3">
      <c r="H60">
        <v>62.619230769230768</v>
      </c>
      <c r="I60">
        <v>9</v>
      </c>
      <c r="L60" s="5">
        <v>14</v>
      </c>
      <c r="M60" s="106">
        <v>5.3</v>
      </c>
      <c r="N60" s="105">
        <v>0.05</v>
      </c>
      <c r="O60">
        <f t="shared" si="0"/>
        <v>0.26500000000000001</v>
      </c>
      <c r="P60">
        <f t="shared" si="1"/>
        <v>10.6</v>
      </c>
    </row>
    <row r="61" spans="1:41" x14ac:dyDescent="0.3">
      <c r="H61">
        <v>45.061538461538461</v>
      </c>
      <c r="I61">
        <v>10</v>
      </c>
      <c r="L61" s="5">
        <v>1</v>
      </c>
      <c r="M61" s="106">
        <v>16.010000000000002</v>
      </c>
      <c r="N61" s="105">
        <v>0.06</v>
      </c>
      <c r="O61">
        <f t="shared" si="0"/>
        <v>0.96060000000000001</v>
      </c>
      <c r="P61">
        <f t="shared" si="1"/>
        <v>32.020000000000003</v>
      </c>
    </row>
    <row r="62" spans="1:41" x14ac:dyDescent="0.3">
      <c r="H62">
        <v>22.742307692307691</v>
      </c>
      <c r="I62">
        <v>11</v>
      </c>
      <c r="L62" s="5">
        <v>4</v>
      </c>
      <c r="M62" s="106">
        <v>25.11</v>
      </c>
      <c r="N62" s="105">
        <v>0.06</v>
      </c>
      <c r="O62">
        <f t="shared" si="0"/>
        <v>1.5065999999999999</v>
      </c>
      <c r="P62">
        <f t="shared" si="1"/>
        <v>50.22</v>
      </c>
    </row>
    <row r="63" spans="1:41" x14ac:dyDescent="0.3">
      <c r="H63">
        <v>41.557692307692307</v>
      </c>
      <c r="I63">
        <v>12</v>
      </c>
      <c r="L63" s="5">
        <v>8</v>
      </c>
      <c r="M63" s="106">
        <v>8.36</v>
      </c>
      <c r="N63" s="105">
        <v>0.06</v>
      </c>
      <c r="O63">
        <f t="shared" si="0"/>
        <v>0.50159999999999993</v>
      </c>
      <c r="P63">
        <f t="shared" si="1"/>
        <v>16.72</v>
      </c>
    </row>
    <row r="64" spans="1:41" x14ac:dyDescent="0.3">
      <c r="H64">
        <v>46.311538461538461</v>
      </c>
      <c r="I64">
        <v>13</v>
      </c>
      <c r="L64" s="5">
        <v>9</v>
      </c>
      <c r="M64" s="106">
        <v>62.61</v>
      </c>
      <c r="N64" s="105">
        <v>0.06</v>
      </c>
      <c r="O64">
        <f t="shared" si="0"/>
        <v>3.7565999999999997</v>
      </c>
      <c r="P64">
        <f t="shared" si="1"/>
        <v>125.22</v>
      </c>
    </row>
    <row r="65" spans="8:16" x14ac:dyDescent="0.3">
      <c r="H65">
        <v>5.3076923076923075</v>
      </c>
      <c r="I65">
        <v>14</v>
      </c>
      <c r="L65" s="5">
        <v>13</v>
      </c>
      <c r="M65" s="106">
        <v>46.311</v>
      </c>
      <c r="N65" s="105">
        <v>0.06</v>
      </c>
      <c r="O65">
        <f t="shared" si="0"/>
        <v>2.7786599999999999</v>
      </c>
      <c r="P65">
        <f t="shared" si="1"/>
        <v>92.622</v>
      </c>
    </row>
    <row r="66" spans="8:16" x14ac:dyDescent="0.3">
      <c r="H66">
        <v>40.142307692307689</v>
      </c>
      <c r="I66">
        <v>15</v>
      </c>
      <c r="L66" s="5">
        <v>18</v>
      </c>
      <c r="M66" s="106">
        <v>56.83</v>
      </c>
      <c r="N66" s="105">
        <v>0.06</v>
      </c>
      <c r="O66">
        <f t="shared" si="0"/>
        <v>3.4097999999999997</v>
      </c>
      <c r="P66">
        <f t="shared" si="1"/>
        <v>113.66</v>
      </c>
    </row>
    <row r="67" spans="8:16" x14ac:dyDescent="0.3">
      <c r="H67">
        <v>12.853846153846154</v>
      </c>
      <c r="I67">
        <v>16</v>
      </c>
      <c r="L67" s="5">
        <v>24</v>
      </c>
      <c r="M67" s="106">
        <v>15.22</v>
      </c>
      <c r="N67" s="105">
        <v>0.06</v>
      </c>
      <c r="O67">
        <f t="shared" si="0"/>
        <v>0.91320000000000001</v>
      </c>
      <c r="P67">
        <f t="shared" si="1"/>
        <v>30.44</v>
      </c>
    </row>
    <row r="68" spans="8:16" x14ac:dyDescent="0.3">
      <c r="H68">
        <v>20.546153846153846</v>
      </c>
      <c r="I68">
        <v>17</v>
      </c>
      <c r="L68" s="5">
        <v>25</v>
      </c>
      <c r="M68" s="106">
        <v>10.81</v>
      </c>
      <c r="N68" s="105">
        <v>0.06</v>
      </c>
      <c r="O68">
        <f t="shared" si="0"/>
        <v>0.64859999999999995</v>
      </c>
      <c r="P68">
        <f t="shared" si="1"/>
        <v>21.62</v>
      </c>
    </row>
    <row r="69" spans="8:16" x14ac:dyDescent="0.3">
      <c r="H69">
        <v>56.838461538461537</v>
      </c>
      <c r="I69">
        <v>18</v>
      </c>
      <c r="L69" s="5">
        <v>30</v>
      </c>
      <c r="M69" s="106">
        <v>4.96</v>
      </c>
      <c r="N69" s="105">
        <v>0.06</v>
      </c>
      <c r="O69">
        <f t="shared" si="0"/>
        <v>0.29759999999999998</v>
      </c>
      <c r="P69">
        <f t="shared" si="1"/>
        <v>9.92</v>
      </c>
    </row>
    <row r="70" spans="8:16" x14ac:dyDescent="0.3">
      <c r="H70">
        <v>31.219230769230769</v>
      </c>
      <c r="I70">
        <v>19</v>
      </c>
      <c r="L70" s="5">
        <v>33</v>
      </c>
      <c r="M70" s="106">
        <v>23.57</v>
      </c>
      <c r="N70" s="105">
        <v>0.06</v>
      </c>
      <c r="O70">
        <f t="shared" si="0"/>
        <v>1.4141999999999999</v>
      </c>
      <c r="P70">
        <f t="shared" si="1"/>
        <v>47.14</v>
      </c>
    </row>
    <row r="71" spans="8:16" x14ac:dyDescent="0.3">
      <c r="H71">
        <v>0.87692307692307692</v>
      </c>
      <c r="I71">
        <v>20</v>
      </c>
      <c r="L71" s="5">
        <v>36</v>
      </c>
      <c r="M71" s="106">
        <v>34.909999999999997</v>
      </c>
      <c r="N71" s="105">
        <v>0.06</v>
      </c>
      <c r="O71">
        <f t="shared" si="0"/>
        <v>2.0945999999999998</v>
      </c>
      <c r="P71">
        <f t="shared" si="1"/>
        <v>69.819999999999993</v>
      </c>
    </row>
    <row r="72" spans="8:16" x14ac:dyDescent="0.3">
      <c r="H72">
        <v>62.29615384615385</v>
      </c>
      <c r="I72">
        <v>21</v>
      </c>
      <c r="L72" s="5">
        <v>38</v>
      </c>
      <c r="M72" s="106">
        <v>15.34</v>
      </c>
      <c r="N72" s="105">
        <v>0.06</v>
      </c>
      <c r="O72">
        <f t="shared" si="0"/>
        <v>0.9204</v>
      </c>
      <c r="P72">
        <f t="shared" si="1"/>
        <v>30.68</v>
      </c>
    </row>
    <row r="73" spans="8:16" x14ac:dyDescent="0.3">
      <c r="H73">
        <v>6.8153846153846152</v>
      </c>
      <c r="I73">
        <v>22</v>
      </c>
      <c r="L73" s="5">
        <v>6</v>
      </c>
      <c r="M73" s="106">
        <v>60.45</v>
      </c>
      <c r="N73" s="105">
        <v>0.05</v>
      </c>
      <c r="O73">
        <f t="shared" si="0"/>
        <v>3.0225000000000004</v>
      </c>
      <c r="P73">
        <f t="shared" si="1"/>
        <v>120.9</v>
      </c>
    </row>
    <row r="74" spans="8:16" x14ac:dyDescent="0.3">
      <c r="H74">
        <v>8.2538461538461547</v>
      </c>
      <c r="I74">
        <v>23</v>
      </c>
      <c r="L74" s="5">
        <v>22</v>
      </c>
      <c r="M74" s="106">
        <v>6.81</v>
      </c>
      <c r="N74" s="105">
        <v>0.05</v>
      </c>
      <c r="O74">
        <f t="shared" si="0"/>
        <v>0.34050000000000002</v>
      </c>
      <c r="P74">
        <f t="shared" si="1"/>
        <v>13.62</v>
      </c>
    </row>
    <row r="75" spans="8:16" x14ac:dyDescent="0.3">
      <c r="H75">
        <v>15.223076923076922</v>
      </c>
      <c r="I75">
        <v>24</v>
      </c>
      <c r="L75" s="5">
        <v>23</v>
      </c>
      <c r="M75" s="106">
        <v>8.25</v>
      </c>
      <c r="N75" s="105">
        <v>0.05</v>
      </c>
      <c r="O75">
        <f t="shared" si="0"/>
        <v>0.41250000000000003</v>
      </c>
      <c r="P75">
        <f t="shared" si="1"/>
        <v>16.5</v>
      </c>
    </row>
    <row r="76" spans="8:16" x14ac:dyDescent="0.3">
      <c r="H76">
        <v>10.815384615384616</v>
      </c>
      <c r="I76">
        <v>25</v>
      </c>
      <c r="L76" s="5">
        <v>28</v>
      </c>
      <c r="M76" s="106">
        <v>6.41</v>
      </c>
      <c r="N76" s="105">
        <v>0.05</v>
      </c>
      <c r="O76">
        <f t="shared" si="0"/>
        <v>0.32050000000000001</v>
      </c>
      <c r="P76">
        <f t="shared" si="1"/>
        <v>12.82</v>
      </c>
    </row>
    <row r="77" spans="8:16" x14ac:dyDescent="0.3">
      <c r="H77">
        <v>11.319230769230769</v>
      </c>
      <c r="I77">
        <v>26</v>
      </c>
      <c r="L77" s="5">
        <v>17</v>
      </c>
      <c r="M77" s="106">
        <v>20.54</v>
      </c>
      <c r="N77" s="105">
        <v>0</v>
      </c>
      <c r="O77">
        <f t="shared" si="0"/>
        <v>0</v>
      </c>
      <c r="P77">
        <f t="shared" si="1"/>
        <v>41.08</v>
      </c>
    </row>
    <row r="78" spans="8:16" x14ac:dyDescent="0.3">
      <c r="H78">
        <v>10.111538461538462</v>
      </c>
      <c r="I78">
        <v>27</v>
      </c>
      <c r="L78" s="5" t="s">
        <v>18</v>
      </c>
      <c r="M78" s="106">
        <v>4.5599999999999996</v>
      </c>
      <c r="N78" s="105">
        <v>0</v>
      </c>
      <c r="O78">
        <f t="shared" si="0"/>
        <v>0</v>
      </c>
      <c r="P78">
        <f t="shared" si="1"/>
        <v>5.4719999999999995</v>
      </c>
    </row>
    <row r="79" spans="8:16" x14ac:dyDescent="0.3">
      <c r="H79">
        <v>6.4192307692307695</v>
      </c>
      <c r="I79">
        <v>28</v>
      </c>
      <c r="L79" s="5">
        <v>34</v>
      </c>
      <c r="M79" s="106">
        <v>28.7</v>
      </c>
      <c r="N79" s="105">
        <v>0</v>
      </c>
      <c r="O79">
        <f t="shared" si="0"/>
        <v>0</v>
      </c>
      <c r="P79">
        <f t="shared" si="1"/>
        <v>57.4</v>
      </c>
    </row>
    <row r="80" spans="8:16" x14ac:dyDescent="0.3">
      <c r="H80">
        <v>9.8730769230769226</v>
      </c>
      <c r="I80">
        <v>29</v>
      </c>
      <c r="L80" s="5">
        <v>35</v>
      </c>
      <c r="M80" s="106">
        <v>28.78</v>
      </c>
      <c r="N80" s="105">
        <v>0</v>
      </c>
      <c r="O80">
        <f t="shared" si="0"/>
        <v>0</v>
      </c>
      <c r="P80">
        <f t="shared" si="1"/>
        <v>57.56</v>
      </c>
    </row>
    <row r="81" spans="8:16" x14ac:dyDescent="0.3">
      <c r="H81">
        <v>4.9653846153846155</v>
      </c>
      <c r="I81">
        <v>30</v>
      </c>
      <c r="L81" s="5">
        <v>41</v>
      </c>
      <c r="M81" s="106">
        <v>8.6300000000000008</v>
      </c>
      <c r="N81" s="105">
        <v>0</v>
      </c>
      <c r="O81">
        <f t="shared" si="0"/>
        <v>0</v>
      </c>
      <c r="P81">
        <f t="shared" si="1"/>
        <v>8.6300000000000008</v>
      </c>
    </row>
    <row r="82" spans="8:16" x14ac:dyDescent="0.3">
      <c r="H82">
        <v>30.692307692307693</v>
      </c>
      <c r="I82">
        <v>31</v>
      </c>
      <c r="L82" s="5">
        <v>21</v>
      </c>
      <c r="M82" s="106">
        <v>62.29</v>
      </c>
      <c r="N82" s="105">
        <v>0</v>
      </c>
      <c r="O82">
        <f t="shared" si="0"/>
        <v>0</v>
      </c>
      <c r="P82">
        <f t="shared" si="1"/>
        <v>124.58</v>
      </c>
    </row>
    <row r="83" spans="8:16" x14ac:dyDescent="0.3">
      <c r="H83">
        <v>22.484615384615385</v>
      </c>
      <c r="I83">
        <v>32</v>
      </c>
      <c r="L83" s="5">
        <v>3</v>
      </c>
      <c r="M83" s="106">
        <v>6.81</v>
      </c>
      <c r="N83" s="105">
        <v>0</v>
      </c>
      <c r="O83">
        <f t="shared" si="0"/>
        <v>0</v>
      </c>
      <c r="P83">
        <f t="shared" si="1"/>
        <v>13.62</v>
      </c>
    </row>
    <row r="84" spans="8:16" x14ac:dyDescent="0.3">
      <c r="H84">
        <v>23.573076923076922</v>
      </c>
      <c r="I84">
        <v>33</v>
      </c>
      <c r="L84" s="5">
        <v>7</v>
      </c>
      <c r="M84" s="106">
        <v>48.3</v>
      </c>
      <c r="N84" s="105">
        <v>0</v>
      </c>
      <c r="O84">
        <f t="shared" si="0"/>
        <v>0</v>
      </c>
      <c r="P84">
        <f t="shared" si="1"/>
        <v>96.6</v>
      </c>
    </row>
    <row r="85" spans="8:16" x14ac:dyDescent="0.3">
      <c r="H85">
        <v>28.703846153846154</v>
      </c>
      <c r="I85">
        <v>34</v>
      </c>
      <c r="L85" s="5">
        <v>31</v>
      </c>
      <c r="M85" s="106">
        <v>30.69</v>
      </c>
      <c r="N85" s="105">
        <v>0</v>
      </c>
      <c r="O85">
        <f t="shared" si="0"/>
        <v>0</v>
      </c>
      <c r="P85">
        <f t="shared" si="1"/>
        <v>61.38</v>
      </c>
    </row>
    <row r="86" spans="8:16" x14ac:dyDescent="0.3">
      <c r="H86">
        <v>28.784615384615385</v>
      </c>
      <c r="I86">
        <v>35</v>
      </c>
      <c r="L86" s="5">
        <v>26</v>
      </c>
      <c r="M86" s="106">
        <v>11.31</v>
      </c>
      <c r="N86" s="105">
        <v>0</v>
      </c>
      <c r="O86">
        <f t="shared" si="0"/>
        <v>0</v>
      </c>
      <c r="P86">
        <f t="shared" si="1"/>
        <v>22.62</v>
      </c>
    </row>
    <row r="87" spans="8:16" x14ac:dyDescent="0.3">
      <c r="H87">
        <v>34.915384615384617</v>
      </c>
      <c r="I87">
        <v>36</v>
      </c>
      <c r="L87" s="5">
        <v>27</v>
      </c>
      <c r="M87" s="106">
        <v>10.11</v>
      </c>
      <c r="N87" s="105">
        <v>0</v>
      </c>
      <c r="O87">
        <f t="shared" si="0"/>
        <v>0</v>
      </c>
      <c r="P87">
        <f t="shared" si="1"/>
        <v>20.22</v>
      </c>
    </row>
    <row r="88" spans="8:16" x14ac:dyDescent="0.3">
      <c r="H88">
        <v>32.930769230769229</v>
      </c>
      <c r="I88">
        <v>37</v>
      </c>
      <c r="L88" s="5">
        <v>29</v>
      </c>
      <c r="M88" s="106">
        <v>9.8699999999999992</v>
      </c>
      <c r="N88" s="105">
        <v>0</v>
      </c>
      <c r="O88">
        <f t="shared" si="0"/>
        <v>0</v>
      </c>
      <c r="P88">
        <f t="shared" si="1"/>
        <v>19.739999999999998</v>
      </c>
    </row>
    <row r="89" spans="8:16" x14ac:dyDescent="0.3">
      <c r="H89">
        <v>15.346153846153847</v>
      </c>
      <c r="I89">
        <v>38</v>
      </c>
      <c r="L89" s="5">
        <v>32</v>
      </c>
      <c r="M89" s="106">
        <v>22.84</v>
      </c>
      <c r="N89" s="105">
        <v>0</v>
      </c>
      <c r="O89">
        <f t="shared" si="0"/>
        <v>0</v>
      </c>
      <c r="P89">
        <f t="shared" si="1"/>
        <v>45.68</v>
      </c>
    </row>
    <row r="90" spans="8:16" x14ac:dyDescent="0.3">
      <c r="H90">
        <v>7.2076923076923078</v>
      </c>
      <c r="I90">
        <v>39</v>
      </c>
      <c r="L90" s="5">
        <v>39</v>
      </c>
      <c r="M90" s="106">
        <v>7.2</v>
      </c>
      <c r="N90" s="105">
        <v>0</v>
      </c>
      <c r="O90">
        <f t="shared" si="0"/>
        <v>0</v>
      </c>
      <c r="P90">
        <f t="shared" si="1"/>
        <v>14.4</v>
      </c>
    </row>
    <row r="91" spans="8:16" x14ac:dyDescent="0.3">
      <c r="H91">
        <v>29.873076923076923</v>
      </c>
      <c r="I91">
        <v>40</v>
      </c>
      <c r="L91" s="5">
        <v>20</v>
      </c>
      <c r="M91" s="106">
        <v>0.87</v>
      </c>
      <c r="N91" s="105">
        <v>0</v>
      </c>
      <c r="O91">
        <f t="shared" si="0"/>
        <v>0</v>
      </c>
      <c r="P91">
        <f t="shared" si="1"/>
        <v>1.74</v>
      </c>
    </row>
    <row r="92" spans="8:16" x14ac:dyDescent="0.3">
      <c r="H92">
        <v>8.634615384615385</v>
      </c>
      <c r="I92">
        <v>41</v>
      </c>
      <c r="L92" s="5">
        <v>16</v>
      </c>
      <c r="M92" s="106">
        <v>12.85</v>
      </c>
      <c r="N92" s="105">
        <v>0</v>
      </c>
      <c r="O92">
        <f t="shared" si="0"/>
        <v>0</v>
      </c>
      <c r="P92">
        <f t="shared" si="1"/>
        <v>15.419999999999998</v>
      </c>
    </row>
    <row r="93" spans="8:16" x14ac:dyDescent="0.3">
      <c r="H93">
        <v>25.284615384615385</v>
      </c>
      <c r="I93">
        <v>42</v>
      </c>
      <c r="L93" s="5">
        <v>19</v>
      </c>
      <c r="M93" s="106">
        <v>31.21</v>
      </c>
      <c r="N93" s="105">
        <v>0</v>
      </c>
      <c r="O93">
        <f t="shared" si="0"/>
        <v>0</v>
      </c>
      <c r="P93">
        <f t="shared" si="1"/>
        <v>37.451999999999998</v>
      </c>
    </row>
    <row r="94" spans="8:16" ht="15" thickBot="1" x14ac:dyDescent="0.35">
      <c r="H94">
        <v>4.569230769230769</v>
      </c>
      <c r="I94" t="s">
        <v>18</v>
      </c>
      <c r="L94" s="6">
        <v>42</v>
      </c>
      <c r="M94" s="106">
        <v>25.28</v>
      </c>
      <c r="N94" s="105">
        <v>0</v>
      </c>
      <c r="O94">
        <f t="shared" si="0"/>
        <v>0</v>
      </c>
      <c r="P94">
        <f t="shared" si="1"/>
        <v>30.335999999999999</v>
      </c>
    </row>
    <row r="95" spans="8:16" x14ac:dyDescent="0.3">
      <c r="O95">
        <f>SUM(O52:O94)/10</f>
        <v>5.3620540000000014</v>
      </c>
      <c r="P95">
        <f>SUM(P52:P94)/25</f>
        <v>74.264511999999996</v>
      </c>
    </row>
  </sheetData>
  <sortState ref="A7:C49">
    <sortCondition ref="A7:A49"/>
  </sortState>
  <conditionalFormatting sqref="W8">
    <cfRule type="cellIs" dxfId="81" priority="149" operator="greaterThan">
      <formula>0</formula>
    </cfRule>
    <cfRule type="cellIs" dxfId="80" priority="150" operator="equal">
      <formula>1</formula>
    </cfRule>
  </conditionalFormatting>
  <conditionalFormatting sqref="Y7">
    <cfRule type="cellIs" dxfId="79" priority="79" operator="greaterThan">
      <formula>0</formula>
    </cfRule>
    <cfRule type="cellIs" dxfId="78" priority="80" operator="equal">
      <formula>1</formula>
    </cfRule>
  </conditionalFormatting>
  <conditionalFormatting sqref="Z7:AD7">
    <cfRule type="cellIs" dxfId="77" priority="77" operator="greaterThan">
      <formula>0</formula>
    </cfRule>
    <cfRule type="cellIs" dxfId="76" priority="78" operator="equal">
      <formula>1</formula>
    </cfRule>
  </conditionalFormatting>
  <conditionalFormatting sqref="Y8:AC13 Y14:AB15 AD14:AE15 Y28:AB31 Y16:AA27 AF32 AD16:AD27 AF16:AG27 AD28:AH28 AD29:AD31 AK33:AM33 AJ32 AH29:AI31 AA32:AB32 Y32:Y49 AA33:AA40 AC47:AC49 AC33 AB41:AB46 AF41:AF46 AH34:AH36 AH41:AH45 AK34:AK36 AJ37:AK37 AJ41:AJ43 AK38:AK40 AJ46 AK47:AM49 AL44:AL45 AN34:AN40">
    <cfRule type="cellIs" dxfId="75" priority="75" operator="greaterThan">
      <formula>0</formula>
    </cfRule>
    <cfRule type="cellIs" dxfId="74" priority="76" operator="equal">
      <formula>1</formula>
    </cfRule>
  </conditionalFormatting>
  <conditionalFormatting sqref="AE7:AO13">
    <cfRule type="cellIs" dxfId="73" priority="73" operator="greaterThan">
      <formula>0</formula>
    </cfRule>
    <cfRule type="cellIs" dxfId="72" priority="74" operator="equal">
      <formula>1</formula>
    </cfRule>
  </conditionalFormatting>
  <conditionalFormatting sqref="AD8:AD13">
    <cfRule type="cellIs" dxfId="71" priority="71" operator="greaterThan">
      <formula>0</formula>
    </cfRule>
    <cfRule type="cellIs" dxfId="70" priority="72" operator="equal">
      <formula>1</formula>
    </cfRule>
  </conditionalFormatting>
  <conditionalFormatting sqref="AC14:AC32">
    <cfRule type="cellIs" dxfId="69" priority="69" operator="greaterThan">
      <formula>0</formula>
    </cfRule>
    <cfRule type="cellIs" dxfId="68" priority="70" operator="equal">
      <formula>1</formula>
    </cfRule>
  </conditionalFormatting>
  <conditionalFormatting sqref="AB16:AB27">
    <cfRule type="cellIs" dxfId="67" priority="67" operator="greaterThan">
      <formula>0</formula>
    </cfRule>
    <cfRule type="cellIs" dxfId="66" priority="68" operator="equal">
      <formula>1</formula>
    </cfRule>
  </conditionalFormatting>
  <conditionalFormatting sqref="AE16:AE27">
    <cfRule type="cellIs" dxfId="65" priority="65" operator="greaterThan">
      <formula>0</formula>
    </cfRule>
    <cfRule type="cellIs" dxfId="64" priority="66" operator="equal">
      <formula>1</formula>
    </cfRule>
  </conditionalFormatting>
  <conditionalFormatting sqref="AF14:AO15">
    <cfRule type="cellIs" dxfId="63" priority="63" operator="greaterThan">
      <formula>0</formula>
    </cfRule>
    <cfRule type="cellIs" dxfId="62" priority="64" operator="equal">
      <formula>1</formula>
    </cfRule>
  </conditionalFormatting>
  <conditionalFormatting sqref="AH16:AO27">
    <cfRule type="cellIs" dxfId="61" priority="61" operator="greaterThan">
      <formula>0</formula>
    </cfRule>
    <cfRule type="cellIs" dxfId="60" priority="62" operator="equal">
      <formula>1</formula>
    </cfRule>
  </conditionalFormatting>
  <conditionalFormatting sqref="AI28:AO28">
    <cfRule type="cellIs" dxfId="59" priority="59" operator="greaterThan">
      <formula>0</formula>
    </cfRule>
    <cfRule type="cellIs" dxfId="58" priority="60" operator="equal">
      <formula>1</formula>
    </cfRule>
  </conditionalFormatting>
  <conditionalFormatting sqref="AJ29:AO31">
    <cfRule type="cellIs" dxfId="57" priority="57" operator="greaterThan">
      <formula>0</formula>
    </cfRule>
    <cfRule type="cellIs" dxfId="56" priority="58" operator="equal">
      <formula>1</formula>
    </cfRule>
  </conditionalFormatting>
  <conditionalFormatting sqref="AK32:AO32">
    <cfRule type="cellIs" dxfId="55" priority="55" operator="greaterThan">
      <formula>0</formula>
    </cfRule>
    <cfRule type="cellIs" dxfId="54" priority="56" operator="equal">
      <formula>1</formula>
    </cfRule>
  </conditionalFormatting>
  <conditionalFormatting sqref="AN33:AO33">
    <cfRule type="cellIs" dxfId="53" priority="53" operator="greaterThan">
      <formula>0</formula>
    </cfRule>
    <cfRule type="cellIs" dxfId="52" priority="54" operator="equal">
      <formula>1</formula>
    </cfRule>
  </conditionalFormatting>
  <conditionalFormatting sqref="AD33:AJ33">
    <cfRule type="cellIs" dxfId="51" priority="51" operator="greaterThan">
      <formula>0</formula>
    </cfRule>
    <cfRule type="cellIs" dxfId="50" priority="52" operator="equal">
      <formula>1</formula>
    </cfRule>
  </conditionalFormatting>
  <conditionalFormatting sqref="AG32:AI32">
    <cfRule type="cellIs" dxfId="49" priority="49" operator="greaterThan">
      <formula>0</formula>
    </cfRule>
    <cfRule type="cellIs" dxfId="48" priority="50" operator="equal">
      <formula>1</formula>
    </cfRule>
  </conditionalFormatting>
  <conditionalFormatting sqref="AD32:AE32">
    <cfRule type="cellIs" dxfId="47" priority="47" operator="greaterThan">
      <formula>0</formula>
    </cfRule>
    <cfRule type="cellIs" dxfId="46" priority="48" operator="equal">
      <formula>1</formula>
    </cfRule>
  </conditionalFormatting>
  <conditionalFormatting sqref="AE29:AG31">
    <cfRule type="cellIs" dxfId="45" priority="45" operator="greaterThan">
      <formula>0</formula>
    </cfRule>
    <cfRule type="cellIs" dxfId="44" priority="46" operator="equal">
      <formula>1</formula>
    </cfRule>
  </conditionalFormatting>
  <conditionalFormatting sqref="Z32:Z35">
    <cfRule type="cellIs" dxfId="43" priority="43" operator="greaterThan">
      <formula>0</formula>
    </cfRule>
    <cfRule type="cellIs" dxfId="42" priority="44" operator="equal">
      <formula>1</formula>
    </cfRule>
  </conditionalFormatting>
  <conditionalFormatting sqref="Z36:Z49">
    <cfRule type="cellIs" dxfId="41" priority="41" operator="greaterThan">
      <formula>0</formula>
    </cfRule>
    <cfRule type="cellIs" dxfId="40" priority="42" operator="equal">
      <formula>1</formula>
    </cfRule>
  </conditionalFormatting>
  <conditionalFormatting sqref="AA41:AA49">
    <cfRule type="cellIs" dxfId="39" priority="39" operator="greaterThan">
      <formula>0</formula>
    </cfRule>
    <cfRule type="cellIs" dxfId="38" priority="40" operator="equal">
      <formula>1</formula>
    </cfRule>
  </conditionalFormatting>
  <conditionalFormatting sqref="AB33:AB40">
    <cfRule type="cellIs" dxfId="37" priority="37" operator="greaterThan">
      <formula>0</formula>
    </cfRule>
    <cfRule type="cellIs" dxfId="36" priority="38" operator="equal">
      <formula>1</formula>
    </cfRule>
  </conditionalFormatting>
  <conditionalFormatting sqref="AC34:AC46">
    <cfRule type="cellIs" dxfId="35" priority="35" operator="greaterThan">
      <formula>0</formula>
    </cfRule>
    <cfRule type="cellIs" dxfId="34" priority="36" operator="equal">
      <formula>1</formula>
    </cfRule>
  </conditionalFormatting>
  <conditionalFormatting sqref="AD34:AD49">
    <cfRule type="cellIs" dxfId="33" priority="33" operator="greaterThan">
      <formula>0</formula>
    </cfRule>
    <cfRule type="cellIs" dxfId="32" priority="34" operator="equal">
      <formula>1</formula>
    </cfRule>
  </conditionalFormatting>
  <conditionalFormatting sqref="AE34:AE49">
    <cfRule type="cellIs" dxfId="31" priority="31" operator="greaterThan">
      <formula>0</formula>
    </cfRule>
    <cfRule type="cellIs" dxfId="30" priority="32" operator="equal">
      <formula>1</formula>
    </cfRule>
  </conditionalFormatting>
  <conditionalFormatting sqref="AF34:AG40">
    <cfRule type="cellIs" dxfId="29" priority="29" operator="greaterThan">
      <formula>0</formula>
    </cfRule>
    <cfRule type="cellIs" dxfId="28" priority="30" operator="equal">
      <formula>1</formula>
    </cfRule>
  </conditionalFormatting>
  <conditionalFormatting sqref="AG41:AG49">
    <cfRule type="cellIs" dxfId="27" priority="27" operator="greaterThan">
      <formula>0</formula>
    </cfRule>
    <cfRule type="cellIs" dxfId="26" priority="28" operator="equal">
      <formula>1</formula>
    </cfRule>
  </conditionalFormatting>
  <conditionalFormatting sqref="AF47:AF49">
    <cfRule type="cellIs" dxfId="25" priority="25" operator="greaterThan">
      <formula>0</formula>
    </cfRule>
    <cfRule type="cellIs" dxfId="24" priority="26" operator="equal">
      <formula>1</formula>
    </cfRule>
  </conditionalFormatting>
  <conditionalFormatting sqref="AB47:AB49">
    <cfRule type="cellIs" dxfId="23" priority="23" operator="greaterThan">
      <formula>0</formula>
    </cfRule>
    <cfRule type="cellIs" dxfId="22" priority="24" operator="equal">
      <formula>1</formula>
    </cfRule>
  </conditionalFormatting>
  <conditionalFormatting sqref="AH46:AH49">
    <cfRule type="cellIs" dxfId="21" priority="21" operator="greaterThan">
      <formula>0</formula>
    </cfRule>
    <cfRule type="cellIs" dxfId="20" priority="22" operator="equal">
      <formula>1</formula>
    </cfRule>
  </conditionalFormatting>
  <conditionalFormatting sqref="AH37:AH40">
    <cfRule type="cellIs" dxfId="19" priority="19" operator="greaterThan">
      <formula>0</formula>
    </cfRule>
    <cfRule type="cellIs" dxfId="18" priority="20" operator="equal">
      <formula>1</formula>
    </cfRule>
  </conditionalFormatting>
  <conditionalFormatting sqref="AI34:AJ36">
    <cfRule type="cellIs" dxfId="17" priority="17" operator="greaterThan">
      <formula>0</formula>
    </cfRule>
    <cfRule type="cellIs" dxfId="16" priority="18" operator="equal">
      <formula>1</formula>
    </cfRule>
  </conditionalFormatting>
  <conditionalFormatting sqref="AI37:AI40">
    <cfRule type="cellIs" dxfId="15" priority="15" operator="greaterThan">
      <formula>0</formula>
    </cfRule>
    <cfRule type="cellIs" dxfId="14" priority="16" operator="equal">
      <formula>1</formula>
    </cfRule>
  </conditionalFormatting>
  <conditionalFormatting sqref="AI41:AI49">
    <cfRule type="cellIs" dxfId="13" priority="13" operator="greaterThan">
      <formula>0</formula>
    </cfRule>
    <cfRule type="cellIs" dxfId="12" priority="14" operator="equal">
      <formula>1</formula>
    </cfRule>
  </conditionalFormatting>
  <conditionalFormatting sqref="AJ38:AJ40">
    <cfRule type="cellIs" dxfId="11" priority="11" operator="greaterThan">
      <formula>0</formula>
    </cfRule>
    <cfRule type="cellIs" dxfId="10" priority="12" operator="equal">
      <formula>1</formula>
    </cfRule>
  </conditionalFormatting>
  <conditionalFormatting sqref="AJ44:AJ45">
    <cfRule type="cellIs" dxfId="9" priority="9" operator="greaterThan">
      <formula>0</formula>
    </cfRule>
    <cfRule type="cellIs" dxfId="8" priority="10" operator="equal">
      <formula>1</formula>
    </cfRule>
  </conditionalFormatting>
  <conditionalFormatting sqref="AJ47:AJ49">
    <cfRule type="cellIs" dxfId="7" priority="7" operator="greaterThan">
      <formula>0</formula>
    </cfRule>
    <cfRule type="cellIs" dxfId="6" priority="8" operator="equal">
      <formula>1</formula>
    </cfRule>
  </conditionalFormatting>
  <conditionalFormatting sqref="AO34:AO40 AN41:AO49 AL46 AM34:AM46 AL34:AL43 AK41:AK46">
    <cfRule type="cellIs" dxfId="5" priority="5" operator="greaterThan">
      <formula>0</formula>
    </cfRule>
    <cfRule type="cellIs" dxfId="4" priority="6" operator="equal">
      <formula>1</formula>
    </cfRule>
  </conditionalFormatting>
  <conditionalFormatting sqref="F7:V49 M52:M94">
    <cfRule type="cellIs" dxfId="3" priority="3" operator="greaterThan">
      <formula>0</formula>
    </cfRule>
    <cfRule type="cellIs" dxfId="2" priority="4" operator="equal">
      <formula>1</formula>
    </cfRule>
  </conditionalFormatting>
  <conditionalFormatting sqref="N52:N94">
    <cfRule type="cellIs" dxfId="1" priority="1" operator="greaterThan">
      <formula>0</formula>
    </cfRule>
    <cfRule type="cellIs" dxfId="0" priority="2" operator="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09B66-DFE6-4342-9639-5E67B9A6C351}">
  <dimension ref="A1:AC50"/>
  <sheetViews>
    <sheetView zoomScale="84" workbookViewId="0">
      <selection activeCell="E7" sqref="E7:V50"/>
    </sheetView>
  </sheetViews>
  <sheetFormatPr defaultColWidth="8.77734375" defaultRowHeight="14.4" x14ac:dyDescent="0.3"/>
  <cols>
    <col min="1" max="1" width="28.77734375" bestFit="1" customWidth="1"/>
    <col min="2" max="2" width="14.33203125" bestFit="1" customWidth="1"/>
    <col min="3" max="3" width="15.77734375" bestFit="1" customWidth="1"/>
    <col min="5" max="5" width="21.109375" bestFit="1" customWidth="1"/>
    <col min="6" max="6" width="0" hidden="1" customWidth="1"/>
    <col min="8" max="8" width="0" hidden="1" customWidth="1"/>
  </cols>
  <sheetData>
    <row r="1" spans="1:29" ht="15" thickBot="1" x14ac:dyDescent="0.35">
      <c r="A1" s="103" t="s">
        <v>34</v>
      </c>
      <c r="B1" s="104"/>
    </row>
    <row r="2" spans="1:29" x14ac:dyDescent="0.3">
      <c r="A2" s="31" t="s">
        <v>31</v>
      </c>
      <c r="B2" s="33">
        <v>40</v>
      </c>
      <c r="C2" s="28"/>
      <c r="E2" s="13" t="s">
        <v>19</v>
      </c>
      <c r="F2" s="11" t="s">
        <v>2</v>
      </c>
      <c r="G2" s="11" t="s">
        <v>5</v>
      </c>
      <c r="H2" s="11" t="s">
        <v>6</v>
      </c>
      <c r="I2" s="11" t="s">
        <v>8</v>
      </c>
      <c r="J2" s="11" t="s">
        <v>4</v>
      </c>
      <c r="K2" s="11" t="s">
        <v>16</v>
      </c>
      <c r="L2" s="11" t="s">
        <v>13</v>
      </c>
      <c r="M2" s="11" t="s">
        <v>15</v>
      </c>
      <c r="N2" s="11" t="s">
        <v>14</v>
      </c>
      <c r="O2" s="11" t="s">
        <v>9</v>
      </c>
      <c r="P2" s="11" t="s">
        <v>7</v>
      </c>
      <c r="Q2" s="11" t="s">
        <v>1</v>
      </c>
      <c r="R2" s="11" t="s">
        <v>17</v>
      </c>
      <c r="S2" s="11" t="s">
        <v>11</v>
      </c>
      <c r="T2" s="11" t="s">
        <v>12</v>
      </c>
      <c r="U2" s="11" t="s">
        <v>3</v>
      </c>
      <c r="V2" s="12" t="s">
        <v>10</v>
      </c>
      <c r="X2" s="43" t="s">
        <v>35</v>
      </c>
      <c r="Y2" s="43" t="s">
        <v>37</v>
      </c>
      <c r="Z2" s="43" t="s">
        <v>39</v>
      </c>
      <c r="AA2" s="43" t="s">
        <v>41</v>
      </c>
      <c r="AB2" s="43" t="s">
        <v>43</v>
      </c>
      <c r="AC2" s="43" t="s">
        <v>45</v>
      </c>
    </row>
    <row r="3" spans="1:29" x14ac:dyDescent="0.3">
      <c r="A3" s="29" t="s">
        <v>32</v>
      </c>
      <c r="B3" s="34">
        <v>50</v>
      </c>
      <c r="E3" s="14" t="s">
        <v>20</v>
      </c>
      <c r="F3" s="16">
        <v>0.8</v>
      </c>
      <c r="G3" s="16">
        <v>0.95</v>
      </c>
      <c r="H3" s="16">
        <v>0.95</v>
      </c>
      <c r="I3" s="16">
        <v>0.7</v>
      </c>
      <c r="J3" s="16">
        <v>0.95</v>
      </c>
      <c r="K3" s="16">
        <v>0.95</v>
      </c>
      <c r="L3" s="16">
        <v>0.95</v>
      </c>
      <c r="M3" s="16">
        <v>0.9</v>
      </c>
      <c r="N3" s="16">
        <v>0.8</v>
      </c>
      <c r="O3" s="16">
        <v>0.95</v>
      </c>
      <c r="P3" s="16">
        <v>0.95</v>
      </c>
      <c r="Q3" s="16">
        <v>0.95</v>
      </c>
      <c r="R3" s="16">
        <v>0.9</v>
      </c>
      <c r="S3" s="16">
        <v>0.95</v>
      </c>
      <c r="T3" s="16">
        <v>0.95</v>
      </c>
      <c r="U3" s="16">
        <v>0.7</v>
      </c>
      <c r="V3" s="17">
        <v>0.95</v>
      </c>
      <c r="X3" t="s">
        <v>36</v>
      </c>
      <c r="Y3" t="s">
        <v>38</v>
      </c>
      <c r="Z3" t="s">
        <v>40</v>
      </c>
      <c r="AA3" t="s">
        <v>42</v>
      </c>
      <c r="AB3" t="s">
        <v>44</v>
      </c>
      <c r="AC3" t="s">
        <v>46</v>
      </c>
    </row>
    <row r="4" spans="1:29" ht="15" thickBot="1" x14ac:dyDescent="0.35">
      <c r="A4" s="30" t="s">
        <v>33</v>
      </c>
      <c r="B4" s="35">
        <f>8*261*3600</f>
        <v>7516800</v>
      </c>
      <c r="E4" s="14" t="s">
        <v>21</v>
      </c>
      <c r="F4" s="18">
        <v>0.5</v>
      </c>
      <c r="G4" s="18">
        <v>0.5</v>
      </c>
      <c r="H4" s="18">
        <v>0.5</v>
      </c>
      <c r="I4" s="18">
        <v>0.5</v>
      </c>
      <c r="J4" s="18">
        <v>0.5</v>
      </c>
      <c r="K4" s="18">
        <v>0.5</v>
      </c>
      <c r="L4" s="18">
        <v>0.5</v>
      </c>
      <c r="M4" s="18">
        <v>0.5</v>
      </c>
      <c r="N4" s="18">
        <v>0.5</v>
      </c>
      <c r="O4" s="18">
        <v>0.5</v>
      </c>
      <c r="P4" s="18">
        <v>0.5</v>
      </c>
      <c r="Q4" s="18">
        <v>0.5</v>
      </c>
      <c r="R4" s="18">
        <v>0.5</v>
      </c>
      <c r="S4" s="18">
        <v>0.5</v>
      </c>
      <c r="T4" s="18">
        <v>0.5</v>
      </c>
      <c r="U4" s="18">
        <v>0.5</v>
      </c>
      <c r="V4" s="19">
        <v>0.5</v>
      </c>
    </row>
    <row r="5" spans="1:29" ht="15" thickBot="1" x14ac:dyDescent="0.35">
      <c r="E5" s="15" t="s">
        <v>22</v>
      </c>
      <c r="F5" s="20">
        <v>1</v>
      </c>
      <c r="G5" s="20">
        <v>1</v>
      </c>
      <c r="H5" s="20">
        <v>1</v>
      </c>
      <c r="I5" s="20">
        <v>1</v>
      </c>
      <c r="J5" s="20">
        <v>1</v>
      </c>
      <c r="K5" s="20">
        <v>1</v>
      </c>
      <c r="L5" s="20">
        <v>1</v>
      </c>
      <c r="M5" s="20">
        <v>1</v>
      </c>
      <c r="N5" s="20">
        <v>1</v>
      </c>
      <c r="O5" s="20">
        <v>1</v>
      </c>
      <c r="P5" s="20">
        <v>1</v>
      </c>
      <c r="Q5" s="20">
        <v>10</v>
      </c>
      <c r="R5" s="20">
        <v>1</v>
      </c>
      <c r="S5" s="20">
        <v>1</v>
      </c>
      <c r="T5" s="20">
        <v>1</v>
      </c>
      <c r="U5" s="20">
        <v>4</v>
      </c>
      <c r="V5" s="21">
        <v>1</v>
      </c>
    </row>
    <row r="6" spans="1:29" ht="15" thickBot="1" x14ac:dyDescent="0.35"/>
    <row r="7" spans="1:29" ht="15" thickBot="1" x14ac:dyDescent="0.35">
      <c r="A7" s="27" t="s">
        <v>25</v>
      </c>
      <c r="B7" s="2" t="s">
        <v>23</v>
      </c>
      <c r="C7" s="3" t="s">
        <v>24</v>
      </c>
      <c r="E7" s="1" t="s">
        <v>0</v>
      </c>
      <c r="F7" s="2" t="s">
        <v>1</v>
      </c>
      <c r="G7" s="2" t="s">
        <v>2</v>
      </c>
      <c r="H7" s="2" t="s">
        <v>3</v>
      </c>
      <c r="I7" s="2" t="s">
        <v>4</v>
      </c>
      <c r="J7" s="2" t="s">
        <v>5</v>
      </c>
      <c r="K7" s="2" t="s">
        <v>6</v>
      </c>
      <c r="L7" s="2" t="s">
        <v>7</v>
      </c>
      <c r="M7" s="2" t="s">
        <v>8</v>
      </c>
      <c r="N7" s="2" t="s">
        <v>9</v>
      </c>
      <c r="O7" s="2" t="s">
        <v>10</v>
      </c>
      <c r="P7" s="2" t="s">
        <v>11</v>
      </c>
      <c r="Q7" s="2" t="s">
        <v>12</v>
      </c>
      <c r="R7" s="2" t="s">
        <v>13</v>
      </c>
      <c r="S7" s="2" t="s">
        <v>14</v>
      </c>
      <c r="T7" s="2" t="s">
        <v>15</v>
      </c>
      <c r="U7" s="2" t="s">
        <v>16</v>
      </c>
      <c r="V7" s="3" t="s">
        <v>17</v>
      </c>
    </row>
    <row r="8" spans="1:29" x14ac:dyDescent="0.3">
      <c r="A8" s="4">
        <v>1</v>
      </c>
      <c r="B8" s="26" t="str">
        <f>VLOOKUP($A8,'Product Demand Table'!$A$1:$F$44,2,TRUE)</f>
        <v>A</v>
      </c>
      <c r="C8" s="32">
        <f>VLOOKUP($A8,'Product Demand Table'!$A$1:$F$44,6,TRUE)</f>
        <v>4164</v>
      </c>
      <c r="E8" s="4">
        <v>2</v>
      </c>
      <c r="F8" s="7">
        <f>IF(Time!F7=0,0,((((30*VLOOKUP($E8,$A$7:$C$50,3)))/HLOOKUP(F$7,$F$2:$V$5,4)+(Time!F7*VLOOKUP($E8,$A$7:$C$50,3)/HLOOKUP(F$7,$F$2:$V$5,4)))/(HLOOKUP(F$7,$F$2:$V$5,2)*$B$4)))</f>
        <v>6.3706420425264946E-3</v>
      </c>
      <c r="G8" s="40">
        <f>IF(Time!G7=0,0,((((0.5*VLOOKUP($E8,$A$7:$C$50,3)))/HLOOKUP(G$7,$F$2:$V$5,4)+(Time!G7*VLOOKUP($E8,$A$7:$C$50,3)/HLOOKUP(G$7,$F$2:$V$5,4)))/(HLOOKUP(G$7,$F$2:$V$5,2)*$B$4)))</f>
        <v>1.4642201468710089E-3</v>
      </c>
      <c r="H8" s="40">
        <f>IF(Time!H7=0,0,((((0.5*VLOOKUP($E8,$A$7:$C$50,3)))/HLOOKUP(H$7,$F$2:$V$5,4)+(Time!H7*VLOOKUP($E8,$A$7:$C$50,3)/HLOOKUP(H$7,$F$2:$V$5,4)))/(HLOOKUP(H$7,$F$2:$V$5,2)*$B$4)))</f>
        <v>3.8348622894240713E-4</v>
      </c>
      <c r="I8" s="40">
        <f>IF(Time!I7=0,0,((((0.5*VLOOKUP($E8,$A$7:$C$50,3)))/HLOOKUP(I$7,$F$2:$V$5,4)+(Time!I7*VLOOKUP($E8,$A$7:$C$50,3)/HLOOKUP(I$7,$F$2:$V$5,4)))/(HLOOKUP(I$7,$F$2:$V$5,2)*$B$4)))</f>
        <v>1.1508256592951088E-3</v>
      </c>
      <c r="J8" s="40">
        <f>IF(Time!J7=0,0,((((0.5*VLOOKUP($E8,$A$7:$C$50,3)))/HLOOKUP(J$7,$F$2:$V$5,4)+(Time!J7*VLOOKUP($E8,$A$7:$C$50,3)/HLOOKUP(J$7,$F$2:$V$5,4)))/(HLOOKUP(J$7,$F$2:$V$5,2)*$B$4)))</f>
        <v>1.1302752010934104E-3</v>
      </c>
      <c r="K8" s="7">
        <f>IF(Time!K7=0,0,((((0.5*VLOOKUP($E8,$A$7:$C$50,3)))/HLOOKUP(K$7,$F$2:$V$5,4)+(Time!K7*VLOOKUP($E8,$A$7:$C$50,3)/HLOOKUP(K$7,$F$2:$V$5,4)))/(HLOOKUP(K$7,$F$2:$V$5,2)*$B$4)))</f>
        <v>0</v>
      </c>
      <c r="L8" s="7">
        <f>IF(Time!L7=0,0,((((0.5*VLOOKUP($E8,$A$7:$C$50,3)))/HLOOKUP(L$7,$F$2:$V$5,4)+(Time!L7*VLOOKUP($E8,$A$7:$C$50,3)/HLOOKUP(L$7,$F$2:$V$5,4)))/(HLOOKUP(L$7,$F$2:$V$5,2)*$B$4)))</f>
        <v>0</v>
      </c>
      <c r="M8" s="7">
        <f>IF(Time!M7=0,0,((((0.5*VLOOKUP($E8,$A$7:$C$50,3)))/HLOOKUP(M$7,$F$2:$V$5,4)+(Time!M7*VLOOKUP($E8,$A$7:$C$50,3)/HLOOKUP(M$7,$F$2:$V$5,4)))/(HLOOKUP(M$7,$F$2:$V$5,2)*$B$4)))</f>
        <v>0</v>
      </c>
      <c r="N8" s="7">
        <f>IF(Time!N7=0,0,((((0.5*VLOOKUP($E8,$A$7:$C$50,3)))/HLOOKUP(N$7,$F$2:$V$5,4)+(Time!N7*VLOOKUP($E8,$A$7:$C$50,3)/HLOOKUP(N$7,$F$2:$V$5,4)))/(HLOOKUP(N$7,$F$2:$V$5,2)*$B$4)))</f>
        <v>0</v>
      </c>
      <c r="O8" s="7">
        <f>IF(Time!O7=0,0,((((0.5*VLOOKUP($E8,$A$7:$C$50,3)))/HLOOKUP(O$7,$F$2:$V$5,4)+(Time!O7*VLOOKUP($E8,$A$7:$C$50,3)/HLOOKUP(O$7,$F$2:$V$5,4)))/(HLOOKUP(O$7,$F$2:$V$5,2)*$B$4)))</f>
        <v>0</v>
      </c>
      <c r="P8" s="7">
        <f>IF(Time!P7=0,0,((((0.5*VLOOKUP($E8,$A$7:$C$50,3)))/HLOOKUP(P$7,$F$2:$V$5,4)+(Time!P7*VLOOKUP($E8,$A$7:$C$50,3)/HLOOKUP(P$7,$F$2:$V$5,4)))/(HLOOKUP(P$7,$F$2:$V$5,2)*$B$4)))</f>
        <v>0</v>
      </c>
      <c r="Q8" s="7">
        <f>IF(Time!Q7=0,0,((((0.5*VLOOKUP($E8,$A$7:$C$50,3)))/HLOOKUP(Q$7,$F$2:$V$5,4)+(Time!Q7*VLOOKUP($E8,$A$7:$C$50,3)/HLOOKUP(Q$7,$F$2:$V$5,4)))/(HLOOKUP(Q$7,$F$2:$V$5,2)*$B$4)))</f>
        <v>0</v>
      </c>
      <c r="R8" s="7">
        <f>IF(Time!R7=0,0,((((0.5*VLOOKUP($E8,$A$7:$C$50,3)))/HLOOKUP(R$7,$F$2:$V$5,4)+(Time!R7*VLOOKUP($E8,$A$7:$C$50,3)/HLOOKUP(R$7,$F$2:$V$5,4)))/(HLOOKUP(R$7,$F$2:$V$5,2)*$B$4)))</f>
        <v>0</v>
      </c>
      <c r="S8" s="7">
        <f>IF(Time!S7=0,0,((((0.5*VLOOKUP($E8,$A$7:$C$50,3)))/HLOOKUP(S$7,$F$2:$V$5,4)+(Time!S7*VLOOKUP($E8,$A$7:$C$50,3)/HLOOKUP(S$7,$F$2:$V$5,4)))/(HLOOKUP(S$7,$F$2:$V$5,2)*$B$4)))</f>
        <v>0</v>
      </c>
      <c r="T8" s="7">
        <f>IF(Time!T7=0,0,((((0.5*VLOOKUP($E8,$A$7:$C$50,3)))/HLOOKUP(T$7,$F$2:$V$5,4)+(Time!T7*VLOOKUP($E8,$A$7:$C$50,3)/HLOOKUP(T$7,$F$2:$V$5,4)))/(HLOOKUP(T$7,$F$2:$V$5,2)*$B$4)))</f>
        <v>0</v>
      </c>
      <c r="U8" s="7">
        <f>IF(Time!U7=0,0,((((0.5*VLOOKUP($E8,$A$7:$C$50,3)))/HLOOKUP(U$7,$F$2:$V$5,4)+(Time!U7*VLOOKUP($E8,$A$7:$C$50,3)/HLOOKUP(U$7,$F$2:$V$5,4)))/(HLOOKUP(U$7,$F$2:$V$5,2)*$B$4)))</f>
        <v>0</v>
      </c>
      <c r="V8" s="8">
        <f>IF(Time!V7=0,0,((((0.5*VLOOKUP($E8,$A$7:$C$50,3)))/HLOOKUP(V$7,$F$2:$V$5,4)+(Time!V7*VLOOKUP($E8,$A$7:$C$50,3)/HLOOKUP(V$7,$F$2:$V$5,4)))/(HLOOKUP(V$7,$F$2:$V$5,2)*$B$4)))</f>
        <v>0</v>
      </c>
    </row>
    <row r="9" spans="1:29" x14ac:dyDescent="0.3">
      <c r="A9" s="5">
        <v>2</v>
      </c>
      <c r="B9" s="26" t="str">
        <f>VLOOKUP($A9,'Product Demand Table'!$A$1:$F$44,2,TRUE)</f>
        <v>A</v>
      </c>
      <c r="C9" s="32">
        <f>VLOOKUP($A9,'Product Demand Table'!$A$1:$F$44,6,TRUE)</f>
        <v>14675</v>
      </c>
      <c r="E9" s="5">
        <v>5</v>
      </c>
      <c r="F9" s="7">
        <f>IF(Time!F8=0,0,((((0.5*VLOOKUP($E9,$A$7:$C$50,3)))/HLOOKUP(F$7,$F$2:$V$5,4)+(Time!F8*VLOOKUP($E9,$A$7:$C$50,3)/HLOOKUP(F$7,$F$2:$V$5,4)))/(HLOOKUP(F$7,$F$2:$V$5,2)*$B$4)))</f>
        <v>2.9695587147946499E-4</v>
      </c>
      <c r="G9" s="40">
        <f>IF(Time!G8=0,0,((((0.5*VLOOKUP($E9,$A$7:$C$50,3)))/HLOOKUP(G$7,$F$2:$V$5,4)+(Time!G8*VLOOKUP($E9,$A$7:$C$50,3)/HLOOKUP(G$7,$F$2:$V$5,4)))/(HLOOKUP(G$7,$F$2:$V$5,2)*$B$4)))</f>
        <v>1.4105403895274585E-3</v>
      </c>
      <c r="H9" s="40">
        <f>IF(Time!H8=0,0,((((0.5*VLOOKUP($E9,$A$7:$C$50,3)))/HLOOKUP(H$7,$F$2:$V$5,4)+(Time!H8*VLOOKUP($E9,$A$7:$C$50,3)/HLOOKUP(H$7,$F$2:$V$5,4)))/(HLOOKUP(H$7,$F$2:$V$5,2)*$B$4)))</f>
        <v>3.6942724487623916E-4</v>
      </c>
      <c r="I9" s="40">
        <f>IF(Time!I8=0,0,((((0.5*VLOOKUP($E9,$A$7:$C$50,3)))/HLOOKUP(I$7,$F$2:$V$5,4)+(Time!I8*VLOOKUP($E9,$A$7:$C$50,3)/HLOOKUP(I$7,$F$2:$V$5,4)))/(HLOOKUP(I$7,$F$2:$V$5,2)*$B$4)))</f>
        <v>1.1086352535233357E-3</v>
      </c>
      <c r="J9" s="40">
        <f>IF(Time!J8=0,0,((((0.5*VLOOKUP($E9,$A$7:$C$50,3)))/HLOOKUP(J$7,$F$2:$V$5,4)+(Time!J8*VLOOKUP($E9,$A$7:$C$50,3)/HLOOKUP(J$7,$F$2:$V$5,4)))/(HLOOKUP(J$7,$F$2:$V$5,2)*$B$4)))</f>
        <v>1.0888381954247048E-3</v>
      </c>
      <c r="K9" s="7">
        <f>IF(Time!K8=0,0,((((0.5*VLOOKUP($E9,$A$7:$C$50,3)))/HLOOKUP(K$7,$F$2:$V$5,4)+(Time!K8*VLOOKUP($E9,$A$7:$C$50,3)/HLOOKUP(K$7,$F$2:$V$5,4)))/(HLOOKUP(K$7,$F$2:$V$5,2)*$B$4)))</f>
        <v>0</v>
      </c>
      <c r="L9" s="7">
        <f>IF(Time!L8=0,0,((((0.5*VLOOKUP($E9,$A$7:$C$50,3)))/HLOOKUP(L$7,$F$2:$V$5,4)+(Time!L8*VLOOKUP($E9,$A$7:$C$50,3)/HLOOKUP(L$7,$F$2:$V$5,4)))/(HLOOKUP(L$7,$F$2:$V$5,2)*$B$4)))</f>
        <v>0</v>
      </c>
      <c r="M9" s="7">
        <f>IF(Time!M8=0,0,((((0.5*VLOOKUP($E9,$A$7:$C$50,3)))/HLOOKUP(M$7,$F$2:$V$5,4)+(Time!M8*VLOOKUP($E9,$A$7:$C$50,3)/HLOOKUP(M$7,$F$2:$V$5,4)))/(HLOOKUP(M$7,$F$2:$V$5,2)*$B$4)))</f>
        <v>0</v>
      </c>
      <c r="N9" s="7">
        <f>IF(Time!N8=0,0,((((0.5*VLOOKUP($E9,$A$7:$C$50,3)))/HLOOKUP(N$7,$F$2:$V$5,4)+(Time!N8*VLOOKUP($E9,$A$7:$C$50,3)/HLOOKUP(N$7,$F$2:$V$5,4)))/(HLOOKUP(N$7,$F$2:$V$5,2)*$B$4)))</f>
        <v>0</v>
      </c>
      <c r="O9" s="7">
        <f>IF(Time!O8=0,0,((((0.5*VLOOKUP($E9,$A$7:$C$50,3)))/HLOOKUP(O$7,$F$2:$V$5,4)+(Time!O8*VLOOKUP($E9,$A$7:$C$50,3)/HLOOKUP(O$7,$F$2:$V$5,4)))/(HLOOKUP(O$7,$F$2:$V$5,2)*$B$4)))</f>
        <v>0</v>
      </c>
      <c r="P9" s="7">
        <f>IF(Time!P8=0,0,((((0.5*VLOOKUP($E9,$A$7:$C$50,3)))/HLOOKUP(P$7,$F$2:$V$5,4)+(Time!P8*VLOOKUP($E9,$A$7:$C$50,3)/HLOOKUP(P$7,$F$2:$V$5,4)))/(HLOOKUP(P$7,$F$2:$V$5,2)*$B$4)))</f>
        <v>0</v>
      </c>
      <c r="Q9" s="7">
        <f>IF(Time!Q8=0,0,((((0.5*VLOOKUP($E9,$A$7:$C$50,3)))/HLOOKUP(Q$7,$F$2:$V$5,4)+(Time!Q8*VLOOKUP($E9,$A$7:$C$50,3)/HLOOKUP(Q$7,$F$2:$V$5,4)))/(HLOOKUP(Q$7,$F$2:$V$5,2)*$B$4)))</f>
        <v>0</v>
      </c>
      <c r="R9" s="7">
        <f>IF(Time!R8=0,0,((((0.5*VLOOKUP($E9,$A$7:$C$50,3)))/HLOOKUP(R$7,$F$2:$V$5,4)+(Time!R8*VLOOKUP($E9,$A$7:$C$50,3)/HLOOKUP(R$7,$F$2:$V$5,4)))/(HLOOKUP(R$7,$F$2:$V$5,2)*$B$4)))</f>
        <v>0</v>
      </c>
      <c r="S9" s="7">
        <f>IF(Time!S8=0,0,((((0.5*VLOOKUP($E9,$A$7:$C$50,3)))/HLOOKUP(S$7,$F$2:$V$5,4)+(Time!S8*VLOOKUP($E9,$A$7:$C$50,3)/HLOOKUP(S$7,$F$2:$V$5,4)))/(HLOOKUP(S$7,$F$2:$V$5,2)*$B$4)))</f>
        <v>0</v>
      </c>
      <c r="T9" s="7">
        <f>IF(Time!T8=0,0,((((0.5*VLOOKUP($E9,$A$7:$C$50,3)))/HLOOKUP(T$7,$F$2:$V$5,4)+(Time!T8*VLOOKUP($E9,$A$7:$C$50,3)/HLOOKUP(T$7,$F$2:$V$5,4)))/(HLOOKUP(T$7,$F$2:$V$5,2)*$B$4)))</f>
        <v>0</v>
      </c>
      <c r="U9" s="7">
        <f>IF(Time!U8=0,0,((((0.5*VLOOKUP($E9,$A$7:$C$50,3)))/HLOOKUP(U$7,$F$2:$V$5,4)+(Time!U8*VLOOKUP($E9,$A$7:$C$50,3)/HLOOKUP(U$7,$F$2:$V$5,4)))/(HLOOKUP(U$7,$F$2:$V$5,2)*$B$4)))</f>
        <v>0</v>
      </c>
      <c r="V9" s="8">
        <f>IF(Time!V8=0,0,((((0.5*VLOOKUP($E9,$A$7:$C$50,3)))/HLOOKUP(V$7,$F$2:$V$5,4)+(Time!V8*VLOOKUP($E9,$A$7:$C$50,3)/HLOOKUP(V$7,$F$2:$V$5,4)))/(HLOOKUP(V$7,$F$2:$V$5,2)*$B$4)))</f>
        <v>0</v>
      </c>
    </row>
    <row r="10" spans="1:29" x14ac:dyDescent="0.3">
      <c r="A10" s="5">
        <v>3</v>
      </c>
      <c r="B10" s="26" t="str">
        <f>VLOOKUP($A10,'Product Demand Table'!$A$1:$F$44,2,TRUE)</f>
        <v>A</v>
      </c>
      <c r="C10" s="32">
        <f>VLOOKUP($A10,'Product Demand Table'!$A$1:$F$44,6,TRUE)</f>
        <v>1773</v>
      </c>
      <c r="E10" s="5">
        <v>11</v>
      </c>
      <c r="F10" s="7">
        <f>IF(Time!F9=0,0,((((0.5*VLOOKUP($E10,$A$7:$C$50,3)))/HLOOKUP(F$7,$F$2:$V$5,4)+(Time!F9*VLOOKUP($E10,$A$7:$C$50,3)/HLOOKUP(F$7,$F$2:$V$5,4)))/(HLOOKUP(F$7,$F$2:$V$5,2)*$B$4)))</f>
        <v>1.2420598911070779E-4</v>
      </c>
      <c r="G10" s="40">
        <f>IF(Time!G9=0,0,((((0.5*VLOOKUP($E10,$A$7:$C$50,3)))/HLOOKUP(G$7,$F$2:$V$5,4)+(Time!G9*VLOOKUP($E10,$A$7:$C$50,3)/HLOOKUP(G$7,$F$2:$V$5,4)))/(HLOOKUP(G$7,$F$2:$V$5,2)*$B$4)))</f>
        <v>5.8997844827586208E-4</v>
      </c>
      <c r="H10" s="40">
        <f>IF(Time!H9=0,0,((((0.5*VLOOKUP($E10,$A$7:$C$50,3)))/HLOOKUP(H$7,$F$2:$V$5,4)+(Time!H9*VLOOKUP($E10,$A$7:$C$50,3)/HLOOKUP(H$7,$F$2:$V$5,4)))/(HLOOKUP(H$7,$F$2:$V$5,2)*$B$4)))</f>
        <v>1.5451816502463054E-4</v>
      </c>
      <c r="I10" s="40">
        <f>IF(Time!I9=0,0,((((0.5*VLOOKUP($E10,$A$7:$C$50,3)))/HLOOKUP(I$7,$F$2:$V$5,4)+(Time!I9*VLOOKUP($E10,$A$7:$C$50,3)/HLOOKUP(I$7,$F$2:$V$5,4)))/(HLOOKUP(I$7,$F$2:$V$5,2)*$B$4)))</f>
        <v>4.6370235934664242E-4</v>
      </c>
      <c r="J10" s="40">
        <f>IF(Time!J9=0,0,((((0.5*VLOOKUP($E10,$A$7:$C$50,3)))/HLOOKUP(J$7,$F$2:$V$5,4)+(Time!J9*VLOOKUP($E10,$A$7:$C$50,3)/HLOOKUP(J$7,$F$2:$V$5,4)))/(HLOOKUP(J$7,$F$2:$V$5,2)*$B$4)))</f>
        <v>4.5542196007259528E-4</v>
      </c>
      <c r="K10" s="7">
        <f>IF(Time!K9=0,0,((((0.5*VLOOKUP($E10,$A$7:$C$50,3)))/HLOOKUP(K$7,$F$2:$V$5,4)+(Time!K9*VLOOKUP($E10,$A$7:$C$50,3)/HLOOKUP(K$7,$F$2:$V$5,4)))/(HLOOKUP(K$7,$F$2:$V$5,2)*$B$4)))</f>
        <v>0</v>
      </c>
      <c r="L10" s="7">
        <f>IF(Time!L9=0,0,((((0.5*VLOOKUP($E10,$A$7:$C$50,3)))/HLOOKUP(L$7,$F$2:$V$5,4)+(Time!L9*VLOOKUP($E10,$A$7:$C$50,3)/HLOOKUP(L$7,$F$2:$V$5,4)))/(HLOOKUP(L$7,$F$2:$V$5,2)*$B$4)))</f>
        <v>0</v>
      </c>
      <c r="M10" s="7">
        <f>IF(Time!M9=0,0,((((0.5*VLOOKUP($E10,$A$7:$C$50,3)))/HLOOKUP(M$7,$F$2:$V$5,4)+(Time!M9*VLOOKUP($E10,$A$7:$C$50,3)/HLOOKUP(M$7,$F$2:$V$5,4)))/(HLOOKUP(M$7,$F$2:$V$5,2)*$B$4)))</f>
        <v>0</v>
      </c>
      <c r="N10" s="7">
        <f>IF(Time!N9=0,0,((((0.5*VLOOKUP($E10,$A$7:$C$50,3)))/HLOOKUP(N$7,$F$2:$V$5,4)+(Time!N9*VLOOKUP($E10,$A$7:$C$50,3)/HLOOKUP(N$7,$F$2:$V$5,4)))/(HLOOKUP(N$7,$F$2:$V$5,2)*$B$4)))</f>
        <v>0</v>
      </c>
      <c r="O10" s="7">
        <f>IF(Time!O9=0,0,((((0.5*VLOOKUP($E10,$A$7:$C$50,3)))/HLOOKUP(O$7,$F$2:$V$5,4)+(Time!O9*VLOOKUP($E10,$A$7:$C$50,3)/HLOOKUP(O$7,$F$2:$V$5,4)))/(HLOOKUP(O$7,$F$2:$V$5,2)*$B$4)))</f>
        <v>0</v>
      </c>
      <c r="P10" s="7">
        <f>IF(Time!P9=0,0,((((0.5*VLOOKUP($E10,$A$7:$C$50,3)))/HLOOKUP(P$7,$F$2:$V$5,4)+(Time!P9*VLOOKUP($E10,$A$7:$C$50,3)/HLOOKUP(P$7,$F$2:$V$5,4)))/(HLOOKUP(P$7,$F$2:$V$5,2)*$B$4)))</f>
        <v>0</v>
      </c>
      <c r="Q10" s="7">
        <f>IF(Time!Q9=0,0,((((0.5*VLOOKUP($E10,$A$7:$C$50,3)))/HLOOKUP(Q$7,$F$2:$V$5,4)+(Time!Q9*VLOOKUP($E10,$A$7:$C$50,3)/HLOOKUP(Q$7,$F$2:$V$5,4)))/(HLOOKUP(Q$7,$F$2:$V$5,2)*$B$4)))</f>
        <v>0</v>
      </c>
      <c r="R10" s="7">
        <f>IF(Time!R9=0,0,((((0.5*VLOOKUP($E10,$A$7:$C$50,3)))/HLOOKUP(R$7,$F$2:$V$5,4)+(Time!R9*VLOOKUP($E10,$A$7:$C$50,3)/HLOOKUP(R$7,$F$2:$V$5,4)))/(HLOOKUP(R$7,$F$2:$V$5,2)*$B$4)))</f>
        <v>0</v>
      </c>
      <c r="S10" s="7">
        <f>IF(Time!S9=0,0,((((0.5*VLOOKUP($E10,$A$7:$C$50,3)))/HLOOKUP(S$7,$F$2:$V$5,4)+(Time!S9*VLOOKUP($E10,$A$7:$C$50,3)/HLOOKUP(S$7,$F$2:$V$5,4)))/(HLOOKUP(S$7,$F$2:$V$5,2)*$B$4)))</f>
        <v>0</v>
      </c>
      <c r="T10" s="7">
        <f>IF(Time!T9=0,0,((((0.5*VLOOKUP($E10,$A$7:$C$50,3)))/HLOOKUP(T$7,$F$2:$V$5,4)+(Time!T9*VLOOKUP($E10,$A$7:$C$50,3)/HLOOKUP(T$7,$F$2:$V$5,4)))/(HLOOKUP(T$7,$F$2:$V$5,2)*$B$4)))</f>
        <v>0</v>
      </c>
      <c r="U10" s="7">
        <f>IF(Time!U9=0,0,((((0.5*VLOOKUP($E10,$A$7:$C$50,3)))/HLOOKUP(U$7,$F$2:$V$5,4)+(Time!U9*VLOOKUP($E10,$A$7:$C$50,3)/HLOOKUP(U$7,$F$2:$V$5,4)))/(HLOOKUP(U$7,$F$2:$V$5,2)*$B$4)))</f>
        <v>0</v>
      </c>
      <c r="V10" s="8">
        <f>IF(Time!V9=0,0,((((0.5*VLOOKUP($E10,$A$7:$C$50,3)))/HLOOKUP(V$7,$F$2:$V$5,4)+(Time!V9*VLOOKUP($E10,$A$7:$C$50,3)/HLOOKUP(V$7,$F$2:$V$5,4)))/(HLOOKUP(V$7,$F$2:$V$5,2)*$B$4)))</f>
        <v>0</v>
      </c>
    </row>
    <row r="11" spans="1:29" x14ac:dyDescent="0.3">
      <c r="A11" s="5">
        <v>4</v>
      </c>
      <c r="B11" s="26" t="str">
        <f>VLOOKUP($A11,'Product Demand Table'!$A$1:$F$44,2,TRUE)</f>
        <v>A</v>
      </c>
      <c r="C11" s="32">
        <f>VLOOKUP($A11,'Product Demand Table'!$A$1:$F$44,6,TRUE)</f>
        <v>6530</v>
      </c>
      <c r="E11" s="5">
        <v>12</v>
      </c>
      <c r="F11" s="7">
        <f>IF(Time!F10=0,0,((((0.5*VLOOKUP($E11,$A$7:$C$50,3)))/HLOOKUP(F$7,$F$2:$V$5,4)+(Time!F10*VLOOKUP($E11,$A$7:$C$50,3)/HLOOKUP(F$7,$F$2:$V$5,4)))/(HLOOKUP(F$7,$F$2:$V$5,2)*$B$4)))</f>
        <v>2.2696528197889358E-4</v>
      </c>
      <c r="G11" s="40">
        <f>IF(Time!G10=0,0,((((0.5*VLOOKUP($E11,$A$7:$C$50,3)))/HLOOKUP(G$7,$F$2:$V$5,4)+(Time!G10*VLOOKUP($E11,$A$7:$C$50,3)/HLOOKUP(G$7,$F$2:$V$5,4)))/(HLOOKUP(G$7,$F$2:$V$5,2)*$B$4)))</f>
        <v>1.0780850893997447E-3</v>
      </c>
      <c r="H11" s="40">
        <f>IF(Time!H10=0,0,((((0.5*VLOOKUP($E11,$A$7:$C$50,3)))/HLOOKUP(H$7,$F$2:$V$5,4)+(Time!H10*VLOOKUP($E11,$A$7:$C$50,3)/HLOOKUP(H$7,$F$2:$V$5,4)))/(HLOOKUP(H$7,$F$2:$V$5,2)*$B$4)))</f>
        <v>2.8235561865231403E-4</v>
      </c>
      <c r="I11" s="40">
        <f>IF(Time!I10=0,0,((((0.5*VLOOKUP($E11,$A$7:$C$50,3)))/HLOOKUP(I$7,$F$2:$V$5,4)+(Time!I10*VLOOKUP($E11,$A$7:$C$50,3)/HLOOKUP(I$7,$F$2:$V$5,4)))/(HLOOKUP(I$7,$F$2:$V$5,2)*$B$4)))</f>
        <v>8.4733705272120282E-4</v>
      </c>
      <c r="J11" s="40">
        <f>IF(Time!J10=0,0,((((0.5*VLOOKUP($E11,$A$7:$C$50,3)))/HLOOKUP(J$7,$F$2:$V$5,4)+(Time!J10*VLOOKUP($E11,$A$7:$C$50,3)/HLOOKUP(J$7,$F$2:$V$5,4)))/(HLOOKUP(J$7,$F$2:$V$5,2)*$B$4)))</f>
        <v>8.3220603392260989E-4</v>
      </c>
      <c r="K11" s="7">
        <f>IF(Time!K10=0,0,((((0.5*VLOOKUP($E11,$A$7:$C$50,3)))/HLOOKUP(K$7,$F$2:$V$5,4)+(Time!K10*VLOOKUP($E11,$A$7:$C$50,3)/HLOOKUP(K$7,$F$2:$V$5,4)))/(HLOOKUP(K$7,$F$2:$V$5,2)*$B$4)))</f>
        <v>0</v>
      </c>
      <c r="L11" s="7">
        <f>IF(Time!L10=0,0,((((0.5*VLOOKUP($E11,$A$7:$C$50,3)))/HLOOKUP(L$7,$F$2:$V$5,4)+(Time!L10*VLOOKUP($E11,$A$7:$C$50,3)/HLOOKUP(L$7,$F$2:$V$5,4)))/(HLOOKUP(L$7,$F$2:$V$5,2)*$B$4)))</f>
        <v>0</v>
      </c>
      <c r="M11" s="7">
        <f>IF(Time!M10=0,0,((((0.5*VLOOKUP($E11,$A$7:$C$50,3)))/HLOOKUP(M$7,$F$2:$V$5,4)+(Time!M10*VLOOKUP($E11,$A$7:$C$50,3)/HLOOKUP(M$7,$F$2:$V$5,4)))/(HLOOKUP(M$7,$F$2:$V$5,2)*$B$4)))</f>
        <v>0</v>
      </c>
      <c r="N11" s="7">
        <f>IF(Time!N10=0,0,((((0.5*VLOOKUP($E11,$A$7:$C$50,3)))/HLOOKUP(N$7,$F$2:$V$5,4)+(Time!N10*VLOOKUP($E11,$A$7:$C$50,3)/HLOOKUP(N$7,$F$2:$V$5,4)))/(HLOOKUP(N$7,$F$2:$V$5,2)*$B$4)))</f>
        <v>0</v>
      </c>
      <c r="O11" s="7">
        <f>IF(Time!O10=0,0,((((0.5*VLOOKUP($E11,$A$7:$C$50,3)))/HLOOKUP(O$7,$F$2:$V$5,4)+(Time!O10*VLOOKUP($E11,$A$7:$C$50,3)/HLOOKUP(O$7,$F$2:$V$5,4)))/(HLOOKUP(O$7,$F$2:$V$5,2)*$B$4)))</f>
        <v>0</v>
      </c>
      <c r="P11" s="7">
        <f>IF(Time!P10=0,0,((((0.5*VLOOKUP($E11,$A$7:$C$50,3)))/HLOOKUP(P$7,$F$2:$V$5,4)+(Time!P10*VLOOKUP($E11,$A$7:$C$50,3)/HLOOKUP(P$7,$F$2:$V$5,4)))/(HLOOKUP(P$7,$F$2:$V$5,2)*$B$4)))</f>
        <v>0</v>
      </c>
      <c r="Q11" s="7">
        <f>IF(Time!Q10=0,0,((((0.5*VLOOKUP($E11,$A$7:$C$50,3)))/HLOOKUP(Q$7,$F$2:$V$5,4)+(Time!Q10*VLOOKUP($E11,$A$7:$C$50,3)/HLOOKUP(Q$7,$F$2:$V$5,4)))/(HLOOKUP(Q$7,$F$2:$V$5,2)*$B$4)))</f>
        <v>0</v>
      </c>
      <c r="R11" s="7">
        <f>IF(Time!R10=0,0,((((0.5*VLOOKUP($E11,$A$7:$C$50,3)))/HLOOKUP(R$7,$F$2:$V$5,4)+(Time!R10*VLOOKUP($E11,$A$7:$C$50,3)/HLOOKUP(R$7,$F$2:$V$5,4)))/(HLOOKUP(R$7,$F$2:$V$5,2)*$B$4)))</f>
        <v>0</v>
      </c>
      <c r="S11" s="7">
        <f>IF(Time!S10=0,0,((((0.5*VLOOKUP($E11,$A$7:$C$50,3)))/HLOOKUP(S$7,$F$2:$V$5,4)+(Time!S10*VLOOKUP($E11,$A$7:$C$50,3)/HLOOKUP(S$7,$F$2:$V$5,4)))/(HLOOKUP(S$7,$F$2:$V$5,2)*$B$4)))</f>
        <v>0</v>
      </c>
      <c r="T11" s="7">
        <f>IF(Time!T10=0,0,((((0.5*VLOOKUP($E11,$A$7:$C$50,3)))/HLOOKUP(T$7,$F$2:$V$5,4)+(Time!T10*VLOOKUP($E11,$A$7:$C$50,3)/HLOOKUP(T$7,$F$2:$V$5,4)))/(HLOOKUP(T$7,$F$2:$V$5,2)*$B$4)))</f>
        <v>0</v>
      </c>
      <c r="U11" s="7">
        <f>IF(Time!U10=0,0,((((0.5*VLOOKUP($E11,$A$7:$C$50,3)))/HLOOKUP(U$7,$F$2:$V$5,4)+(Time!U10*VLOOKUP($E11,$A$7:$C$50,3)/HLOOKUP(U$7,$F$2:$V$5,4)))/(HLOOKUP(U$7,$F$2:$V$5,2)*$B$4)))</f>
        <v>0</v>
      </c>
      <c r="V11" s="8">
        <f>IF(Time!V10=0,0,((((0.5*VLOOKUP($E11,$A$7:$C$50,3)))/HLOOKUP(V$7,$F$2:$V$5,4)+(Time!V10*VLOOKUP($E11,$A$7:$C$50,3)/HLOOKUP(V$7,$F$2:$V$5,4)))/(HLOOKUP(V$7,$F$2:$V$5,2)*$B$4)))</f>
        <v>0</v>
      </c>
    </row>
    <row r="12" spans="1:29" x14ac:dyDescent="0.3">
      <c r="A12" s="5">
        <v>5</v>
      </c>
      <c r="B12" s="26" t="str">
        <f>VLOOKUP($A12,'Product Demand Table'!$A$1:$F$44,2,TRUE)</f>
        <v>A</v>
      </c>
      <c r="C12" s="32">
        <f>VLOOKUP($A12,'Product Demand Table'!$A$1:$F$44,6,TRUE)</f>
        <v>14137</v>
      </c>
      <c r="E12" s="5">
        <v>15</v>
      </c>
      <c r="F12" s="7">
        <f>IF(Time!F11=0,0,((((0.5*VLOOKUP($E12,$A$7:$C$50,3)))/HLOOKUP(F$7,$F$2:$V$5,4)+(Time!F11*VLOOKUP($E12,$A$7:$C$50,3)/HLOOKUP(F$7,$F$2:$V$5,4)))/(HLOOKUP(F$7,$F$2:$V$5,2)*$B$4)))</f>
        <v>2.192352288767897E-4</v>
      </c>
      <c r="G12" s="40">
        <f>IF(Time!G11=0,0,((((0.5*VLOOKUP($E12,$A$7:$C$50,3)))/HLOOKUP(G$7,$F$2:$V$5,4)+(Time!G11*VLOOKUP($E12,$A$7:$C$50,3)/HLOOKUP(G$7,$F$2:$V$5,4)))/(HLOOKUP(G$7,$F$2:$V$5,2)*$B$4)))</f>
        <v>1.0413673371647508E-3</v>
      </c>
      <c r="H12" s="40">
        <f>IF(Time!H11=0,0,((((0.5*VLOOKUP($E12,$A$7:$C$50,3)))/HLOOKUP(H$7,$F$2:$V$5,4)+(Time!H11*VLOOKUP($E12,$A$7:$C$50,3)/HLOOKUP(H$7,$F$2:$V$5,4)))/(HLOOKUP(H$7,$F$2:$V$5,2)*$B$4)))</f>
        <v>2.7273906449553004E-4</v>
      </c>
      <c r="I12" s="40">
        <f>IF(Time!I11=0,0,((((0.5*VLOOKUP($E12,$A$7:$C$50,3)))/HLOOKUP(I$7,$F$2:$V$5,4)+(Time!I11*VLOOKUP($E12,$A$7:$C$50,3)/HLOOKUP(I$7,$F$2:$V$5,4)))/(HLOOKUP(I$7,$F$2:$V$5,2)*$B$4)))</f>
        <v>8.1847818780668154E-4</v>
      </c>
      <c r="J12" s="40">
        <f>IF(Time!J11=0,0,((((0.5*VLOOKUP($E12,$A$7:$C$50,3)))/HLOOKUP(J$7,$F$2:$V$5,4)+(Time!J11*VLOOKUP($E12,$A$7:$C$50,3)/HLOOKUP(J$7,$F$2:$V$5,4)))/(HLOOKUP(J$7,$F$2:$V$5,2)*$B$4)))</f>
        <v>8.0386250588156214E-4</v>
      </c>
      <c r="K12" s="7">
        <f>IF(Time!K11=0,0,((((0.5*VLOOKUP($E12,$A$7:$C$50,3)))/HLOOKUP(K$7,$F$2:$V$5,4)+(Time!K11*VLOOKUP($E12,$A$7:$C$50,3)/HLOOKUP(K$7,$F$2:$V$5,4)))/(HLOOKUP(K$7,$F$2:$V$5,2)*$B$4)))</f>
        <v>0</v>
      </c>
      <c r="L12" s="7">
        <f>IF(Time!L11=0,0,((((0.5*VLOOKUP($E12,$A$7:$C$50,3)))/HLOOKUP(L$7,$F$2:$V$5,4)+(Time!L11*VLOOKUP($E12,$A$7:$C$50,3)/HLOOKUP(L$7,$F$2:$V$5,4)))/(HLOOKUP(L$7,$F$2:$V$5,2)*$B$4)))</f>
        <v>0</v>
      </c>
      <c r="M12" s="7">
        <f>IF(Time!M11=0,0,((((0.5*VLOOKUP($E12,$A$7:$C$50,3)))/HLOOKUP(M$7,$F$2:$V$5,4)+(Time!M11*VLOOKUP($E12,$A$7:$C$50,3)/HLOOKUP(M$7,$F$2:$V$5,4)))/(HLOOKUP(M$7,$F$2:$V$5,2)*$B$4)))</f>
        <v>0</v>
      </c>
      <c r="N12" s="7">
        <f>IF(Time!N11=0,0,((((0.5*VLOOKUP($E12,$A$7:$C$50,3)))/HLOOKUP(N$7,$F$2:$V$5,4)+(Time!N11*VLOOKUP($E12,$A$7:$C$50,3)/HLOOKUP(N$7,$F$2:$V$5,4)))/(HLOOKUP(N$7,$F$2:$V$5,2)*$B$4)))</f>
        <v>0</v>
      </c>
      <c r="O12" s="7">
        <f>IF(Time!O11=0,0,((((0.5*VLOOKUP($E12,$A$7:$C$50,3)))/HLOOKUP(O$7,$F$2:$V$5,4)+(Time!O11*VLOOKUP($E12,$A$7:$C$50,3)/HLOOKUP(O$7,$F$2:$V$5,4)))/(HLOOKUP(O$7,$F$2:$V$5,2)*$B$4)))</f>
        <v>0</v>
      </c>
      <c r="P12" s="7">
        <f>IF(Time!P11=0,0,((((0.5*VLOOKUP($E12,$A$7:$C$50,3)))/HLOOKUP(P$7,$F$2:$V$5,4)+(Time!P11*VLOOKUP($E12,$A$7:$C$50,3)/HLOOKUP(P$7,$F$2:$V$5,4)))/(HLOOKUP(P$7,$F$2:$V$5,2)*$B$4)))</f>
        <v>0</v>
      </c>
      <c r="Q12" s="7">
        <f>IF(Time!Q11=0,0,((((0.5*VLOOKUP($E12,$A$7:$C$50,3)))/HLOOKUP(Q$7,$F$2:$V$5,4)+(Time!Q11*VLOOKUP($E12,$A$7:$C$50,3)/HLOOKUP(Q$7,$F$2:$V$5,4)))/(HLOOKUP(Q$7,$F$2:$V$5,2)*$B$4)))</f>
        <v>0</v>
      </c>
      <c r="R12" s="7">
        <f>IF(Time!R11=0,0,((((0.5*VLOOKUP($E12,$A$7:$C$50,3)))/HLOOKUP(R$7,$F$2:$V$5,4)+(Time!R11*VLOOKUP($E12,$A$7:$C$50,3)/HLOOKUP(R$7,$F$2:$V$5,4)))/(HLOOKUP(R$7,$F$2:$V$5,2)*$B$4)))</f>
        <v>0</v>
      </c>
      <c r="S12" s="7">
        <f>IF(Time!S11=0,0,((((0.5*VLOOKUP($E12,$A$7:$C$50,3)))/HLOOKUP(S$7,$F$2:$V$5,4)+(Time!S11*VLOOKUP($E12,$A$7:$C$50,3)/HLOOKUP(S$7,$F$2:$V$5,4)))/(HLOOKUP(S$7,$F$2:$V$5,2)*$B$4)))</f>
        <v>0</v>
      </c>
      <c r="T12" s="7">
        <f>IF(Time!T11=0,0,((((0.5*VLOOKUP($E12,$A$7:$C$50,3)))/HLOOKUP(T$7,$F$2:$V$5,4)+(Time!T11*VLOOKUP($E12,$A$7:$C$50,3)/HLOOKUP(T$7,$F$2:$V$5,4)))/(HLOOKUP(T$7,$F$2:$V$5,2)*$B$4)))</f>
        <v>0</v>
      </c>
      <c r="U12" s="7">
        <f>IF(Time!U11=0,0,((((0.5*VLOOKUP($E12,$A$7:$C$50,3)))/HLOOKUP(U$7,$F$2:$V$5,4)+(Time!U11*VLOOKUP($E12,$A$7:$C$50,3)/HLOOKUP(U$7,$F$2:$V$5,4)))/(HLOOKUP(U$7,$F$2:$V$5,2)*$B$4)))</f>
        <v>0</v>
      </c>
      <c r="V12" s="8">
        <f>IF(Time!V11=0,0,((((0.5*VLOOKUP($E12,$A$7:$C$50,3)))/HLOOKUP(V$7,$F$2:$V$5,4)+(Time!V11*VLOOKUP($E12,$A$7:$C$50,3)/HLOOKUP(V$7,$F$2:$V$5,4)))/(HLOOKUP(V$7,$F$2:$V$5,2)*$B$4)))</f>
        <v>0</v>
      </c>
    </row>
    <row r="13" spans="1:29" x14ac:dyDescent="0.3">
      <c r="A13" s="5">
        <v>6</v>
      </c>
      <c r="B13" s="26" t="str">
        <f>VLOOKUP($A13,'Product Demand Table'!$A$1:$F$44,2,TRUE)</f>
        <v>A</v>
      </c>
      <c r="C13" s="32">
        <f>VLOOKUP($A13,'Product Demand Table'!$A$1:$F$44,6,TRUE)</f>
        <v>15717</v>
      </c>
      <c r="E13" s="5">
        <v>37</v>
      </c>
      <c r="F13" s="7">
        <f>IF(Time!F12=0,0,((((0.5*VLOOKUP($E13,$A$7:$C$50,3)))/HLOOKUP(F$7,$F$2:$V$5,4)+(Time!F12*VLOOKUP($E13,$A$7:$C$50,3)/HLOOKUP(F$7,$F$2:$V$5,4)))/(HLOOKUP(F$7,$F$2:$V$5,2)*$B$4)))</f>
        <v>1.7984976809840697E-4</v>
      </c>
      <c r="G13" s="40">
        <f>IF(Time!G12=0,0,((((0.5*VLOOKUP($E13,$A$7:$C$50,3)))/HLOOKUP(G$7,$F$2:$V$5,4)+(Time!G12*VLOOKUP($E13,$A$7:$C$50,3)/HLOOKUP(G$7,$F$2:$V$5,4)))/(HLOOKUP(G$7,$F$2:$V$5,2)*$B$4)))</f>
        <v>8.5428639846743288E-4</v>
      </c>
      <c r="H13" s="40">
        <f>IF(Time!H12=0,0,((((0.5*VLOOKUP($E13,$A$7:$C$50,3)))/HLOOKUP(H$7,$F$2:$V$5,4)+(Time!H12*VLOOKUP($E13,$A$7:$C$50,3)/HLOOKUP(H$7,$F$2:$V$5,4)))/(HLOOKUP(H$7,$F$2:$V$5,2)*$B$4)))</f>
        <v>2.237416757890896E-4</v>
      </c>
      <c r="I13" s="40">
        <f>IF(Time!I12=0,0,((((0.5*VLOOKUP($E13,$A$7:$C$50,3)))/HLOOKUP(I$7,$F$2:$V$5,4)+(Time!I12*VLOOKUP($E13,$A$7:$C$50,3)/HLOOKUP(I$7,$F$2:$V$5,4)))/(HLOOKUP(I$7,$F$2:$V$5,2)*$B$4)))</f>
        <v>6.714391342340526E-4</v>
      </c>
      <c r="J13" s="40">
        <f>IF(Time!J12=0,0,((((0.5*VLOOKUP($E13,$A$7:$C$50,3)))/HLOOKUP(J$7,$F$2:$V$5,4)+(Time!J12*VLOOKUP($E13,$A$7:$C$50,3)/HLOOKUP(J$7,$F$2:$V$5,4)))/(HLOOKUP(J$7,$F$2:$V$5,2)*$B$4)))</f>
        <v>6.5944914969415886E-4</v>
      </c>
      <c r="K13" s="7">
        <f>IF(Time!K12=0,0,((((0.5*VLOOKUP($E13,$A$7:$C$50,3)))/HLOOKUP(K$7,$F$2:$V$5,4)+(Time!K12*VLOOKUP($E13,$A$7:$C$50,3)/HLOOKUP(K$7,$F$2:$V$5,4)))/(HLOOKUP(K$7,$F$2:$V$5,2)*$B$4)))</f>
        <v>0</v>
      </c>
      <c r="L13" s="7">
        <f>IF(Time!L12=0,0,((((0.5*VLOOKUP($E13,$A$7:$C$50,3)))/HLOOKUP(L$7,$F$2:$V$5,4)+(Time!L12*VLOOKUP($E13,$A$7:$C$50,3)/HLOOKUP(L$7,$F$2:$V$5,4)))/(HLOOKUP(L$7,$F$2:$V$5,2)*$B$4)))</f>
        <v>0</v>
      </c>
      <c r="M13" s="7">
        <f>IF(Time!M12=0,0,((((0.5*VLOOKUP($E13,$A$7:$C$50,3)))/HLOOKUP(M$7,$F$2:$V$5,4)+(Time!M12*VLOOKUP($E13,$A$7:$C$50,3)/HLOOKUP(M$7,$F$2:$V$5,4)))/(HLOOKUP(M$7,$F$2:$V$5,2)*$B$4)))</f>
        <v>0</v>
      </c>
      <c r="N13" s="7">
        <f>IF(Time!N12=0,0,((((0.5*VLOOKUP($E13,$A$7:$C$50,3)))/HLOOKUP(N$7,$F$2:$V$5,4)+(Time!N12*VLOOKUP($E13,$A$7:$C$50,3)/HLOOKUP(N$7,$F$2:$V$5,4)))/(HLOOKUP(N$7,$F$2:$V$5,2)*$B$4)))</f>
        <v>0</v>
      </c>
      <c r="O13" s="7">
        <f>IF(Time!O12=0,0,((((0.5*VLOOKUP($E13,$A$7:$C$50,3)))/HLOOKUP(O$7,$F$2:$V$5,4)+(Time!O12*VLOOKUP($E13,$A$7:$C$50,3)/HLOOKUP(O$7,$F$2:$V$5,4)))/(HLOOKUP(O$7,$F$2:$V$5,2)*$B$4)))</f>
        <v>0</v>
      </c>
      <c r="P13" s="7">
        <f>IF(Time!P12=0,0,((((0.5*VLOOKUP($E13,$A$7:$C$50,3)))/HLOOKUP(P$7,$F$2:$V$5,4)+(Time!P12*VLOOKUP($E13,$A$7:$C$50,3)/HLOOKUP(P$7,$F$2:$V$5,4)))/(HLOOKUP(P$7,$F$2:$V$5,2)*$B$4)))</f>
        <v>0</v>
      </c>
      <c r="Q13" s="7">
        <f>IF(Time!Q12=0,0,((((0.5*VLOOKUP($E13,$A$7:$C$50,3)))/HLOOKUP(Q$7,$F$2:$V$5,4)+(Time!Q12*VLOOKUP($E13,$A$7:$C$50,3)/HLOOKUP(Q$7,$F$2:$V$5,4)))/(HLOOKUP(Q$7,$F$2:$V$5,2)*$B$4)))</f>
        <v>0</v>
      </c>
      <c r="R13" s="7">
        <f>IF(Time!R12=0,0,((((0.5*VLOOKUP($E13,$A$7:$C$50,3)))/HLOOKUP(R$7,$F$2:$V$5,4)+(Time!R12*VLOOKUP($E13,$A$7:$C$50,3)/HLOOKUP(R$7,$F$2:$V$5,4)))/(HLOOKUP(R$7,$F$2:$V$5,2)*$B$4)))</f>
        <v>0</v>
      </c>
      <c r="S13" s="7">
        <f>IF(Time!S12=0,0,((((0.5*VLOOKUP($E13,$A$7:$C$50,3)))/HLOOKUP(S$7,$F$2:$V$5,4)+(Time!S12*VLOOKUP($E13,$A$7:$C$50,3)/HLOOKUP(S$7,$F$2:$V$5,4)))/(HLOOKUP(S$7,$F$2:$V$5,2)*$B$4)))</f>
        <v>0</v>
      </c>
      <c r="T13" s="7">
        <f>IF(Time!T12=0,0,((((0.5*VLOOKUP($E13,$A$7:$C$50,3)))/HLOOKUP(T$7,$F$2:$V$5,4)+(Time!T12*VLOOKUP($E13,$A$7:$C$50,3)/HLOOKUP(T$7,$F$2:$V$5,4)))/(HLOOKUP(T$7,$F$2:$V$5,2)*$B$4)))</f>
        <v>0</v>
      </c>
      <c r="U13" s="7">
        <f>IF(Time!U12=0,0,((((0.5*VLOOKUP($E13,$A$7:$C$50,3)))/HLOOKUP(U$7,$F$2:$V$5,4)+(Time!U12*VLOOKUP($E13,$A$7:$C$50,3)/HLOOKUP(U$7,$F$2:$V$5,4)))/(HLOOKUP(U$7,$F$2:$V$5,2)*$B$4)))</f>
        <v>0</v>
      </c>
      <c r="V13" s="8">
        <f>IF(Time!V12=0,0,((((0.5*VLOOKUP($E13,$A$7:$C$50,3)))/HLOOKUP(V$7,$F$2:$V$5,4)+(Time!V12*VLOOKUP($E13,$A$7:$C$50,3)/HLOOKUP(V$7,$F$2:$V$5,4)))/(HLOOKUP(V$7,$F$2:$V$5,2)*$B$4)))</f>
        <v>0</v>
      </c>
    </row>
    <row r="14" spans="1:29" x14ac:dyDescent="0.3">
      <c r="A14" s="5">
        <v>7</v>
      </c>
      <c r="B14" s="26" t="str">
        <f>VLOOKUP($A14,'Product Demand Table'!$A$1:$F$44,2,TRUE)</f>
        <v>A</v>
      </c>
      <c r="C14" s="32">
        <f>VLOOKUP($A14,'Product Demand Table'!$A$1:$F$44,6,TRUE)</f>
        <v>12559</v>
      </c>
      <c r="E14" s="5">
        <v>40</v>
      </c>
      <c r="F14" s="7">
        <f>IF(Time!F13=0,0,((((0.5*VLOOKUP($E14,$A$7:$C$50,3)))/HLOOKUP(F$7,$F$2:$V$5,4)+(Time!F13*VLOOKUP($E14,$A$7:$C$50,3)/HLOOKUP(F$7,$F$2:$V$5,4)))/(HLOOKUP(F$7,$F$2:$V$5,2)*$B$4)))</f>
        <v>1.6315033272837269E-4</v>
      </c>
      <c r="G14" s="40">
        <f>IF(Time!G13=0,0,((((0.5*VLOOKUP($E14,$A$7:$C$50,3)))/HLOOKUP(G$7,$F$2:$V$5,4)+(Time!G13*VLOOKUP($E14,$A$7:$C$50,3)/HLOOKUP(G$7,$F$2:$V$5,4)))/(HLOOKUP(G$7,$F$2:$V$5,2)*$B$4)))</f>
        <v>7.7496408045977009E-4</v>
      </c>
      <c r="H14" s="40">
        <f>IF(Time!H13=0,0,((((0.5*VLOOKUP($E14,$A$7:$C$50,3)))/HLOOKUP(H$7,$F$2:$V$5,4)+(Time!H13*VLOOKUP($E14,$A$7:$C$50,3)/HLOOKUP(H$7,$F$2:$V$5,4)))/(HLOOKUP(H$7,$F$2:$V$5,2)*$B$4)))</f>
        <v>2.0296678297755885E-4</v>
      </c>
      <c r="I14" s="40">
        <f>IF(Time!I13=0,0,((((0.5*VLOOKUP($E14,$A$7:$C$50,3)))/HLOOKUP(I$7,$F$2:$V$5,4)+(Time!I13*VLOOKUP($E14,$A$7:$C$50,3)/HLOOKUP(I$7,$F$2:$V$5,4)))/(HLOOKUP(I$7,$F$2:$V$5,2)*$B$4)))</f>
        <v>6.0909457551925803E-4</v>
      </c>
      <c r="J14" s="40">
        <f>IF(Time!J13=0,0,((((0.5*VLOOKUP($E14,$A$7:$C$50,3)))/HLOOKUP(J$7,$F$2:$V$5,4)+(Time!J13*VLOOKUP($E14,$A$7:$C$50,3)/HLOOKUP(J$7,$F$2:$V$5,4)))/(HLOOKUP(J$7,$F$2:$V$5,2)*$B$4)))</f>
        <v>5.9821788667069982E-4</v>
      </c>
      <c r="K14" s="7">
        <f>IF(Time!K13=0,0,((((0.5*VLOOKUP($E14,$A$7:$C$50,3)))/HLOOKUP(K$7,$F$2:$V$5,4)+(Time!K13*VLOOKUP($E14,$A$7:$C$50,3)/HLOOKUP(K$7,$F$2:$V$5,4)))/(HLOOKUP(K$7,$F$2:$V$5,2)*$B$4)))</f>
        <v>0</v>
      </c>
      <c r="L14" s="7">
        <f>IF(Time!L13=0,0,((((0.5*VLOOKUP($E14,$A$7:$C$50,3)))/HLOOKUP(L$7,$F$2:$V$5,4)+(Time!L13*VLOOKUP($E14,$A$7:$C$50,3)/HLOOKUP(L$7,$F$2:$V$5,4)))/(HLOOKUP(L$7,$F$2:$V$5,2)*$B$4)))</f>
        <v>0</v>
      </c>
      <c r="M14" s="7">
        <f>IF(Time!M13=0,0,((((0.5*VLOOKUP($E14,$A$7:$C$50,3)))/HLOOKUP(M$7,$F$2:$V$5,4)+(Time!M13*VLOOKUP($E14,$A$7:$C$50,3)/HLOOKUP(M$7,$F$2:$V$5,4)))/(HLOOKUP(M$7,$F$2:$V$5,2)*$B$4)))</f>
        <v>0</v>
      </c>
      <c r="N14" s="7">
        <f>IF(Time!N13=0,0,((((0.5*VLOOKUP($E14,$A$7:$C$50,3)))/HLOOKUP(N$7,$F$2:$V$5,4)+(Time!N13*VLOOKUP($E14,$A$7:$C$50,3)/HLOOKUP(N$7,$F$2:$V$5,4)))/(HLOOKUP(N$7,$F$2:$V$5,2)*$B$4)))</f>
        <v>0</v>
      </c>
      <c r="O14" s="7">
        <f>IF(Time!O13=0,0,((((0.5*VLOOKUP($E14,$A$7:$C$50,3)))/HLOOKUP(O$7,$F$2:$V$5,4)+(Time!O13*VLOOKUP($E14,$A$7:$C$50,3)/HLOOKUP(O$7,$F$2:$V$5,4)))/(HLOOKUP(O$7,$F$2:$V$5,2)*$B$4)))</f>
        <v>0</v>
      </c>
      <c r="P14" s="7">
        <f>IF(Time!P13=0,0,((((0.5*VLOOKUP($E14,$A$7:$C$50,3)))/HLOOKUP(P$7,$F$2:$V$5,4)+(Time!P13*VLOOKUP($E14,$A$7:$C$50,3)/HLOOKUP(P$7,$F$2:$V$5,4)))/(HLOOKUP(P$7,$F$2:$V$5,2)*$B$4)))</f>
        <v>0</v>
      </c>
      <c r="Q14" s="7">
        <f>IF(Time!Q13=0,0,((((0.5*VLOOKUP($E14,$A$7:$C$50,3)))/HLOOKUP(Q$7,$F$2:$V$5,4)+(Time!Q13*VLOOKUP($E14,$A$7:$C$50,3)/HLOOKUP(Q$7,$F$2:$V$5,4)))/(HLOOKUP(Q$7,$F$2:$V$5,2)*$B$4)))</f>
        <v>0</v>
      </c>
      <c r="R14" s="7">
        <f>IF(Time!R13=0,0,((((0.5*VLOOKUP($E14,$A$7:$C$50,3)))/HLOOKUP(R$7,$F$2:$V$5,4)+(Time!R13*VLOOKUP($E14,$A$7:$C$50,3)/HLOOKUP(R$7,$F$2:$V$5,4)))/(HLOOKUP(R$7,$F$2:$V$5,2)*$B$4)))</f>
        <v>0</v>
      </c>
      <c r="S14" s="7">
        <f>IF(Time!S13=0,0,((((0.5*VLOOKUP($E14,$A$7:$C$50,3)))/HLOOKUP(S$7,$F$2:$V$5,4)+(Time!S13*VLOOKUP($E14,$A$7:$C$50,3)/HLOOKUP(S$7,$F$2:$V$5,4)))/(HLOOKUP(S$7,$F$2:$V$5,2)*$B$4)))</f>
        <v>0</v>
      </c>
      <c r="T14" s="7">
        <f>IF(Time!T13=0,0,((((0.5*VLOOKUP($E14,$A$7:$C$50,3)))/HLOOKUP(T$7,$F$2:$V$5,4)+(Time!T13*VLOOKUP($E14,$A$7:$C$50,3)/HLOOKUP(T$7,$F$2:$V$5,4)))/(HLOOKUP(T$7,$F$2:$V$5,2)*$B$4)))</f>
        <v>0</v>
      </c>
      <c r="U14" s="7">
        <f>IF(Time!U13=0,0,((((0.5*VLOOKUP($E14,$A$7:$C$50,3)))/HLOOKUP(U$7,$F$2:$V$5,4)+(Time!U13*VLOOKUP($E14,$A$7:$C$50,3)/HLOOKUP(U$7,$F$2:$V$5,4)))/(HLOOKUP(U$7,$F$2:$V$5,2)*$B$4)))</f>
        <v>0</v>
      </c>
      <c r="V14" s="8">
        <f>IF(Time!V13=0,0,((((0.5*VLOOKUP($E14,$A$7:$C$50,3)))/HLOOKUP(V$7,$F$2:$V$5,4)+(Time!V13*VLOOKUP($E14,$A$7:$C$50,3)/HLOOKUP(V$7,$F$2:$V$5,4)))/(HLOOKUP(V$7,$F$2:$V$5,2)*$B$4)))</f>
        <v>0</v>
      </c>
    </row>
    <row r="15" spans="1:29" x14ac:dyDescent="0.3">
      <c r="A15" s="5">
        <v>8</v>
      </c>
      <c r="B15" s="26" t="str">
        <f>VLOOKUP($A15,'Product Demand Table'!$A$1:$F$44,2,TRUE)</f>
        <v>A</v>
      </c>
      <c r="C15" s="32">
        <f>VLOOKUP($A15,'Product Demand Table'!$A$1:$F$44,6,TRUE)</f>
        <v>2176</v>
      </c>
      <c r="E15" s="5">
        <v>10</v>
      </c>
      <c r="F15" s="7">
        <f>IF(Time!F14=0,0,((((0.5*VLOOKUP($E15,$A$7:$C$50,3)))/HLOOKUP(F$7,$F$2:$V$5,4)+(Time!F14*VLOOKUP($E15,$A$7:$C$50,3)/HLOOKUP(F$7,$F$2:$V$5,4)))/(HLOOKUP(F$7,$F$2:$V$5,2)*$B$4)))</f>
        <v>4.1016894087069524E-4</v>
      </c>
      <c r="G15" s="7">
        <f>IF(Time!G14=0,0,((((0.5*VLOOKUP($E15,$A$7:$C$50,3)))/HLOOKUP(G$7,$F$2:$V$5,4)+(Time!G14*VLOOKUP($E15,$A$7:$C$50,3)/HLOOKUP(G$7,$F$2:$V$5,4)))/(HLOOKUP(G$7,$F$2:$V$5,2)*$B$4)))</f>
        <v>1.0715663580246914E-3</v>
      </c>
      <c r="H15" s="7">
        <f>IF(Time!H14=0,0,((((0.5*VLOOKUP($E15,$A$7:$C$50,3)))/HLOOKUP(H$7,$F$2:$V$5,4)+(Time!H14*VLOOKUP($E15,$A$7:$C$50,3)/HLOOKUP(H$7,$F$2:$V$5,4)))/(HLOOKUP(H$7,$F$2:$V$5,2)*$B$4)))</f>
        <v>2.9502865961199292E-4</v>
      </c>
      <c r="I15" s="7">
        <f>IF(Time!I14=0,0,((((0.5*VLOOKUP($E15,$A$7:$C$50,3)))/HLOOKUP(I$7,$F$2:$V$5,4)+(Time!I14*VLOOKUP($E15,$A$7:$C$50,3)/HLOOKUP(I$7,$F$2:$V$5,4)))/(HLOOKUP(I$7,$F$2:$V$5,2)*$B$4)))</f>
        <v>9.8440545808966867E-4</v>
      </c>
      <c r="J15" s="7">
        <f>IF(Time!J14=0,0,((((0.5*VLOOKUP($E15,$A$7:$C$50,3)))/HLOOKUP(J$7,$F$2:$V$5,4)+(Time!J14*VLOOKUP($E15,$A$7:$C$50,3)/HLOOKUP(J$7,$F$2:$V$5,4)))/(HLOOKUP(J$7,$F$2:$V$5,2)*$B$4)))</f>
        <v>0</v>
      </c>
      <c r="K15" s="42">
        <f>IF(Time!K14=0,0,((((0.5*VLOOKUP($E15,$A$7:$C$50,3)))/HLOOKUP(K$7,$F$2:$V$5,4)+(Time!K14*VLOOKUP($E15,$A$7:$C$50,3)/HLOOKUP(K$7,$F$2:$V$5,4)))/(HLOOKUP(K$7,$F$2:$V$5,2)*$B$4)))</f>
        <v>9.0237166991552964E-4</v>
      </c>
      <c r="L15" s="42">
        <f>IF(Time!L14=0,0,((((0.5*VLOOKUP($E15,$A$7:$C$50,3)))/HLOOKUP(L$7,$F$2:$V$5,4)+(Time!L14*VLOOKUP($E15,$A$7:$C$50,3)/HLOOKUP(L$7,$F$2:$V$5,4)))/(HLOOKUP(L$7,$F$2:$V$5,2)*$B$4)))</f>
        <v>9.0237166991552964E-4</v>
      </c>
      <c r="M15" s="7">
        <f>IF(Time!M14=0,0,((((0.5*VLOOKUP($E15,$A$7:$C$50,3)))/HLOOKUP(M$7,$F$2:$V$5,4)+(Time!M14*VLOOKUP($E15,$A$7:$C$50,3)/HLOOKUP(M$7,$F$2:$V$5,4)))/(HLOOKUP(M$7,$F$2:$V$5,2)*$B$4)))</f>
        <v>0</v>
      </c>
      <c r="N15" s="7">
        <f>IF(Time!N14=0,0,((((0.5*VLOOKUP($E15,$A$7:$C$50,3)))/HLOOKUP(N$7,$F$2:$V$5,4)+(Time!N14*VLOOKUP($E15,$A$7:$C$50,3)/HLOOKUP(N$7,$F$2:$V$5,4)))/(HLOOKUP(N$7,$F$2:$V$5,2)*$B$4)))</f>
        <v>0</v>
      </c>
      <c r="O15" s="7">
        <f>IF(Time!O14=0,0,((((0.5*VLOOKUP($E15,$A$7:$C$50,3)))/HLOOKUP(O$7,$F$2:$V$5,4)+(Time!O14*VLOOKUP($E15,$A$7:$C$50,3)/HLOOKUP(O$7,$F$2:$V$5,4)))/(HLOOKUP(O$7,$F$2:$V$5,2)*$B$4)))</f>
        <v>0</v>
      </c>
      <c r="P15" s="7">
        <f>IF(Time!P14=0,0,((((0.5*VLOOKUP($E15,$A$7:$C$50,3)))/HLOOKUP(P$7,$F$2:$V$5,4)+(Time!P14*VLOOKUP($E15,$A$7:$C$50,3)/HLOOKUP(P$7,$F$2:$V$5,4)))/(HLOOKUP(P$7,$F$2:$V$5,2)*$B$4)))</f>
        <v>0</v>
      </c>
      <c r="Q15" s="7">
        <f>IF(Time!Q14=0,0,((((0.5*VLOOKUP($E15,$A$7:$C$50,3)))/HLOOKUP(Q$7,$F$2:$V$5,4)+(Time!Q14*VLOOKUP($E15,$A$7:$C$50,3)/HLOOKUP(Q$7,$F$2:$V$5,4)))/(HLOOKUP(Q$7,$F$2:$V$5,2)*$B$4)))</f>
        <v>0</v>
      </c>
      <c r="R15" s="7">
        <f>IF(Time!R14=0,0,((((0.5*VLOOKUP($E15,$A$7:$C$50,3)))/HLOOKUP(R$7,$F$2:$V$5,4)+(Time!R14*VLOOKUP($E15,$A$7:$C$50,3)/HLOOKUP(R$7,$F$2:$V$5,4)))/(HLOOKUP(R$7,$F$2:$V$5,2)*$B$4)))</f>
        <v>0</v>
      </c>
      <c r="S15" s="7">
        <f>IF(Time!S14=0,0,((((0.5*VLOOKUP($E15,$A$7:$C$50,3)))/HLOOKUP(S$7,$F$2:$V$5,4)+(Time!S14*VLOOKUP($E15,$A$7:$C$50,3)/HLOOKUP(S$7,$F$2:$V$5,4)))/(HLOOKUP(S$7,$F$2:$V$5,2)*$B$4)))</f>
        <v>0</v>
      </c>
      <c r="T15" s="7">
        <f>IF(Time!T14=0,0,((((0.5*VLOOKUP($E15,$A$7:$C$50,3)))/HLOOKUP(T$7,$F$2:$V$5,4)+(Time!T14*VLOOKUP($E15,$A$7:$C$50,3)/HLOOKUP(T$7,$F$2:$V$5,4)))/(HLOOKUP(T$7,$F$2:$V$5,2)*$B$4)))</f>
        <v>0</v>
      </c>
      <c r="U15" s="7">
        <f>IF(Time!U14=0,0,((((0.5*VLOOKUP($E15,$A$7:$C$50,3)))/HLOOKUP(U$7,$F$2:$V$5,4)+(Time!U14*VLOOKUP($E15,$A$7:$C$50,3)/HLOOKUP(U$7,$F$2:$V$5,4)))/(HLOOKUP(U$7,$F$2:$V$5,2)*$B$4)))</f>
        <v>0</v>
      </c>
      <c r="V15" s="8">
        <f>IF(Time!V14=0,0,((((0.5*VLOOKUP($E15,$A$7:$C$50,3)))/HLOOKUP(V$7,$F$2:$V$5,4)+(Time!V14*VLOOKUP($E15,$A$7:$C$50,3)/HLOOKUP(V$7,$F$2:$V$5,4)))/(HLOOKUP(V$7,$F$2:$V$5,2)*$B$4)))</f>
        <v>0</v>
      </c>
    </row>
    <row r="16" spans="1:29" x14ac:dyDescent="0.3">
      <c r="A16" s="5">
        <v>9</v>
      </c>
      <c r="B16" s="26" t="str">
        <f>VLOOKUP($A16,'Product Demand Table'!$A$1:$F$44,2,TRUE)</f>
        <v>A</v>
      </c>
      <c r="C16" s="32">
        <f>VLOOKUP($A16,'Product Demand Table'!$A$1:$F$44,6,TRUE)</f>
        <v>16281</v>
      </c>
      <c r="E16" s="5">
        <v>14</v>
      </c>
      <c r="F16" s="7">
        <f>IF(Time!F15=0,0,((((0.5*VLOOKUP($E16,$A$7:$C$50,3)))/HLOOKUP(F$7,$F$2:$V$5,4)+(Time!F15*VLOOKUP($E16,$A$7:$C$50,3)/HLOOKUP(F$7,$F$2:$V$5,4)))/(HLOOKUP(F$7,$F$2:$V$5,2)*$B$4)))</f>
        <v>4.8312831888149493E-5</v>
      </c>
      <c r="G16" s="7">
        <f>IF(Time!G15=0,0,((((0.5*VLOOKUP($E16,$A$7:$C$50,3)))/HLOOKUP(G$7,$F$2:$V$5,4)+(Time!G15*VLOOKUP($E16,$A$7:$C$50,3)/HLOOKUP(G$7,$F$2:$V$5,4)))/(HLOOKUP(G$7,$F$2:$V$5,2)*$B$4)))</f>
        <v>1.2621727330779054E-4</v>
      </c>
      <c r="H16" s="7">
        <f>IF(Time!H15=0,0,((((0.5*VLOOKUP($E16,$A$7:$C$50,3)))/HLOOKUP(H$7,$F$2:$V$5,4)+(Time!H15*VLOOKUP($E16,$A$7:$C$50,3)/HLOOKUP(H$7,$F$2:$V$5,4)))/(HLOOKUP(H$7,$F$2:$V$5,2)*$B$4)))</f>
        <v>3.4750729793833239E-5</v>
      </c>
      <c r="I16" s="7">
        <f>IF(Time!I15=0,0,((((0.5*VLOOKUP($E16,$A$7:$C$50,3)))/HLOOKUP(I$7,$F$2:$V$5,4)+(Time!I15*VLOOKUP($E16,$A$7:$C$50,3)/HLOOKUP(I$7,$F$2:$V$5,4)))/(HLOOKUP(I$7,$F$2:$V$5,2)*$B$4)))</f>
        <v>1.1595079653155878E-4</v>
      </c>
      <c r="J16" s="7">
        <f>IF(Time!J15=0,0,((((0.5*VLOOKUP($E16,$A$7:$C$50,3)))/HLOOKUP(J$7,$F$2:$V$5,4)+(Time!J15*VLOOKUP($E16,$A$7:$C$50,3)/HLOOKUP(J$7,$F$2:$V$5,4)))/(HLOOKUP(J$7,$F$2:$V$5,2)*$B$4)))</f>
        <v>0</v>
      </c>
      <c r="K16" s="42">
        <f>IF(Time!K15=0,0,((((0.5*VLOOKUP($E16,$A$7:$C$50,3)))/HLOOKUP(K$7,$F$2:$V$5,4)+(Time!K15*VLOOKUP($E16,$A$7:$C$50,3)/HLOOKUP(K$7,$F$2:$V$5,4)))/(HLOOKUP(K$7,$F$2:$V$5,2)*$B$4)))</f>
        <v>1.0628823015392888E-4</v>
      </c>
      <c r="L16" s="42">
        <f>IF(Time!L15=0,0,((((0.5*VLOOKUP($E16,$A$7:$C$50,3)))/HLOOKUP(L$7,$F$2:$V$5,4)+(Time!L15*VLOOKUP($E16,$A$7:$C$50,3)/HLOOKUP(L$7,$F$2:$V$5,4)))/(HLOOKUP(L$7,$F$2:$V$5,2)*$B$4)))</f>
        <v>1.0628823015392888E-4</v>
      </c>
      <c r="M16" s="7">
        <f>IF(Time!M15=0,0,((((0.5*VLOOKUP($E16,$A$7:$C$50,3)))/HLOOKUP(M$7,$F$2:$V$5,4)+(Time!M15*VLOOKUP($E16,$A$7:$C$50,3)/HLOOKUP(M$7,$F$2:$V$5,4)))/(HLOOKUP(M$7,$F$2:$V$5,2)*$B$4)))</f>
        <v>0</v>
      </c>
      <c r="N16" s="7">
        <f>IF(Time!N15=0,0,((((0.5*VLOOKUP($E16,$A$7:$C$50,3)))/HLOOKUP(N$7,$F$2:$V$5,4)+(Time!N15*VLOOKUP($E16,$A$7:$C$50,3)/HLOOKUP(N$7,$F$2:$V$5,4)))/(HLOOKUP(N$7,$F$2:$V$5,2)*$B$4)))</f>
        <v>0</v>
      </c>
      <c r="O16" s="7">
        <f>IF(Time!O15=0,0,((((0.5*VLOOKUP($E16,$A$7:$C$50,3)))/HLOOKUP(O$7,$F$2:$V$5,4)+(Time!O15*VLOOKUP($E16,$A$7:$C$50,3)/HLOOKUP(O$7,$F$2:$V$5,4)))/(HLOOKUP(O$7,$F$2:$V$5,2)*$B$4)))</f>
        <v>0</v>
      </c>
      <c r="P16" s="7">
        <f>IF(Time!P15=0,0,((((0.5*VLOOKUP($E16,$A$7:$C$50,3)))/HLOOKUP(P$7,$F$2:$V$5,4)+(Time!P15*VLOOKUP($E16,$A$7:$C$50,3)/HLOOKUP(P$7,$F$2:$V$5,4)))/(HLOOKUP(P$7,$F$2:$V$5,2)*$B$4)))</f>
        <v>0</v>
      </c>
      <c r="Q16" s="7">
        <f>IF(Time!Q15=0,0,((((0.5*VLOOKUP($E16,$A$7:$C$50,3)))/HLOOKUP(Q$7,$F$2:$V$5,4)+(Time!Q15*VLOOKUP($E16,$A$7:$C$50,3)/HLOOKUP(Q$7,$F$2:$V$5,4)))/(HLOOKUP(Q$7,$F$2:$V$5,2)*$B$4)))</f>
        <v>0</v>
      </c>
      <c r="R16" s="7">
        <f>IF(Time!R15=0,0,((((0.5*VLOOKUP($E16,$A$7:$C$50,3)))/HLOOKUP(R$7,$F$2:$V$5,4)+(Time!R15*VLOOKUP($E16,$A$7:$C$50,3)/HLOOKUP(R$7,$F$2:$V$5,4)))/(HLOOKUP(R$7,$F$2:$V$5,2)*$B$4)))</f>
        <v>0</v>
      </c>
      <c r="S16" s="7">
        <f>IF(Time!S15=0,0,((((0.5*VLOOKUP($E16,$A$7:$C$50,3)))/HLOOKUP(S$7,$F$2:$V$5,4)+(Time!S15*VLOOKUP($E16,$A$7:$C$50,3)/HLOOKUP(S$7,$F$2:$V$5,4)))/(HLOOKUP(S$7,$F$2:$V$5,2)*$B$4)))</f>
        <v>0</v>
      </c>
      <c r="T16" s="7">
        <f>IF(Time!T15=0,0,((((0.5*VLOOKUP($E16,$A$7:$C$50,3)))/HLOOKUP(T$7,$F$2:$V$5,4)+(Time!T15*VLOOKUP($E16,$A$7:$C$50,3)/HLOOKUP(T$7,$F$2:$V$5,4)))/(HLOOKUP(T$7,$F$2:$V$5,2)*$B$4)))</f>
        <v>0</v>
      </c>
      <c r="U16" s="7">
        <f>IF(Time!U15=0,0,((((0.5*VLOOKUP($E16,$A$7:$C$50,3)))/HLOOKUP(U$7,$F$2:$V$5,4)+(Time!U15*VLOOKUP($E16,$A$7:$C$50,3)/HLOOKUP(U$7,$F$2:$V$5,4)))/(HLOOKUP(U$7,$F$2:$V$5,2)*$B$4)))</f>
        <v>0</v>
      </c>
      <c r="V16" s="8">
        <f>IF(Time!V15=0,0,((((0.5*VLOOKUP($E16,$A$7:$C$50,3)))/HLOOKUP(V$7,$F$2:$V$5,4)+(Time!V15*VLOOKUP($E16,$A$7:$C$50,3)/HLOOKUP(V$7,$F$2:$V$5,4)))/(HLOOKUP(V$7,$F$2:$V$5,2)*$B$4)))</f>
        <v>0</v>
      </c>
    </row>
    <row r="17" spans="1:22" x14ac:dyDescent="0.3">
      <c r="A17" s="5">
        <v>10</v>
      </c>
      <c r="B17" s="26" t="str">
        <f>VLOOKUP($A17,'Product Demand Table'!$A$1:$F$44,2,TRUE)</f>
        <v>A</v>
      </c>
      <c r="C17" s="32">
        <f>VLOOKUP($A17,'Product Demand Table'!$A$1:$F$44,6,TRUE)</f>
        <v>11716</v>
      </c>
      <c r="E17" s="5">
        <v>1</v>
      </c>
      <c r="F17" s="7">
        <f>IF(Time!F16=0,0,((((0.5*VLOOKUP($E17,$A$7:$C$50,3)))/HLOOKUP(F$7,$F$2:$V$5,4)+(Time!F16*VLOOKUP($E17,$A$7:$C$50,3)/HLOOKUP(F$7,$F$2:$V$5,4)))/(HLOOKUP(F$7,$F$2:$V$5,2)*$B$4)))</f>
        <v>1.4577871882772065E-4</v>
      </c>
      <c r="G17" s="7">
        <f>IF(Time!G16=0,0,((((0.5*VLOOKUP($E17,$A$7:$C$50,3)))/HLOOKUP(G$7,$F$2:$V$5,4)+(Time!G16*VLOOKUP($E17,$A$7:$C$50,3)/HLOOKUP(G$7,$F$2:$V$5,4)))/(HLOOKUP(G$7,$F$2:$V$5,2)*$B$4)))</f>
        <v>3.8777139208173695E-4</v>
      </c>
      <c r="H17" s="7">
        <f>IF(Time!H16=0,0,((((0.5*VLOOKUP($E17,$A$7:$C$50,3)))/HLOOKUP(H$7,$F$2:$V$5,4)+(Time!H16*VLOOKUP($E17,$A$7:$C$50,3)/HLOOKUP(H$7,$F$2:$V$5,4)))/(HLOOKUP(H$7,$F$2:$V$5,2)*$B$4)))</f>
        <v>1.1870552818828682E-4</v>
      </c>
      <c r="I17" s="7">
        <f>IF(Time!I16=0,0,((((0.5*VLOOKUP($E17,$A$7:$C$50,3)))/HLOOKUP(I$7,$F$2:$V$5,4)+(Time!I16*VLOOKUP($E17,$A$7:$C$50,3)/HLOOKUP(I$7,$F$2:$V$5,4)))/(HLOOKUP(I$7,$F$2:$V$5,2)*$B$4)))</f>
        <v>0</v>
      </c>
      <c r="J17" s="7">
        <f>IF(Time!J16=0,0,((((0.5*VLOOKUP($E17,$A$7:$C$50,3)))/HLOOKUP(J$7,$F$2:$V$5,4)+(Time!J16*VLOOKUP($E17,$A$7:$C$50,3)/HLOOKUP(J$7,$F$2:$V$5,4)))/(HLOOKUP(J$7,$F$2:$V$5,2)*$B$4)))</f>
        <v>0</v>
      </c>
      <c r="K17" s="7">
        <f>IF(Time!K16=0,0,((((0.5*VLOOKUP($E17,$A$7:$C$50,3)))/HLOOKUP(K$7,$F$2:$V$5,4)+(Time!K16*VLOOKUP($E17,$A$7:$C$50,3)/HLOOKUP(K$7,$F$2:$V$5,4)))/(HLOOKUP(K$7,$F$2:$V$5,2)*$B$4)))</f>
        <v>3.2071318142098536E-4</v>
      </c>
      <c r="L17" s="7">
        <f>IF(Time!L16=0,0,((((0.5*VLOOKUP($E17,$A$7:$C$50,3)))/HLOOKUP(L$7,$F$2:$V$5,4)+(Time!L16*VLOOKUP($E17,$A$7:$C$50,3)/HLOOKUP(L$7,$F$2:$V$5,4)))/(HLOOKUP(L$7,$F$2:$V$5,2)*$B$4)))</f>
        <v>0</v>
      </c>
      <c r="M17" s="40">
        <f>IF(Time!M16=0,0,((((0.5*VLOOKUP($E17,$A$7:$C$50,3)))/HLOOKUP(M$7,$F$2:$V$5,4)+(Time!M16*VLOOKUP($E17,$A$7:$C$50,3)/HLOOKUP(M$7,$F$2:$V$5,4)))/(HLOOKUP(M$7,$F$2:$V$5,2)*$B$4)))</f>
        <v>5.3813172778690015E-4</v>
      </c>
      <c r="N17" s="40">
        <f>IF(Time!N16=0,0,((((0.5*VLOOKUP($E17,$A$7:$C$50,3)))/HLOOKUP(N$7,$F$2:$V$5,4)+(Time!N16*VLOOKUP($E17,$A$7:$C$50,3)/HLOOKUP(N$7,$F$2:$V$5,4)))/(HLOOKUP(N$7,$F$2:$V$5,2)*$B$4)))</f>
        <v>3.6153122269274717E-4</v>
      </c>
      <c r="O17" s="7">
        <f>IF(Time!O16=0,0,((((0.5*VLOOKUP($E17,$A$7:$C$50,3)))/HLOOKUP(O$7,$F$2:$V$5,4)+(Time!O16*VLOOKUP($E17,$A$7:$C$50,3)/HLOOKUP(O$7,$F$2:$V$5,4)))/(HLOOKUP(O$7,$F$2:$V$5,2)*$B$4)))</f>
        <v>0</v>
      </c>
      <c r="P17" s="7">
        <f>IF(Time!P16=0,0,((((0.5*VLOOKUP($E17,$A$7:$C$50,3)))/HLOOKUP(P$7,$F$2:$V$5,4)+(Time!P16*VLOOKUP($E17,$A$7:$C$50,3)/HLOOKUP(P$7,$F$2:$V$5,4)))/(HLOOKUP(P$7,$F$2:$V$5,2)*$B$4)))</f>
        <v>0</v>
      </c>
      <c r="Q17" s="7">
        <f>IF(Time!Q16=0,0,((((0.5*VLOOKUP($E17,$A$7:$C$50,3)))/HLOOKUP(Q$7,$F$2:$V$5,4)+(Time!Q16*VLOOKUP($E17,$A$7:$C$50,3)/HLOOKUP(Q$7,$F$2:$V$5,4)))/(HLOOKUP(Q$7,$F$2:$V$5,2)*$B$4)))</f>
        <v>0</v>
      </c>
      <c r="R17" s="7">
        <f>IF(Time!R16=0,0,((((0.5*VLOOKUP($E17,$A$7:$C$50,3)))/HLOOKUP(R$7,$F$2:$V$5,4)+(Time!R16*VLOOKUP($E17,$A$7:$C$50,3)/HLOOKUP(R$7,$F$2:$V$5,4)))/(HLOOKUP(R$7,$F$2:$V$5,2)*$B$4)))</f>
        <v>0</v>
      </c>
      <c r="S17" s="7">
        <f>IF(Time!S16=0,0,((((0.5*VLOOKUP($E17,$A$7:$C$50,3)))/HLOOKUP(S$7,$F$2:$V$5,4)+(Time!S16*VLOOKUP($E17,$A$7:$C$50,3)/HLOOKUP(S$7,$F$2:$V$5,4)))/(HLOOKUP(S$7,$F$2:$V$5,2)*$B$4)))</f>
        <v>0</v>
      </c>
      <c r="T17" s="7">
        <f>IF(Time!T16=0,0,((((0.5*VLOOKUP($E17,$A$7:$C$50,3)))/HLOOKUP(T$7,$F$2:$V$5,4)+(Time!T16*VLOOKUP($E17,$A$7:$C$50,3)/HLOOKUP(T$7,$F$2:$V$5,4)))/(HLOOKUP(T$7,$F$2:$V$5,2)*$B$4)))</f>
        <v>0</v>
      </c>
      <c r="U17" s="7">
        <f>IF(Time!U16=0,0,((((0.5*VLOOKUP($E17,$A$7:$C$50,3)))/HLOOKUP(U$7,$F$2:$V$5,4)+(Time!U16*VLOOKUP($E17,$A$7:$C$50,3)/HLOOKUP(U$7,$F$2:$V$5,4)))/(HLOOKUP(U$7,$F$2:$V$5,2)*$B$4)))</f>
        <v>0</v>
      </c>
      <c r="V17" s="8">
        <f>IF(Time!V16=0,0,((((0.5*VLOOKUP($E17,$A$7:$C$50,3)))/HLOOKUP(V$7,$F$2:$V$5,4)+(Time!V16*VLOOKUP($E17,$A$7:$C$50,3)/HLOOKUP(V$7,$F$2:$V$5,4)))/(HLOOKUP(V$7,$F$2:$V$5,2)*$B$4)))</f>
        <v>0</v>
      </c>
    </row>
    <row r="18" spans="1:22" x14ac:dyDescent="0.3">
      <c r="A18" s="5">
        <v>11</v>
      </c>
      <c r="B18" s="26" t="str">
        <f>VLOOKUP($A18,'Product Demand Table'!$A$1:$F$44,2,TRUE)</f>
        <v>A</v>
      </c>
      <c r="C18" s="32">
        <f>VLOOKUP($A18,'Product Demand Table'!$A$1:$F$44,6,TRUE)</f>
        <v>5913</v>
      </c>
      <c r="E18" s="5">
        <v>4</v>
      </c>
      <c r="F18" s="7">
        <f>IF(Time!F17=0,0,((((0.5*VLOOKUP($E18,$A$7:$C$50,3)))/HLOOKUP(F$7,$F$2:$V$5,4)+(Time!F17*VLOOKUP($E18,$A$7:$C$50,3)/HLOOKUP(F$7,$F$2:$V$5,4)))/(HLOOKUP(F$7,$F$2:$V$5,2)*$B$4)))</f>
        <v>2.2861071900696824E-4</v>
      </c>
      <c r="G18" s="7">
        <f>IF(Time!G17=0,0,((((0.5*VLOOKUP($E18,$A$7:$C$50,3)))/HLOOKUP(G$7,$F$2:$V$5,4)+(Time!G17*VLOOKUP($E18,$A$7:$C$50,3)/HLOOKUP(G$7,$F$2:$V$5,4)))/(HLOOKUP(G$7,$F$2:$V$5,2)*$B$4)))</f>
        <v>6.0810451255853559E-4</v>
      </c>
      <c r="H18" s="7">
        <f>IF(Time!H17=0,0,((((0.5*VLOOKUP($E18,$A$7:$C$50,3)))/HLOOKUP(H$7,$F$2:$V$5,4)+(Time!H17*VLOOKUP($E18,$A$7:$C$50,3)/HLOOKUP(H$7,$F$2:$V$5,4)))/(HLOOKUP(H$7,$F$2:$V$5,2)*$B$4)))</f>
        <v>1.8615444261995987E-4</v>
      </c>
      <c r="I18" s="7">
        <f>IF(Time!I17=0,0,((((0.5*VLOOKUP($E18,$A$7:$C$50,3)))/HLOOKUP(I$7,$F$2:$V$5,4)+(Time!I17*VLOOKUP($E18,$A$7:$C$50,3)/HLOOKUP(I$7,$F$2:$V$5,4)))/(HLOOKUP(I$7,$F$2:$V$5,2)*$B$4)))</f>
        <v>0</v>
      </c>
      <c r="J18" s="7">
        <f>IF(Time!J17=0,0,((((0.5*VLOOKUP($E18,$A$7:$C$50,3)))/HLOOKUP(J$7,$F$2:$V$5,4)+(Time!J17*VLOOKUP($E18,$A$7:$C$50,3)/HLOOKUP(J$7,$F$2:$V$5,4)))/(HLOOKUP(J$7,$F$2:$V$5,2)*$B$4)))</f>
        <v>0</v>
      </c>
      <c r="K18" s="7">
        <f>IF(Time!K17=0,0,((((0.5*VLOOKUP($E18,$A$7:$C$50,3)))/HLOOKUP(K$7,$F$2:$V$5,4)+(Time!K17*VLOOKUP($E18,$A$7:$C$50,3)/HLOOKUP(K$7,$F$2:$V$5,4)))/(HLOOKUP(K$7,$F$2:$V$5,2)*$B$4)))</f>
        <v>5.0294358181533013E-4</v>
      </c>
      <c r="L18" s="7">
        <f>IF(Time!L17=0,0,((((0.5*VLOOKUP($E18,$A$7:$C$50,3)))/HLOOKUP(L$7,$F$2:$V$5,4)+(Time!L17*VLOOKUP($E18,$A$7:$C$50,3)/HLOOKUP(L$7,$F$2:$V$5,4)))/(HLOOKUP(L$7,$F$2:$V$5,2)*$B$4)))</f>
        <v>0</v>
      </c>
      <c r="M18" s="40">
        <f>IF(Time!M17=0,0,((((0.5*VLOOKUP($E18,$A$7:$C$50,3)))/HLOOKUP(M$7,$F$2:$V$5,4)+(Time!M17*VLOOKUP($E18,$A$7:$C$50,3)/HLOOKUP(M$7,$F$2:$V$5,4)))/(HLOOKUP(M$7,$F$2:$V$5,2)*$B$4)))</f>
        <v>7.1979717813051153E-4</v>
      </c>
      <c r="N18" s="40">
        <f>IF(Time!N17=0,0,((((0.5*VLOOKUP($E18,$A$7:$C$50,3)))/HLOOKUP(N$7,$F$2:$V$5,4)+(Time!N17*VLOOKUP($E18,$A$7:$C$50,3)/HLOOKUP(N$7,$F$2:$V$5,4)))/(HLOOKUP(N$7,$F$2:$V$5,2)*$B$4)))</f>
        <v>5.6695458313728124E-4</v>
      </c>
      <c r="O18" s="7">
        <f>IF(Time!O17=0,0,((((0.5*VLOOKUP($E18,$A$7:$C$50,3)))/HLOOKUP(O$7,$F$2:$V$5,4)+(Time!O17*VLOOKUP($E18,$A$7:$C$50,3)/HLOOKUP(O$7,$F$2:$V$5,4)))/(HLOOKUP(O$7,$F$2:$V$5,2)*$B$4)))</f>
        <v>0</v>
      </c>
      <c r="P18" s="7">
        <f>IF(Time!P17=0,0,((((0.5*VLOOKUP($E18,$A$7:$C$50,3)))/HLOOKUP(P$7,$F$2:$V$5,4)+(Time!P17*VLOOKUP($E18,$A$7:$C$50,3)/HLOOKUP(P$7,$F$2:$V$5,4)))/(HLOOKUP(P$7,$F$2:$V$5,2)*$B$4)))</f>
        <v>0</v>
      </c>
      <c r="Q18" s="7">
        <f>IF(Time!Q17=0,0,((((0.5*VLOOKUP($E18,$A$7:$C$50,3)))/HLOOKUP(Q$7,$F$2:$V$5,4)+(Time!Q17*VLOOKUP($E18,$A$7:$C$50,3)/HLOOKUP(Q$7,$F$2:$V$5,4)))/(HLOOKUP(Q$7,$F$2:$V$5,2)*$B$4)))</f>
        <v>0</v>
      </c>
      <c r="R18" s="7">
        <f>IF(Time!R17=0,0,((((0.5*VLOOKUP($E18,$A$7:$C$50,3)))/HLOOKUP(R$7,$F$2:$V$5,4)+(Time!R17*VLOOKUP($E18,$A$7:$C$50,3)/HLOOKUP(R$7,$F$2:$V$5,4)))/(HLOOKUP(R$7,$F$2:$V$5,2)*$B$4)))</f>
        <v>0</v>
      </c>
      <c r="S18" s="7">
        <f>IF(Time!S17=0,0,((((0.5*VLOOKUP($E18,$A$7:$C$50,3)))/HLOOKUP(S$7,$F$2:$V$5,4)+(Time!S17*VLOOKUP($E18,$A$7:$C$50,3)/HLOOKUP(S$7,$F$2:$V$5,4)))/(HLOOKUP(S$7,$F$2:$V$5,2)*$B$4)))</f>
        <v>0</v>
      </c>
      <c r="T18" s="7">
        <f>IF(Time!T17=0,0,((((0.5*VLOOKUP($E18,$A$7:$C$50,3)))/HLOOKUP(T$7,$F$2:$V$5,4)+(Time!T17*VLOOKUP($E18,$A$7:$C$50,3)/HLOOKUP(T$7,$F$2:$V$5,4)))/(HLOOKUP(T$7,$F$2:$V$5,2)*$B$4)))</f>
        <v>0</v>
      </c>
      <c r="U18" s="7">
        <f>IF(Time!U17=0,0,((((0.5*VLOOKUP($E18,$A$7:$C$50,3)))/HLOOKUP(U$7,$F$2:$V$5,4)+(Time!U17*VLOOKUP($E18,$A$7:$C$50,3)/HLOOKUP(U$7,$F$2:$V$5,4)))/(HLOOKUP(U$7,$F$2:$V$5,2)*$B$4)))</f>
        <v>0</v>
      </c>
      <c r="V18" s="8">
        <f>IF(Time!V17=0,0,((((0.5*VLOOKUP($E18,$A$7:$C$50,3)))/HLOOKUP(V$7,$F$2:$V$5,4)+(Time!V17*VLOOKUP($E18,$A$7:$C$50,3)/HLOOKUP(V$7,$F$2:$V$5,4)))/(HLOOKUP(V$7,$F$2:$V$5,2)*$B$4)))</f>
        <v>0</v>
      </c>
    </row>
    <row r="19" spans="1:22" x14ac:dyDescent="0.3">
      <c r="A19" s="5">
        <v>12</v>
      </c>
      <c r="B19" s="26" t="str">
        <f>VLOOKUP($A19,'Product Demand Table'!$A$1:$F$44,2,TRUE)</f>
        <v>A</v>
      </c>
      <c r="C19" s="32">
        <f>VLOOKUP($A19,'Product Demand Table'!$A$1:$F$44,6,TRUE)</f>
        <v>10805</v>
      </c>
      <c r="E19" s="5">
        <v>8</v>
      </c>
      <c r="F19" s="7">
        <f>IF(Time!F18=0,0,((((0.5*VLOOKUP($E19,$A$7:$C$50,3)))/HLOOKUP(F$7,$F$2:$V$5,4)+(Time!F18*VLOOKUP($E19,$A$7:$C$50,3)/HLOOKUP(F$7,$F$2:$V$5,4)))/(HLOOKUP(F$7,$F$2:$V$5,2)*$B$4)))</f>
        <v>7.6180233470009634E-5</v>
      </c>
      <c r="G19" s="7">
        <f>IF(Time!G18=0,0,((((0.5*VLOOKUP($E19,$A$7:$C$50,3)))/HLOOKUP(G$7,$F$2:$V$5,4)+(Time!G18*VLOOKUP($E19,$A$7:$C$50,3)/HLOOKUP(G$7,$F$2:$V$5,4)))/(HLOOKUP(G$7,$F$2:$V$5,2)*$B$4)))</f>
        <v>2.0263942103022561E-4</v>
      </c>
      <c r="H19" s="7">
        <f>IF(Time!H18=0,0,((((0.5*VLOOKUP($E19,$A$7:$C$50,3)))/HLOOKUP(H$7,$F$2:$V$5,4)+(Time!H18*VLOOKUP($E19,$A$7:$C$50,3)/HLOOKUP(H$7,$F$2:$V$5,4)))/(HLOOKUP(H$7,$F$2:$V$5,2)*$B$4)))</f>
        <v>6.2032475825579274E-5</v>
      </c>
      <c r="I19" s="7">
        <f>IF(Time!I18=0,0,((((0.5*VLOOKUP($E19,$A$7:$C$50,3)))/HLOOKUP(I$7,$F$2:$V$5,4)+(Time!I18*VLOOKUP($E19,$A$7:$C$50,3)/HLOOKUP(I$7,$F$2:$V$5,4)))/(HLOOKUP(I$7,$F$2:$V$5,2)*$B$4)))</f>
        <v>0</v>
      </c>
      <c r="J19" s="7">
        <f>IF(Time!J18=0,0,((((0.5*VLOOKUP($E19,$A$7:$C$50,3)))/HLOOKUP(J$7,$F$2:$V$5,4)+(Time!J18*VLOOKUP($E19,$A$7:$C$50,3)/HLOOKUP(J$7,$F$2:$V$5,4)))/(HLOOKUP(J$7,$F$2:$V$5,2)*$B$4)))</f>
        <v>0</v>
      </c>
      <c r="K19" s="7">
        <f>IF(Time!K18=0,0,((((0.5*VLOOKUP($E19,$A$7:$C$50,3)))/HLOOKUP(K$7,$F$2:$V$5,4)+(Time!K18*VLOOKUP($E19,$A$7:$C$50,3)/HLOOKUP(K$7,$F$2:$V$5,4)))/(HLOOKUP(K$7,$F$2:$V$5,2)*$B$4)))</f>
        <v>1.6759651363402119E-4</v>
      </c>
      <c r="L19" s="7">
        <f>IF(Time!L18=0,0,((((0.5*VLOOKUP($E19,$A$7:$C$50,3)))/HLOOKUP(L$7,$F$2:$V$5,4)+(Time!L18*VLOOKUP($E19,$A$7:$C$50,3)/HLOOKUP(L$7,$F$2:$V$5,4)))/(HLOOKUP(L$7,$F$2:$V$5,2)*$B$4)))</f>
        <v>0</v>
      </c>
      <c r="M19" s="40">
        <f>IF(Time!M18=0,0,((((0.5*VLOOKUP($E19,$A$7:$C$50,3)))/HLOOKUP(M$7,$F$2:$V$5,4)+(Time!M18*VLOOKUP($E19,$A$7:$C$50,3)/HLOOKUP(M$7,$F$2:$V$5,4)))/(HLOOKUP(M$7,$F$2:$V$5,2)*$B$4)))</f>
        <v>2.3985890652557319E-4</v>
      </c>
      <c r="N19" s="40">
        <f>IF(Time!N18=0,0,((((0.5*VLOOKUP($E19,$A$7:$C$50,3)))/HLOOKUP(N$7,$F$2:$V$5,4)+(Time!N18*VLOOKUP($E19,$A$7:$C$50,3)/HLOOKUP(N$7,$F$2:$V$5,4)))/(HLOOKUP(N$7,$F$2:$V$5,2)*$B$4)))</f>
        <v>1.8892697900562387E-4</v>
      </c>
      <c r="O19" s="7">
        <f>IF(Time!O18=0,0,((((0.5*VLOOKUP($E19,$A$7:$C$50,3)))/HLOOKUP(O$7,$F$2:$V$5,4)+(Time!O18*VLOOKUP($E19,$A$7:$C$50,3)/HLOOKUP(O$7,$F$2:$V$5,4)))/(HLOOKUP(O$7,$F$2:$V$5,2)*$B$4)))</f>
        <v>0</v>
      </c>
      <c r="P19" s="7">
        <f>IF(Time!P18=0,0,((((0.5*VLOOKUP($E19,$A$7:$C$50,3)))/HLOOKUP(P$7,$F$2:$V$5,4)+(Time!P18*VLOOKUP($E19,$A$7:$C$50,3)/HLOOKUP(P$7,$F$2:$V$5,4)))/(HLOOKUP(P$7,$F$2:$V$5,2)*$B$4)))</f>
        <v>0</v>
      </c>
      <c r="Q19" s="7">
        <f>IF(Time!Q18=0,0,((((0.5*VLOOKUP($E19,$A$7:$C$50,3)))/HLOOKUP(Q$7,$F$2:$V$5,4)+(Time!Q18*VLOOKUP($E19,$A$7:$C$50,3)/HLOOKUP(Q$7,$F$2:$V$5,4)))/(HLOOKUP(Q$7,$F$2:$V$5,2)*$B$4)))</f>
        <v>0</v>
      </c>
      <c r="R19" s="7">
        <f>IF(Time!R18=0,0,((((0.5*VLOOKUP($E19,$A$7:$C$50,3)))/HLOOKUP(R$7,$F$2:$V$5,4)+(Time!R18*VLOOKUP($E19,$A$7:$C$50,3)/HLOOKUP(R$7,$F$2:$V$5,4)))/(HLOOKUP(R$7,$F$2:$V$5,2)*$B$4)))</f>
        <v>0</v>
      </c>
      <c r="S19" s="7">
        <f>IF(Time!S18=0,0,((((0.5*VLOOKUP($E19,$A$7:$C$50,3)))/HLOOKUP(S$7,$F$2:$V$5,4)+(Time!S18*VLOOKUP($E19,$A$7:$C$50,3)/HLOOKUP(S$7,$F$2:$V$5,4)))/(HLOOKUP(S$7,$F$2:$V$5,2)*$B$4)))</f>
        <v>0</v>
      </c>
      <c r="T19" s="7">
        <f>IF(Time!T18=0,0,((((0.5*VLOOKUP($E19,$A$7:$C$50,3)))/HLOOKUP(T$7,$F$2:$V$5,4)+(Time!T18*VLOOKUP($E19,$A$7:$C$50,3)/HLOOKUP(T$7,$F$2:$V$5,4)))/(HLOOKUP(T$7,$F$2:$V$5,2)*$B$4)))</f>
        <v>0</v>
      </c>
      <c r="U19" s="7">
        <f>IF(Time!U18=0,0,((((0.5*VLOOKUP($E19,$A$7:$C$50,3)))/HLOOKUP(U$7,$F$2:$V$5,4)+(Time!U18*VLOOKUP($E19,$A$7:$C$50,3)/HLOOKUP(U$7,$F$2:$V$5,4)))/(HLOOKUP(U$7,$F$2:$V$5,2)*$B$4)))</f>
        <v>0</v>
      </c>
      <c r="V19" s="8">
        <f>IF(Time!V18=0,0,((((0.5*VLOOKUP($E19,$A$7:$C$50,3)))/HLOOKUP(V$7,$F$2:$V$5,4)+(Time!V18*VLOOKUP($E19,$A$7:$C$50,3)/HLOOKUP(V$7,$F$2:$V$5,4)))/(HLOOKUP(V$7,$F$2:$V$5,2)*$B$4)))</f>
        <v>0</v>
      </c>
    </row>
    <row r="20" spans="1:22" x14ac:dyDescent="0.3">
      <c r="A20" s="5">
        <v>13</v>
      </c>
      <c r="B20" s="26" t="str">
        <f>VLOOKUP($A20,'Product Demand Table'!$A$1:$F$44,2,TRUE)</f>
        <v>A</v>
      </c>
      <c r="C20" s="32">
        <f>VLOOKUP($A20,'Product Demand Table'!$A$1:$F$44,6,TRUE)</f>
        <v>12041</v>
      </c>
      <c r="E20" s="5">
        <v>9</v>
      </c>
      <c r="F20" s="7">
        <f>IF(Time!F19=0,0,((((0.5*VLOOKUP($E20,$A$7:$C$50,3)))/HLOOKUP(F$7,$F$2:$V$5,4)+(Time!F19*VLOOKUP($E20,$A$7:$C$50,3)/HLOOKUP(F$7,$F$2:$V$5,4)))/(HLOOKUP(F$7,$F$2:$V$5,2)*$B$4)))</f>
        <v>5.6998638838475499E-4</v>
      </c>
      <c r="G20" s="7">
        <f>IF(Time!G19=0,0,((((0.5*VLOOKUP($E20,$A$7:$C$50,3)))/HLOOKUP(G$7,$F$2:$V$5,4)+(Time!G19*VLOOKUP($E20,$A$7:$C$50,3)/HLOOKUP(G$7,$F$2:$V$5,4)))/(HLOOKUP(G$7,$F$2:$V$5,2)*$B$4)))</f>
        <v>1.5161637931034484E-3</v>
      </c>
      <c r="H20" s="7">
        <f>IF(Time!H19=0,0,((((0.5*VLOOKUP($E20,$A$7:$C$50,3)))/HLOOKUP(H$7,$F$2:$V$5,4)+(Time!H19*VLOOKUP($E20,$A$7:$C$50,3)/HLOOKUP(H$7,$F$2:$V$5,4)))/(HLOOKUP(H$7,$F$2:$V$5,2)*$B$4)))</f>
        <v>4.6413177339901481E-4</v>
      </c>
      <c r="I20" s="7">
        <f>IF(Time!I19=0,0,((((0.5*VLOOKUP($E20,$A$7:$C$50,3)))/HLOOKUP(I$7,$F$2:$V$5,4)+(Time!I19*VLOOKUP($E20,$A$7:$C$50,3)/HLOOKUP(I$7,$F$2:$V$5,4)))/(HLOOKUP(I$7,$F$2:$V$5,2)*$B$4)))</f>
        <v>0</v>
      </c>
      <c r="J20" s="7">
        <f>IF(Time!J19=0,0,((((0.5*VLOOKUP($E20,$A$7:$C$50,3)))/HLOOKUP(J$7,$F$2:$V$5,4)+(Time!J19*VLOOKUP($E20,$A$7:$C$50,3)/HLOOKUP(J$7,$F$2:$V$5,4)))/(HLOOKUP(J$7,$F$2:$V$5,2)*$B$4)))</f>
        <v>0</v>
      </c>
      <c r="K20" s="7">
        <f>IF(Time!K19=0,0,((((0.5*VLOOKUP($E20,$A$7:$C$50,3)))/HLOOKUP(K$7,$F$2:$V$5,4)+(Time!K19*VLOOKUP($E20,$A$7:$C$50,3)/HLOOKUP(K$7,$F$2:$V$5,4)))/(HLOOKUP(K$7,$F$2:$V$5,2)*$B$4)))</f>
        <v>1.2539700544464609E-3</v>
      </c>
      <c r="L20" s="7">
        <f>IF(Time!L19=0,0,((((0.5*VLOOKUP($E20,$A$7:$C$50,3)))/HLOOKUP(L$7,$F$2:$V$5,4)+(Time!L19*VLOOKUP($E20,$A$7:$C$50,3)/HLOOKUP(L$7,$F$2:$V$5,4)))/(HLOOKUP(L$7,$F$2:$V$5,2)*$B$4)))</f>
        <v>0</v>
      </c>
      <c r="M20" s="40">
        <f>IF(Time!M19=0,0,((((0.5*VLOOKUP($E20,$A$7:$C$50,3)))/HLOOKUP(M$7,$F$2:$V$5,4)+(Time!M19*VLOOKUP($E20,$A$7:$C$50,3)/HLOOKUP(M$7,$F$2:$V$5,4)))/(HLOOKUP(M$7,$F$2:$V$5,2)*$B$4)))</f>
        <v>2.0112376847290642E-3</v>
      </c>
      <c r="N20" s="40">
        <f>IF(Time!N19=0,0,((((0.5*VLOOKUP($E20,$A$7:$C$50,3)))/HLOOKUP(N$7,$F$2:$V$5,4)+(Time!N19*VLOOKUP($E20,$A$7:$C$50,3)/HLOOKUP(N$7,$F$2:$V$5,4)))/(HLOOKUP(N$7,$F$2:$V$5,2)*$B$4)))</f>
        <v>1.4135662431941922E-3</v>
      </c>
      <c r="O20" s="7">
        <f>IF(Time!O19=0,0,((((0.5*VLOOKUP($E20,$A$7:$C$50,3)))/HLOOKUP(O$7,$F$2:$V$5,4)+(Time!O19*VLOOKUP($E20,$A$7:$C$50,3)/HLOOKUP(O$7,$F$2:$V$5,4)))/(HLOOKUP(O$7,$F$2:$V$5,2)*$B$4)))</f>
        <v>0</v>
      </c>
      <c r="P20" s="7">
        <f>IF(Time!P19=0,0,((((0.5*VLOOKUP($E20,$A$7:$C$50,3)))/HLOOKUP(P$7,$F$2:$V$5,4)+(Time!P19*VLOOKUP($E20,$A$7:$C$50,3)/HLOOKUP(P$7,$F$2:$V$5,4)))/(HLOOKUP(P$7,$F$2:$V$5,2)*$B$4)))</f>
        <v>0</v>
      </c>
      <c r="Q20" s="7">
        <f>IF(Time!Q19=0,0,((((0.5*VLOOKUP($E20,$A$7:$C$50,3)))/HLOOKUP(Q$7,$F$2:$V$5,4)+(Time!Q19*VLOOKUP($E20,$A$7:$C$50,3)/HLOOKUP(Q$7,$F$2:$V$5,4)))/(HLOOKUP(Q$7,$F$2:$V$5,2)*$B$4)))</f>
        <v>0</v>
      </c>
      <c r="R20" s="7">
        <f>IF(Time!R19=0,0,((((0.5*VLOOKUP($E20,$A$7:$C$50,3)))/HLOOKUP(R$7,$F$2:$V$5,4)+(Time!R19*VLOOKUP($E20,$A$7:$C$50,3)/HLOOKUP(R$7,$F$2:$V$5,4)))/(HLOOKUP(R$7,$F$2:$V$5,2)*$B$4)))</f>
        <v>0</v>
      </c>
      <c r="S20" s="7">
        <f>IF(Time!S19=0,0,((((0.5*VLOOKUP($E20,$A$7:$C$50,3)))/HLOOKUP(S$7,$F$2:$V$5,4)+(Time!S19*VLOOKUP($E20,$A$7:$C$50,3)/HLOOKUP(S$7,$F$2:$V$5,4)))/(HLOOKUP(S$7,$F$2:$V$5,2)*$B$4)))</f>
        <v>0</v>
      </c>
      <c r="T20" s="7">
        <f>IF(Time!T19=0,0,((((0.5*VLOOKUP($E20,$A$7:$C$50,3)))/HLOOKUP(T$7,$F$2:$V$5,4)+(Time!T19*VLOOKUP($E20,$A$7:$C$50,3)/HLOOKUP(T$7,$F$2:$V$5,4)))/(HLOOKUP(T$7,$F$2:$V$5,2)*$B$4)))</f>
        <v>0</v>
      </c>
      <c r="U20" s="7">
        <f>IF(Time!U19=0,0,((((0.5*VLOOKUP($E20,$A$7:$C$50,3)))/HLOOKUP(U$7,$F$2:$V$5,4)+(Time!U19*VLOOKUP($E20,$A$7:$C$50,3)/HLOOKUP(U$7,$F$2:$V$5,4)))/(HLOOKUP(U$7,$F$2:$V$5,2)*$B$4)))</f>
        <v>0</v>
      </c>
      <c r="V20" s="8">
        <f>IF(Time!V19=0,0,((((0.5*VLOOKUP($E20,$A$7:$C$50,3)))/HLOOKUP(V$7,$F$2:$V$5,4)+(Time!V19*VLOOKUP($E20,$A$7:$C$50,3)/HLOOKUP(V$7,$F$2:$V$5,4)))/(HLOOKUP(V$7,$F$2:$V$5,2)*$B$4)))</f>
        <v>0</v>
      </c>
    </row>
    <row r="21" spans="1:22" x14ac:dyDescent="0.3">
      <c r="A21" s="5">
        <v>14</v>
      </c>
      <c r="B21" s="26" t="str">
        <f>VLOOKUP($A21,'Product Demand Table'!$A$1:$F$44,2,TRUE)</f>
        <v>A</v>
      </c>
      <c r="C21" s="32">
        <f>VLOOKUP($A21,'Product Demand Table'!$A$1:$F$44,6,TRUE)</f>
        <v>1380</v>
      </c>
      <c r="E21" s="5">
        <v>13</v>
      </c>
      <c r="F21" s="7">
        <f>IF(Time!F20=0,0,((((0.5*VLOOKUP($E21,$A$7:$C$50,3)))/HLOOKUP(F$7,$F$2:$V$5,4)+(Time!F20*VLOOKUP($E21,$A$7:$C$50,3)/HLOOKUP(F$7,$F$2:$V$5,4)))/(HLOOKUP(F$7,$F$2:$V$5,2)*$B$4)))</f>
        <v>4.2154696287333919E-4</v>
      </c>
      <c r="G21" s="7">
        <f>IF(Time!G20=0,0,((((0.5*VLOOKUP($E21,$A$7:$C$50,3)))/HLOOKUP(G$7,$F$2:$V$5,4)+(Time!G20*VLOOKUP($E21,$A$7:$C$50,3)/HLOOKUP(G$7,$F$2:$V$5,4)))/(HLOOKUP(G$7,$F$2:$V$5,2)*$B$4)))</f>
        <v>1.1213149212430822E-3</v>
      </c>
      <c r="H21" s="7">
        <f>IF(Time!H20=0,0,((((0.5*VLOOKUP($E21,$A$7:$C$50,3)))/HLOOKUP(H$7,$F$2:$V$5,4)+(Time!H20*VLOOKUP($E21,$A$7:$C$50,3)/HLOOKUP(H$7,$F$2:$V$5,4)))/(HLOOKUP(H$7,$F$2:$V$5,2)*$B$4)))</f>
        <v>3.4325966976829047E-4</v>
      </c>
      <c r="I21" s="7">
        <f>IF(Time!I20=0,0,((((0.5*VLOOKUP($E21,$A$7:$C$50,3)))/HLOOKUP(I$7,$F$2:$V$5,4)+(Time!I20*VLOOKUP($E21,$A$7:$C$50,3)/HLOOKUP(I$7,$F$2:$V$5,4)))/(HLOOKUP(I$7,$F$2:$V$5,2)*$B$4)))</f>
        <v>0</v>
      </c>
      <c r="J21" s="7">
        <f>IF(Time!J20=0,0,((((0.5*VLOOKUP($E21,$A$7:$C$50,3)))/HLOOKUP(J$7,$F$2:$V$5,4)+(Time!J20*VLOOKUP($E21,$A$7:$C$50,3)/HLOOKUP(J$7,$F$2:$V$5,4)))/(HLOOKUP(J$7,$F$2:$V$5,2)*$B$4)))</f>
        <v>0</v>
      </c>
      <c r="K21" s="7">
        <f>IF(Time!K20=0,0,((((0.5*VLOOKUP($E21,$A$7:$C$50,3)))/HLOOKUP(K$7,$F$2:$V$5,4)+(Time!K20*VLOOKUP($E21,$A$7:$C$50,3)/HLOOKUP(K$7,$F$2:$V$5,4)))/(HLOOKUP(K$7,$F$2:$V$5,2)*$B$4)))</f>
        <v>9.2740331832134621E-4</v>
      </c>
      <c r="L21" s="7">
        <f>IF(Time!L20=0,0,((((0.5*VLOOKUP($E21,$A$7:$C$50,3)))/HLOOKUP(L$7,$F$2:$V$5,4)+(Time!L20*VLOOKUP($E21,$A$7:$C$50,3)/HLOOKUP(L$7,$F$2:$V$5,4)))/(HLOOKUP(L$7,$F$2:$V$5,2)*$B$4)))</f>
        <v>0</v>
      </c>
      <c r="M21" s="40">
        <f>IF(Time!M20=0,0,((((0.5*VLOOKUP($E21,$A$7:$C$50,3)))/HLOOKUP(M$7,$F$2:$V$5,4)+(Time!M20*VLOOKUP($E21,$A$7:$C$50,3)/HLOOKUP(M$7,$F$2:$V$5,4)))/(HLOOKUP(M$7,$F$2:$V$5,2)*$B$4)))</f>
        <v>1.601878458918689E-3</v>
      </c>
      <c r="N21" s="40">
        <f>IF(Time!N20=0,0,((((0.5*VLOOKUP($E21,$A$7:$C$50,3)))/HLOOKUP(N$7,$F$2:$V$5,4)+(Time!N20*VLOOKUP($E21,$A$7:$C$50,3)/HLOOKUP(N$7,$F$2:$V$5,4)))/(HLOOKUP(N$7,$F$2:$V$5,2)*$B$4)))</f>
        <v>1.0454364679258811E-3</v>
      </c>
      <c r="O21" s="7">
        <f>IF(Time!O20=0,0,((((0.5*VLOOKUP($E21,$A$7:$C$50,3)))/HLOOKUP(O$7,$F$2:$V$5,4)+(Time!O20*VLOOKUP($E21,$A$7:$C$50,3)/HLOOKUP(O$7,$F$2:$V$5,4)))/(HLOOKUP(O$7,$F$2:$V$5,2)*$B$4)))</f>
        <v>0</v>
      </c>
      <c r="P21" s="7">
        <f>IF(Time!P20=0,0,((((0.5*VLOOKUP($E21,$A$7:$C$50,3)))/HLOOKUP(P$7,$F$2:$V$5,4)+(Time!P20*VLOOKUP($E21,$A$7:$C$50,3)/HLOOKUP(P$7,$F$2:$V$5,4)))/(HLOOKUP(P$7,$F$2:$V$5,2)*$B$4)))</f>
        <v>0</v>
      </c>
      <c r="Q21" s="7">
        <f>IF(Time!Q20=0,0,((((0.5*VLOOKUP($E21,$A$7:$C$50,3)))/HLOOKUP(Q$7,$F$2:$V$5,4)+(Time!Q20*VLOOKUP($E21,$A$7:$C$50,3)/HLOOKUP(Q$7,$F$2:$V$5,4)))/(HLOOKUP(Q$7,$F$2:$V$5,2)*$B$4)))</f>
        <v>0</v>
      </c>
      <c r="R21" s="7">
        <f>IF(Time!R20=0,0,((((0.5*VLOOKUP($E21,$A$7:$C$50,3)))/HLOOKUP(R$7,$F$2:$V$5,4)+(Time!R20*VLOOKUP($E21,$A$7:$C$50,3)/HLOOKUP(R$7,$F$2:$V$5,4)))/(HLOOKUP(R$7,$F$2:$V$5,2)*$B$4)))</f>
        <v>0</v>
      </c>
      <c r="S21" s="7">
        <f>IF(Time!S20=0,0,((((0.5*VLOOKUP($E21,$A$7:$C$50,3)))/HLOOKUP(S$7,$F$2:$V$5,4)+(Time!S20*VLOOKUP($E21,$A$7:$C$50,3)/HLOOKUP(S$7,$F$2:$V$5,4)))/(HLOOKUP(S$7,$F$2:$V$5,2)*$B$4)))</f>
        <v>0</v>
      </c>
      <c r="T21" s="7">
        <f>IF(Time!T20=0,0,((((0.5*VLOOKUP($E21,$A$7:$C$50,3)))/HLOOKUP(T$7,$F$2:$V$5,4)+(Time!T20*VLOOKUP($E21,$A$7:$C$50,3)/HLOOKUP(T$7,$F$2:$V$5,4)))/(HLOOKUP(T$7,$F$2:$V$5,2)*$B$4)))</f>
        <v>0</v>
      </c>
      <c r="U21" s="7">
        <f>IF(Time!U20=0,0,((((0.5*VLOOKUP($E21,$A$7:$C$50,3)))/HLOOKUP(U$7,$F$2:$V$5,4)+(Time!U20*VLOOKUP($E21,$A$7:$C$50,3)/HLOOKUP(U$7,$F$2:$V$5,4)))/(HLOOKUP(U$7,$F$2:$V$5,2)*$B$4)))</f>
        <v>0</v>
      </c>
      <c r="V21" s="8">
        <f>IF(Time!V20=0,0,((((0.5*VLOOKUP($E21,$A$7:$C$50,3)))/HLOOKUP(V$7,$F$2:$V$5,4)+(Time!V20*VLOOKUP($E21,$A$7:$C$50,3)/HLOOKUP(V$7,$F$2:$V$5,4)))/(HLOOKUP(V$7,$F$2:$V$5,2)*$B$4)))</f>
        <v>0</v>
      </c>
    </row>
    <row r="22" spans="1:22" x14ac:dyDescent="0.3">
      <c r="A22" s="5">
        <v>15</v>
      </c>
      <c r="B22" s="26" t="str">
        <f>VLOOKUP($A22,'Product Demand Table'!$A$1:$F$44,2,TRUE)</f>
        <v>A</v>
      </c>
      <c r="C22" s="32">
        <f>VLOOKUP($A22,'Product Demand Table'!$A$1:$F$44,6,TRUE)</f>
        <v>10437</v>
      </c>
      <c r="E22" s="5">
        <v>18</v>
      </c>
      <c r="F22" s="7">
        <f>IF(Time!F21=0,0,((((0.5*VLOOKUP($E22,$A$7:$C$50,3)))/HLOOKUP(F$7,$F$2:$V$5,4)+(Time!F21*VLOOKUP($E22,$A$7:$C$50,3)/HLOOKUP(F$7,$F$2:$V$5,4)))/(HLOOKUP(F$7,$F$2:$V$5,2)*$B$4)))</f>
        <v>5.1736741278483563E-4</v>
      </c>
      <c r="G22" s="7">
        <f>IF(Time!G21=0,0,((((0.5*VLOOKUP($E22,$A$7:$C$50,3)))/HLOOKUP(G$7,$F$2:$V$5,4)+(Time!G21*VLOOKUP($E22,$A$7:$C$50,3)/HLOOKUP(G$7,$F$2:$V$5,4)))/(HLOOKUP(G$7,$F$2:$V$5,2)*$B$4)))</f>
        <v>1.376197318007663E-3</v>
      </c>
      <c r="H22" s="7">
        <f>IF(Time!H21=0,0,((((0.5*VLOOKUP($E22,$A$7:$C$50,3)))/HLOOKUP(H$7,$F$2:$V$5,4)+(Time!H21*VLOOKUP($E22,$A$7:$C$50,3)/HLOOKUP(H$7,$F$2:$V$5,4)))/(HLOOKUP(H$7,$F$2:$V$5,2)*$B$4)))</f>
        <v>4.2128489326765186E-4</v>
      </c>
      <c r="I22" s="7">
        <f>IF(Time!I21=0,0,((((0.5*VLOOKUP($E22,$A$7:$C$50,3)))/HLOOKUP(I$7,$F$2:$V$5,4)+(Time!I21*VLOOKUP($E22,$A$7:$C$50,3)/HLOOKUP(I$7,$F$2:$V$5,4)))/(HLOOKUP(I$7,$F$2:$V$5,2)*$B$4)))</f>
        <v>0</v>
      </c>
      <c r="J22" s="7">
        <f>IF(Time!J21=0,0,((((0.5*VLOOKUP($E22,$A$7:$C$50,3)))/HLOOKUP(J$7,$F$2:$V$5,4)+(Time!J21*VLOOKUP($E22,$A$7:$C$50,3)/HLOOKUP(J$7,$F$2:$V$5,4)))/(HLOOKUP(J$7,$F$2:$V$5,2)*$B$4)))</f>
        <v>0</v>
      </c>
      <c r="K22" s="7">
        <f>IF(Time!K21=0,0,((((0.5*VLOOKUP($E22,$A$7:$C$50,3)))/HLOOKUP(K$7,$F$2:$V$5,4)+(Time!K21*VLOOKUP($E22,$A$7:$C$50,3)/HLOOKUP(K$7,$F$2:$V$5,4)))/(HLOOKUP(K$7,$F$2:$V$5,2)*$B$4)))</f>
        <v>1.1382083081266383E-3</v>
      </c>
      <c r="L22" s="7">
        <f>IF(Time!L21=0,0,((((0.5*VLOOKUP($E22,$A$7:$C$50,3)))/HLOOKUP(L$7,$F$2:$V$5,4)+(Time!L21*VLOOKUP($E22,$A$7:$C$50,3)/HLOOKUP(L$7,$F$2:$V$5,4)))/(HLOOKUP(L$7,$F$2:$V$5,2)*$B$4)))</f>
        <v>0</v>
      </c>
      <c r="M22" s="40">
        <f>IF(Time!M21=0,0,((((0.5*VLOOKUP($E22,$A$7:$C$50,3)))/HLOOKUP(M$7,$F$2:$V$5,4)+(Time!M21*VLOOKUP($E22,$A$7:$C$50,3)/HLOOKUP(M$7,$F$2:$V$5,4)))/(HLOOKUP(M$7,$F$2:$V$5,2)*$B$4)))</f>
        <v>1.909824849480022E-3</v>
      </c>
      <c r="N22" s="40">
        <f>IF(Time!N21=0,0,((((0.5*VLOOKUP($E22,$A$7:$C$50,3)))/HLOOKUP(N$7,$F$2:$V$5,4)+(Time!N21*VLOOKUP($E22,$A$7:$C$50,3)/HLOOKUP(N$7,$F$2:$V$5,4)))/(HLOOKUP(N$7,$F$2:$V$5,2)*$B$4)))</f>
        <v>1.2830711837063925E-3</v>
      </c>
      <c r="O22" s="7">
        <f>IF(Time!O21=0,0,((((0.5*VLOOKUP($E22,$A$7:$C$50,3)))/HLOOKUP(O$7,$F$2:$V$5,4)+(Time!O21*VLOOKUP($E22,$A$7:$C$50,3)/HLOOKUP(O$7,$F$2:$V$5,4)))/(HLOOKUP(O$7,$F$2:$V$5,2)*$B$4)))</f>
        <v>0</v>
      </c>
      <c r="P22" s="7">
        <f>IF(Time!P21=0,0,((((0.5*VLOOKUP($E22,$A$7:$C$50,3)))/HLOOKUP(P$7,$F$2:$V$5,4)+(Time!P21*VLOOKUP($E22,$A$7:$C$50,3)/HLOOKUP(P$7,$F$2:$V$5,4)))/(HLOOKUP(P$7,$F$2:$V$5,2)*$B$4)))</f>
        <v>0</v>
      </c>
      <c r="Q22" s="7">
        <f>IF(Time!Q21=0,0,((((0.5*VLOOKUP($E22,$A$7:$C$50,3)))/HLOOKUP(Q$7,$F$2:$V$5,4)+(Time!Q21*VLOOKUP($E22,$A$7:$C$50,3)/HLOOKUP(Q$7,$F$2:$V$5,4)))/(HLOOKUP(Q$7,$F$2:$V$5,2)*$B$4)))</f>
        <v>0</v>
      </c>
      <c r="R22" s="7">
        <f>IF(Time!R21=0,0,((((0.5*VLOOKUP($E22,$A$7:$C$50,3)))/HLOOKUP(R$7,$F$2:$V$5,4)+(Time!R21*VLOOKUP($E22,$A$7:$C$50,3)/HLOOKUP(R$7,$F$2:$V$5,4)))/(HLOOKUP(R$7,$F$2:$V$5,2)*$B$4)))</f>
        <v>0</v>
      </c>
      <c r="S22" s="7">
        <f>IF(Time!S21=0,0,((((0.5*VLOOKUP($E22,$A$7:$C$50,3)))/HLOOKUP(S$7,$F$2:$V$5,4)+(Time!S21*VLOOKUP($E22,$A$7:$C$50,3)/HLOOKUP(S$7,$F$2:$V$5,4)))/(HLOOKUP(S$7,$F$2:$V$5,2)*$B$4)))</f>
        <v>0</v>
      </c>
      <c r="T22" s="7">
        <f>IF(Time!T21=0,0,((((0.5*VLOOKUP($E22,$A$7:$C$50,3)))/HLOOKUP(T$7,$F$2:$V$5,4)+(Time!T21*VLOOKUP($E22,$A$7:$C$50,3)/HLOOKUP(T$7,$F$2:$V$5,4)))/(HLOOKUP(T$7,$F$2:$V$5,2)*$B$4)))</f>
        <v>0</v>
      </c>
      <c r="U22" s="7">
        <f>IF(Time!U21=0,0,((((0.5*VLOOKUP($E22,$A$7:$C$50,3)))/HLOOKUP(U$7,$F$2:$V$5,4)+(Time!U21*VLOOKUP($E22,$A$7:$C$50,3)/HLOOKUP(U$7,$F$2:$V$5,4)))/(HLOOKUP(U$7,$F$2:$V$5,2)*$B$4)))</f>
        <v>0</v>
      </c>
      <c r="V22" s="8">
        <f>IF(Time!V21=0,0,((((0.5*VLOOKUP($E22,$A$7:$C$50,3)))/HLOOKUP(V$7,$F$2:$V$5,4)+(Time!V21*VLOOKUP($E22,$A$7:$C$50,3)/HLOOKUP(V$7,$F$2:$V$5,4)))/(HLOOKUP(V$7,$F$2:$V$5,2)*$B$4)))</f>
        <v>0</v>
      </c>
    </row>
    <row r="23" spans="1:22" x14ac:dyDescent="0.3">
      <c r="A23" s="5">
        <v>16</v>
      </c>
      <c r="B23" s="26" t="str">
        <f>VLOOKUP($A23,'Product Demand Table'!$A$1:$F$44,2,TRUE)</f>
        <v>A</v>
      </c>
      <c r="C23" s="32">
        <f>VLOOKUP($A23,'Product Demand Table'!$A$1:$F$44,6,TRUE)</f>
        <v>3342</v>
      </c>
      <c r="E23" s="5">
        <v>24</v>
      </c>
      <c r="F23" s="7">
        <f>IF(Time!F22=0,0,((((0.5*VLOOKUP($E23,$A$7:$C$50,3)))/HLOOKUP(F$7,$F$2:$V$5,4)+(Time!F22*VLOOKUP($E23,$A$7:$C$50,3)/HLOOKUP(F$7,$F$2:$V$5,4)))/(HLOOKUP(F$7,$F$2:$V$5,2)*$B$4)))</f>
        <v>1.385668033429679E-4</v>
      </c>
      <c r="G23" s="7">
        <f>IF(Time!G22=0,0,((((0.5*VLOOKUP($E23,$A$7:$C$50,3)))/HLOOKUP(G$7,$F$2:$V$5,4)+(Time!G22*VLOOKUP($E23,$A$7:$C$50,3)/HLOOKUP(G$7,$F$2:$V$5,4)))/(HLOOKUP(G$7,$F$2:$V$5,2)*$B$4)))</f>
        <v>3.685876968922946E-4</v>
      </c>
      <c r="H23" s="7">
        <f>IF(Time!H22=0,0,((((0.5*VLOOKUP($E23,$A$7:$C$50,3)))/HLOOKUP(H$7,$F$2:$V$5,4)+(Time!H22*VLOOKUP($E23,$A$7:$C$50,3)/HLOOKUP(H$7,$F$2:$V$5,4)))/(HLOOKUP(H$7,$F$2:$V$5,2)*$B$4)))</f>
        <v>1.1283296843641672E-4</v>
      </c>
      <c r="I23" s="7">
        <f>IF(Time!I22=0,0,((((0.5*VLOOKUP($E23,$A$7:$C$50,3)))/HLOOKUP(I$7,$F$2:$V$5,4)+(Time!I22*VLOOKUP($E23,$A$7:$C$50,3)/HLOOKUP(I$7,$F$2:$V$5,4)))/(HLOOKUP(I$7,$F$2:$V$5,2)*$B$4)))</f>
        <v>0</v>
      </c>
      <c r="J23" s="7">
        <f>IF(Time!J22=0,0,((((0.5*VLOOKUP($E23,$A$7:$C$50,3)))/HLOOKUP(J$7,$F$2:$V$5,4)+(Time!J22*VLOOKUP($E23,$A$7:$C$50,3)/HLOOKUP(J$7,$F$2:$V$5,4)))/(HLOOKUP(J$7,$F$2:$V$5,2)*$B$4)))</f>
        <v>0</v>
      </c>
      <c r="K23" s="7">
        <f>IF(Time!K22=0,0,((((0.5*VLOOKUP($E23,$A$7:$C$50,3)))/HLOOKUP(K$7,$F$2:$V$5,4)+(Time!K22*VLOOKUP($E23,$A$7:$C$50,3)/HLOOKUP(K$7,$F$2:$V$5,4)))/(HLOOKUP(K$7,$F$2:$V$5,2)*$B$4)))</f>
        <v>3.0484696735452938E-4</v>
      </c>
      <c r="L23" s="7">
        <f>IF(Time!L22=0,0,((((0.5*VLOOKUP($E23,$A$7:$C$50,3)))/HLOOKUP(L$7,$F$2:$V$5,4)+(Time!L22*VLOOKUP($E23,$A$7:$C$50,3)/HLOOKUP(L$7,$F$2:$V$5,4)))/(HLOOKUP(L$7,$F$2:$V$5,2)*$B$4)))</f>
        <v>0</v>
      </c>
      <c r="M23" s="40">
        <f>IF(Time!M22=0,0,((((0.5*VLOOKUP($E23,$A$7:$C$50,3)))/HLOOKUP(M$7,$F$2:$V$5,4)+(Time!M22*VLOOKUP($E23,$A$7:$C$50,3)/HLOOKUP(M$7,$F$2:$V$5,4)))/(HLOOKUP(M$7,$F$2:$V$5,2)*$B$4)))</f>
        <v>4.8894286322447239E-4</v>
      </c>
      <c r="N23" s="40">
        <f>IF(Time!N22=0,0,((((0.5*VLOOKUP($E23,$A$7:$C$50,3)))/HLOOKUP(N$7,$F$2:$V$5,4)+(Time!N22*VLOOKUP($E23,$A$7:$C$50,3)/HLOOKUP(N$7,$F$2:$V$5,4)))/(HLOOKUP(N$7,$F$2:$V$5,2)*$B$4)))</f>
        <v>3.4364567229056036E-4</v>
      </c>
      <c r="O23" s="7">
        <f>IF(Time!O22=0,0,((((0.5*VLOOKUP($E23,$A$7:$C$50,3)))/HLOOKUP(O$7,$F$2:$V$5,4)+(Time!O22*VLOOKUP($E23,$A$7:$C$50,3)/HLOOKUP(O$7,$F$2:$V$5,4)))/(HLOOKUP(O$7,$F$2:$V$5,2)*$B$4)))</f>
        <v>0</v>
      </c>
      <c r="P23" s="7">
        <f>IF(Time!P22=0,0,((((0.5*VLOOKUP($E23,$A$7:$C$50,3)))/HLOOKUP(P$7,$F$2:$V$5,4)+(Time!P22*VLOOKUP($E23,$A$7:$C$50,3)/HLOOKUP(P$7,$F$2:$V$5,4)))/(HLOOKUP(P$7,$F$2:$V$5,2)*$B$4)))</f>
        <v>0</v>
      </c>
      <c r="Q23" s="7">
        <f>IF(Time!Q22=0,0,((((0.5*VLOOKUP($E23,$A$7:$C$50,3)))/HLOOKUP(Q$7,$F$2:$V$5,4)+(Time!Q22*VLOOKUP($E23,$A$7:$C$50,3)/HLOOKUP(Q$7,$F$2:$V$5,4)))/(HLOOKUP(Q$7,$F$2:$V$5,2)*$B$4)))</f>
        <v>0</v>
      </c>
      <c r="R23" s="7">
        <f>IF(Time!R22=0,0,((((0.5*VLOOKUP($E23,$A$7:$C$50,3)))/HLOOKUP(R$7,$F$2:$V$5,4)+(Time!R22*VLOOKUP($E23,$A$7:$C$50,3)/HLOOKUP(R$7,$F$2:$V$5,4)))/(HLOOKUP(R$7,$F$2:$V$5,2)*$B$4)))</f>
        <v>0</v>
      </c>
      <c r="S23" s="7">
        <f>IF(Time!S22=0,0,((((0.5*VLOOKUP($E23,$A$7:$C$50,3)))/HLOOKUP(S$7,$F$2:$V$5,4)+(Time!S22*VLOOKUP($E23,$A$7:$C$50,3)/HLOOKUP(S$7,$F$2:$V$5,4)))/(HLOOKUP(S$7,$F$2:$V$5,2)*$B$4)))</f>
        <v>0</v>
      </c>
      <c r="T23" s="7">
        <f>IF(Time!T22=0,0,((((0.5*VLOOKUP($E23,$A$7:$C$50,3)))/HLOOKUP(T$7,$F$2:$V$5,4)+(Time!T22*VLOOKUP($E23,$A$7:$C$50,3)/HLOOKUP(T$7,$F$2:$V$5,4)))/(HLOOKUP(T$7,$F$2:$V$5,2)*$B$4)))</f>
        <v>0</v>
      </c>
      <c r="U23" s="7">
        <f>IF(Time!U22=0,0,((((0.5*VLOOKUP($E23,$A$7:$C$50,3)))/HLOOKUP(U$7,$F$2:$V$5,4)+(Time!U22*VLOOKUP($E23,$A$7:$C$50,3)/HLOOKUP(U$7,$F$2:$V$5,4)))/(HLOOKUP(U$7,$F$2:$V$5,2)*$B$4)))</f>
        <v>0</v>
      </c>
      <c r="V23" s="8">
        <f>IF(Time!V22=0,0,((((0.5*VLOOKUP($E23,$A$7:$C$50,3)))/HLOOKUP(V$7,$F$2:$V$5,4)+(Time!V22*VLOOKUP($E23,$A$7:$C$50,3)/HLOOKUP(V$7,$F$2:$V$5,4)))/(HLOOKUP(V$7,$F$2:$V$5,2)*$B$4)))</f>
        <v>0</v>
      </c>
    </row>
    <row r="24" spans="1:22" x14ac:dyDescent="0.3">
      <c r="A24" s="5">
        <v>17</v>
      </c>
      <c r="B24" s="26" t="str">
        <f>VLOOKUP($A24,'Product Demand Table'!$A$1:$F$44,2,TRUE)</f>
        <v>A</v>
      </c>
      <c r="C24" s="32">
        <f>VLOOKUP($A24,'Product Demand Table'!$A$1:$F$44,6,TRUE)</f>
        <v>5342</v>
      </c>
      <c r="E24" s="5">
        <v>25</v>
      </c>
      <c r="F24" s="7">
        <f>IF(Time!F23=0,0,((((0.5*VLOOKUP($E24,$A$7:$C$50,3)))/HLOOKUP(F$7,$F$2:$V$5,4)+(Time!F23*VLOOKUP($E24,$A$7:$C$50,3)/HLOOKUP(F$7,$F$2:$V$5,4)))/(HLOOKUP(F$7,$F$2:$V$5,2)*$B$4)))</f>
        <v>9.8446147296722005E-5</v>
      </c>
      <c r="G24" s="7">
        <f>IF(Time!G23=0,0,((((0.5*VLOOKUP($E24,$A$7:$C$50,3)))/HLOOKUP(G$7,$F$2:$V$5,4)+(Time!G23*VLOOKUP($E24,$A$7:$C$50,3)/HLOOKUP(G$7,$F$2:$V$5,4)))/(HLOOKUP(G$7,$F$2:$V$5,2)*$B$4)))</f>
        <v>2.6186675180928055E-4</v>
      </c>
      <c r="H24" s="7">
        <f>IF(Time!H23=0,0,((((0.5*VLOOKUP($E24,$A$7:$C$50,3)))/HLOOKUP(H$7,$F$2:$V$5,4)+(Time!H23*VLOOKUP($E24,$A$7:$C$50,3)/HLOOKUP(H$7,$F$2:$V$5,4)))/(HLOOKUP(H$7,$F$2:$V$5,2)*$B$4)))</f>
        <v>8.0163291370187931E-5</v>
      </c>
      <c r="I24" s="7">
        <f>IF(Time!I23=0,0,((((0.5*VLOOKUP($E24,$A$7:$C$50,3)))/HLOOKUP(I$7,$F$2:$V$5,4)+(Time!I23*VLOOKUP($E24,$A$7:$C$50,3)/HLOOKUP(I$7,$F$2:$V$5,4)))/(HLOOKUP(I$7,$F$2:$V$5,2)*$B$4)))</f>
        <v>0</v>
      </c>
      <c r="J24" s="7">
        <f>IF(Time!J23=0,0,((((0.5*VLOOKUP($E24,$A$7:$C$50,3)))/HLOOKUP(J$7,$F$2:$V$5,4)+(Time!J23*VLOOKUP($E24,$A$7:$C$50,3)/HLOOKUP(J$7,$F$2:$V$5,4)))/(HLOOKUP(J$7,$F$2:$V$5,2)*$B$4)))</f>
        <v>0</v>
      </c>
      <c r="K24" s="7">
        <f>IF(Time!K23=0,0,((((0.5*VLOOKUP($E24,$A$7:$C$50,3)))/HLOOKUP(K$7,$F$2:$V$5,4)+(Time!K23*VLOOKUP($E24,$A$7:$C$50,3)/HLOOKUP(K$7,$F$2:$V$5,4)))/(HLOOKUP(K$7,$F$2:$V$5,2)*$B$4)))</f>
        <v>2.1658152405278842E-4</v>
      </c>
      <c r="L24" s="7">
        <f>IF(Time!L23=0,0,((((0.5*VLOOKUP($E24,$A$7:$C$50,3)))/HLOOKUP(L$7,$F$2:$V$5,4)+(Time!L23*VLOOKUP($E24,$A$7:$C$50,3)/HLOOKUP(L$7,$F$2:$V$5,4)))/(HLOOKUP(L$7,$F$2:$V$5,2)*$B$4)))</f>
        <v>0</v>
      </c>
      <c r="M24" s="40">
        <f>IF(Time!M23=0,0,((((0.5*VLOOKUP($E24,$A$7:$C$50,3)))/HLOOKUP(M$7,$F$2:$V$5,4)+(Time!M23*VLOOKUP($E24,$A$7:$C$50,3)/HLOOKUP(M$7,$F$2:$V$5,4)))/(HLOOKUP(M$7,$F$2:$V$5,2)*$B$4)))</f>
        <v>3.4737426260414764E-4</v>
      </c>
      <c r="N24" s="40">
        <f>IF(Time!N23=0,0,((((0.5*VLOOKUP($E24,$A$7:$C$50,3)))/HLOOKUP(N$7,$F$2:$V$5,4)+(Time!N23*VLOOKUP($E24,$A$7:$C$50,3)/HLOOKUP(N$7,$F$2:$V$5,4)))/(HLOOKUP(N$7,$F$2:$V$5,2)*$B$4)))</f>
        <v>2.4414644529587059E-4</v>
      </c>
      <c r="O24" s="7">
        <f>IF(Time!O23=0,0,((((0.5*VLOOKUP($E24,$A$7:$C$50,3)))/HLOOKUP(O$7,$F$2:$V$5,4)+(Time!O23*VLOOKUP($E24,$A$7:$C$50,3)/HLOOKUP(O$7,$F$2:$V$5,4)))/(HLOOKUP(O$7,$F$2:$V$5,2)*$B$4)))</f>
        <v>0</v>
      </c>
      <c r="P24" s="7">
        <f>IF(Time!P23=0,0,((((0.5*VLOOKUP($E24,$A$7:$C$50,3)))/HLOOKUP(P$7,$F$2:$V$5,4)+(Time!P23*VLOOKUP($E24,$A$7:$C$50,3)/HLOOKUP(P$7,$F$2:$V$5,4)))/(HLOOKUP(P$7,$F$2:$V$5,2)*$B$4)))</f>
        <v>0</v>
      </c>
      <c r="Q24" s="7">
        <f>IF(Time!Q23=0,0,((((0.5*VLOOKUP($E24,$A$7:$C$50,3)))/HLOOKUP(Q$7,$F$2:$V$5,4)+(Time!Q23*VLOOKUP($E24,$A$7:$C$50,3)/HLOOKUP(Q$7,$F$2:$V$5,4)))/(HLOOKUP(Q$7,$F$2:$V$5,2)*$B$4)))</f>
        <v>0</v>
      </c>
      <c r="R24" s="7">
        <f>IF(Time!R23=0,0,((((0.5*VLOOKUP($E24,$A$7:$C$50,3)))/HLOOKUP(R$7,$F$2:$V$5,4)+(Time!R23*VLOOKUP($E24,$A$7:$C$50,3)/HLOOKUP(R$7,$F$2:$V$5,4)))/(HLOOKUP(R$7,$F$2:$V$5,2)*$B$4)))</f>
        <v>0</v>
      </c>
      <c r="S24" s="7">
        <f>IF(Time!S23=0,0,((((0.5*VLOOKUP($E24,$A$7:$C$50,3)))/HLOOKUP(S$7,$F$2:$V$5,4)+(Time!S23*VLOOKUP($E24,$A$7:$C$50,3)/HLOOKUP(S$7,$F$2:$V$5,4)))/(HLOOKUP(S$7,$F$2:$V$5,2)*$B$4)))</f>
        <v>0</v>
      </c>
      <c r="T24" s="7">
        <f>IF(Time!T23=0,0,((((0.5*VLOOKUP($E24,$A$7:$C$50,3)))/HLOOKUP(T$7,$F$2:$V$5,4)+(Time!T23*VLOOKUP($E24,$A$7:$C$50,3)/HLOOKUP(T$7,$F$2:$V$5,4)))/(HLOOKUP(T$7,$F$2:$V$5,2)*$B$4)))</f>
        <v>0</v>
      </c>
      <c r="U24" s="7">
        <f>IF(Time!U23=0,0,((((0.5*VLOOKUP($E24,$A$7:$C$50,3)))/HLOOKUP(U$7,$F$2:$V$5,4)+(Time!U23*VLOOKUP($E24,$A$7:$C$50,3)/HLOOKUP(U$7,$F$2:$V$5,4)))/(HLOOKUP(U$7,$F$2:$V$5,2)*$B$4)))</f>
        <v>0</v>
      </c>
      <c r="V24" s="8">
        <f>IF(Time!V23=0,0,((((0.5*VLOOKUP($E24,$A$7:$C$50,3)))/HLOOKUP(V$7,$F$2:$V$5,4)+(Time!V23*VLOOKUP($E24,$A$7:$C$50,3)/HLOOKUP(V$7,$F$2:$V$5,4)))/(HLOOKUP(V$7,$F$2:$V$5,2)*$B$4)))</f>
        <v>0</v>
      </c>
    </row>
    <row r="25" spans="1:22" x14ac:dyDescent="0.3">
      <c r="A25" s="5">
        <v>18</v>
      </c>
      <c r="B25" s="26" t="str">
        <f>VLOOKUP($A25,'Product Demand Table'!$A$1:$F$44,2,TRUE)</f>
        <v>A</v>
      </c>
      <c r="C25" s="32">
        <f>VLOOKUP($A25,'Product Demand Table'!$A$1:$F$44,6,TRUE)</f>
        <v>14778</v>
      </c>
      <c r="E25" s="5">
        <v>30</v>
      </c>
      <c r="F25" s="7">
        <f>IF(Time!F24=0,0,((((0.5*VLOOKUP($E25,$A$7:$C$50,3)))/HLOOKUP(F$7,$F$2:$V$5,4)+(Time!F24*VLOOKUP($E25,$A$7:$C$50,3)/HLOOKUP(F$7,$F$2:$V$5,4)))/(HLOOKUP(F$7,$F$2:$V$5,2)*$B$4)))</f>
        <v>4.5197004324348545E-5</v>
      </c>
      <c r="G25" s="7">
        <f>IF(Time!G24=0,0,((((0.5*VLOOKUP($E25,$A$7:$C$50,3)))/HLOOKUP(G$7,$F$2:$V$5,4)+(Time!G24*VLOOKUP($E25,$A$7:$C$50,3)/HLOOKUP(G$7,$F$2:$V$5,4)))/(HLOOKUP(G$7,$F$2:$V$5,2)*$B$4)))</f>
        <v>1.2022403150276714E-4</v>
      </c>
      <c r="H25" s="7">
        <f>IF(Time!H24=0,0,((((0.5*VLOOKUP($E25,$A$7:$C$50,3)))/HLOOKUP(H$7,$F$2:$V$5,4)+(Time!H24*VLOOKUP($E25,$A$7:$C$50,3)/HLOOKUP(H$7,$F$2:$V$5,4)))/(HLOOKUP(H$7,$F$2:$V$5,2)*$B$4)))</f>
        <v>3.6803274949826673E-5</v>
      </c>
      <c r="I25" s="7">
        <f>IF(Time!I24=0,0,((((0.5*VLOOKUP($E25,$A$7:$C$50,3)))/HLOOKUP(I$7,$F$2:$V$5,4)+(Time!I24*VLOOKUP($E25,$A$7:$C$50,3)/HLOOKUP(I$7,$F$2:$V$5,4)))/(HLOOKUP(I$7,$F$2:$V$5,2)*$B$4)))</f>
        <v>0</v>
      </c>
      <c r="J25" s="7">
        <f>IF(Time!J24=0,0,((((0.5*VLOOKUP($E25,$A$7:$C$50,3)))/HLOOKUP(J$7,$F$2:$V$5,4)+(Time!J24*VLOOKUP($E25,$A$7:$C$50,3)/HLOOKUP(J$7,$F$2:$V$5,4)))/(HLOOKUP(J$7,$F$2:$V$5,2)*$B$4)))</f>
        <v>0</v>
      </c>
      <c r="K25" s="7">
        <f>IF(Time!K24=0,0,((((0.5*VLOOKUP($E25,$A$7:$C$50,3)))/HLOOKUP(K$7,$F$2:$V$5,4)+(Time!K24*VLOOKUP($E25,$A$7:$C$50,3)/HLOOKUP(K$7,$F$2:$V$5,4)))/(HLOOKUP(K$7,$F$2:$V$5,2)*$B$4)))</f>
        <v>9.9433409513566796E-5</v>
      </c>
      <c r="L25" s="7">
        <f>IF(Time!L24=0,0,((((0.5*VLOOKUP($E25,$A$7:$C$50,3)))/HLOOKUP(L$7,$F$2:$V$5,4)+(Time!L24*VLOOKUP($E25,$A$7:$C$50,3)/HLOOKUP(L$7,$F$2:$V$5,4)))/(HLOOKUP(L$7,$F$2:$V$5,2)*$B$4)))</f>
        <v>0</v>
      </c>
      <c r="M25" s="40">
        <f>IF(Time!M24=0,0,((((0.5*VLOOKUP($E25,$A$7:$C$50,3)))/HLOOKUP(M$7,$F$2:$V$5,4)+(Time!M24*VLOOKUP($E25,$A$7:$C$50,3)/HLOOKUP(M$7,$F$2:$V$5,4)))/(HLOOKUP(M$7,$F$2:$V$5,2)*$B$4)))</f>
        <v>1.7174861643252449E-4</v>
      </c>
      <c r="N25" s="40">
        <f>IF(Time!N24=0,0,((((0.5*VLOOKUP($E25,$A$7:$C$50,3)))/HLOOKUP(N$7,$F$2:$V$5,4)+(Time!N24*VLOOKUP($E25,$A$7:$C$50,3)/HLOOKUP(N$7,$F$2:$V$5,4)))/(HLOOKUP(N$7,$F$2:$V$5,2)*$B$4)))</f>
        <v>1.1208857072438439E-4</v>
      </c>
      <c r="O25" s="7">
        <f>IF(Time!O24=0,0,((((0.5*VLOOKUP($E25,$A$7:$C$50,3)))/HLOOKUP(O$7,$F$2:$V$5,4)+(Time!O24*VLOOKUP($E25,$A$7:$C$50,3)/HLOOKUP(O$7,$F$2:$V$5,4)))/(HLOOKUP(O$7,$F$2:$V$5,2)*$B$4)))</f>
        <v>0</v>
      </c>
      <c r="P25" s="7">
        <f>IF(Time!P24=0,0,((((0.5*VLOOKUP($E25,$A$7:$C$50,3)))/HLOOKUP(P$7,$F$2:$V$5,4)+(Time!P24*VLOOKUP($E25,$A$7:$C$50,3)/HLOOKUP(P$7,$F$2:$V$5,4)))/(HLOOKUP(P$7,$F$2:$V$5,2)*$B$4)))</f>
        <v>0</v>
      </c>
      <c r="Q25" s="7">
        <f>IF(Time!Q24=0,0,((((0.5*VLOOKUP($E25,$A$7:$C$50,3)))/HLOOKUP(Q$7,$F$2:$V$5,4)+(Time!Q24*VLOOKUP($E25,$A$7:$C$50,3)/HLOOKUP(Q$7,$F$2:$V$5,4)))/(HLOOKUP(Q$7,$F$2:$V$5,2)*$B$4)))</f>
        <v>0</v>
      </c>
      <c r="R25" s="7">
        <f>IF(Time!R24=0,0,((((0.5*VLOOKUP($E25,$A$7:$C$50,3)))/HLOOKUP(R$7,$F$2:$V$5,4)+(Time!R24*VLOOKUP($E25,$A$7:$C$50,3)/HLOOKUP(R$7,$F$2:$V$5,4)))/(HLOOKUP(R$7,$F$2:$V$5,2)*$B$4)))</f>
        <v>0</v>
      </c>
      <c r="S25" s="7">
        <f>IF(Time!S24=0,0,((((0.5*VLOOKUP($E25,$A$7:$C$50,3)))/HLOOKUP(S$7,$F$2:$V$5,4)+(Time!S24*VLOOKUP($E25,$A$7:$C$50,3)/HLOOKUP(S$7,$F$2:$V$5,4)))/(HLOOKUP(S$7,$F$2:$V$5,2)*$B$4)))</f>
        <v>0</v>
      </c>
      <c r="T25" s="7">
        <f>IF(Time!T24=0,0,((((0.5*VLOOKUP($E25,$A$7:$C$50,3)))/HLOOKUP(T$7,$F$2:$V$5,4)+(Time!T24*VLOOKUP($E25,$A$7:$C$50,3)/HLOOKUP(T$7,$F$2:$V$5,4)))/(HLOOKUP(T$7,$F$2:$V$5,2)*$B$4)))</f>
        <v>0</v>
      </c>
      <c r="U25" s="7">
        <f>IF(Time!U24=0,0,((((0.5*VLOOKUP($E25,$A$7:$C$50,3)))/HLOOKUP(U$7,$F$2:$V$5,4)+(Time!U24*VLOOKUP($E25,$A$7:$C$50,3)/HLOOKUP(U$7,$F$2:$V$5,4)))/(HLOOKUP(U$7,$F$2:$V$5,2)*$B$4)))</f>
        <v>0</v>
      </c>
      <c r="V25" s="8">
        <f>IF(Time!V24=0,0,((((0.5*VLOOKUP($E25,$A$7:$C$50,3)))/HLOOKUP(V$7,$F$2:$V$5,4)+(Time!V24*VLOOKUP($E25,$A$7:$C$50,3)/HLOOKUP(V$7,$F$2:$V$5,4)))/(HLOOKUP(V$7,$F$2:$V$5,2)*$B$4)))</f>
        <v>0</v>
      </c>
    </row>
    <row r="26" spans="1:22" x14ac:dyDescent="0.3">
      <c r="A26" s="5">
        <v>19</v>
      </c>
      <c r="B26" s="26" t="str">
        <f>VLOOKUP($A26,'Product Demand Table'!$A$1:$F$44,2,TRUE)</f>
        <v>A</v>
      </c>
      <c r="C26" s="32">
        <f>VLOOKUP($A26,'Product Demand Table'!$A$1:$F$44,6,TRUE)</f>
        <v>8117</v>
      </c>
      <c r="E26" s="5">
        <v>33</v>
      </c>
      <c r="F26" s="7">
        <f>IF(Time!F25=0,0,((((0.5*VLOOKUP($E26,$A$7:$C$50,3)))/HLOOKUP(F$7,$F$2:$V$5,4)+(Time!F25*VLOOKUP($E26,$A$7:$C$50,3)/HLOOKUP(F$7,$F$2:$V$5,4)))/(HLOOKUP(F$7,$F$2:$V$5,2)*$B$4)))</f>
        <v>2.1457199032062915E-4</v>
      </c>
      <c r="G26" s="7">
        <f>IF(Time!G25=0,0,((((0.5*VLOOKUP($E26,$A$7:$C$50,3)))/HLOOKUP(G$7,$F$2:$V$5,4)+(Time!G25*VLOOKUP($E26,$A$7:$C$50,3)/HLOOKUP(G$7,$F$2:$V$5,4)))/(HLOOKUP(G$7,$F$2:$V$5,2)*$B$4)))</f>
        <v>5.7076149425287358E-4</v>
      </c>
      <c r="H26" s="7">
        <f>IF(Time!H25=0,0,((((0.5*VLOOKUP($E26,$A$7:$C$50,3)))/HLOOKUP(H$7,$F$2:$V$5,4)+(Time!H25*VLOOKUP($E26,$A$7:$C$50,3)/HLOOKUP(H$7,$F$2:$V$5,4)))/(HLOOKUP(H$7,$F$2:$V$5,2)*$B$4)))</f>
        <v>1.747229064039409E-4</v>
      </c>
      <c r="I26" s="7">
        <f>IF(Time!I25=0,0,((((0.5*VLOOKUP($E26,$A$7:$C$50,3)))/HLOOKUP(I$7,$F$2:$V$5,4)+(Time!I25*VLOOKUP($E26,$A$7:$C$50,3)/HLOOKUP(I$7,$F$2:$V$5,4)))/(HLOOKUP(I$7,$F$2:$V$5,2)*$B$4)))</f>
        <v>0</v>
      </c>
      <c r="J26" s="7">
        <f>IF(Time!J25=0,0,((((0.5*VLOOKUP($E26,$A$7:$C$50,3)))/HLOOKUP(J$7,$F$2:$V$5,4)+(Time!J25*VLOOKUP($E26,$A$7:$C$50,3)/HLOOKUP(J$7,$F$2:$V$5,4)))/(HLOOKUP(J$7,$F$2:$V$5,2)*$B$4)))</f>
        <v>0</v>
      </c>
      <c r="K26" s="7">
        <f>IF(Time!K25=0,0,((((0.5*VLOOKUP($E26,$A$7:$C$50,3)))/HLOOKUP(K$7,$F$2:$V$5,4)+(Time!K25*VLOOKUP($E26,$A$7:$C$50,3)/HLOOKUP(K$7,$F$2:$V$5,4)))/(HLOOKUP(K$7,$F$2:$V$5,2)*$B$4)))</f>
        <v>4.7205837870538414E-4</v>
      </c>
      <c r="L26" s="7">
        <f>IF(Time!L25=0,0,((((0.5*VLOOKUP($E26,$A$7:$C$50,3)))/HLOOKUP(L$7,$F$2:$V$5,4)+(Time!L25*VLOOKUP($E26,$A$7:$C$50,3)/HLOOKUP(L$7,$F$2:$V$5,4)))/(HLOOKUP(L$7,$F$2:$V$5,2)*$B$4)))</f>
        <v>0</v>
      </c>
      <c r="M26" s="40">
        <f>IF(Time!M25=0,0,((((0.5*VLOOKUP($E26,$A$7:$C$50,3)))/HLOOKUP(M$7,$F$2:$V$5,4)+(Time!M25*VLOOKUP($E26,$A$7:$C$50,3)/HLOOKUP(M$7,$F$2:$V$5,4)))/(HLOOKUP(M$7,$F$2:$V$5,2)*$B$4)))</f>
        <v>6.7559523809523816E-4</v>
      </c>
      <c r="N26" s="40">
        <f>IF(Time!N25=0,0,((((0.5*VLOOKUP($E26,$A$7:$C$50,3)))/HLOOKUP(N$7,$F$2:$V$5,4)+(Time!N25*VLOOKUP($E26,$A$7:$C$50,3)/HLOOKUP(N$7,$F$2:$V$5,4)))/(HLOOKUP(N$7,$F$2:$V$5,2)*$B$4)))</f>
        <v>5.3213853599516029E-4</v>
      </c>
      <c r="O26" s="7">
        <f>IF(Time!O25=0,0,((((0.5*VLOOKUP($E26,$A$7:$C$50,3)))/HLOOKUP(O$7,$F$2:$V$5,4)+(Time!O25*VLOOKUP($E26,$A$7:$C$50,3)/HLOOKUP(O$7,$F$2:$V$5,4)))/(HLOOKUP(O$7,$F$2:$V$5,2)*$B$4)))</f>
        <v>0</v>
      </c>
      <c r="P26" s="7">
        <f>IF(Time!P25=0,0,((((0.5*VLOOKUP($E26,$A$7:$C$50,3)))/HLOOKUP(P$7,$F$2:$V$5,4)+(Time!P25*VLOOKUP($E26,$A$7:$C$50,3)/HLOOKUP(P$7,$F$2:$V$5,4)))/(HLOOKUP(P$7,$F$2:$V$5,2)*$B$4)))</f>
        <v>0</v>
      </c>
      <c r="Q26" s="7">
        <f>IF(Time!Q25=0,0,((((0.5*VLOOKUP($E26,$A$7:$C$50,3)))/HLOOKUP(Q$7,$F$2:$V$5,4)+(Time!Q25*VLOOKUP($E26,$A$7:$C$50,3)/HLOOKUP(Q$7,$F$2:$V$5,4)))/(HLOOKUP(Q$7,$F$2:$V$5,2)*$B$4)))</f>
        <v>0</v>
      </c>
      <c r="R26" s="7">
        <f>IF(Time!R25=0,0,((((0.5*VLOOKUP($E26,$A$7:$C$50,3)))/HLOOKUP(R$7,$F$2:$V$5,4)+(Time!R25*VLOOKUP($E26,$A$7:$C$50,3)/HLOOKUP(R$7,$F$2:$V$5,4)))/(HLOOKUP(R$7,$F$2:$V$5,2)*$B$4)))</f>
        <v>0</v>
      </c>
      <c r="S26" s="7">
        <f>IF(Time!S25=0,0,((((0.5*VLOOKUP($E26,$A$7:$C$50,3)))/HLOOKUP(S$7,$F$2:$V$5,4)+(Time!S25*VLOOKUP($E26,$A$7:$C$50,3)/HLOOKUP(S$7,$F$2:$V$5,4)))/(HLOOKUP(S$7,$F$2:$V$5,2)*$B$4)))</f>
        <v>0</v>
      </c>
      <c r="T26" s="7">
        <f>IF(Time!T25=0,0,((((0.5*VLOOKUP($E26,$A$7:$C$50,3)))/HLOOKUP(T$7,$F$2:$V$5,4)+(Time!T25*VLOOKUP($E26,$A$7:$C$50,3)/HLOOKUP(T$7,$F$2:$V$5,4)))/(HLOOKUP(T$7,$F$2:$V$5,2)*$B$4)))</f>
        <v>0</v>
      </c>
      <c r="U26" s="7">
        <f>IF(Time!U25=0,0,((((0.5*VLOOKUP($E26,$A$7:$C$50,3)))/HLOOKUP(U$7,$F$2:$V$5,4)+(Time!U25*VLOOKUP($E26,$A$7:$C$50,3)/HLOOKUP(U$7,$F$2:$V$5,4)))/(HLOOKUP(U$7,$F$2:$V$5,2)*$B$4)))</f>
        <v>0</v>
      </c>
      <c r="V26" s="8">
        <f>IF(Time!V25=0,0,((((0.5*VLOOKUP($E26,$A$7:$C$50,3)))/HLOOKUP(V$7,$F$2:$V$5,4)+(Time!V25*VLOOKUP($E26,$A$7:$C$50,3)/HLOOKUP(V$7,$F$2:$V$5,4)))/(HLOOKUP(V$7,$F$2:$V$5,2)*$B$4)))</f>
        <v>0</v>
      </c>
    </row>
    <row r="27" spans="1:22" x14ac:dyDescent="0.3">
      <c r="A27" s="5">
        <v>20</v>
      </c>
      <c r="B27" s="26" t="str">
        <f>VLOOKUP($A27,'Product Demand Table'!$A$1:$F$44,2,TRUE)</f>
        <v>A</v>
      </c>
      <c r="C27" s="32">
        <f>VLOOKUP($A27,'Product Demand Table'!$A$1:$F$44,6,TRUE)</f>
        <v>228</v>
      </c>
      <c r="E27" s="5">
        <v>36</v>
      </c>
      <c r="F27" s="7">
        <f>IF(Time!F26=0,0,((((0.5*VLOOKUP($E27,$A$7:$C$50,3)))/HLOOKUP(F$7,$F$2:$V$5,4)+(Time!F26*VLOOKUP($E27,$A$7:$C$50,3)/HLOOKUP(F$7,$F$2:$V$5,4)))/(HLOOKUP(F$7,$F$2:$V$5,2)*$B$4)))</f>
        <v>3.1781441150769644E-4</v>
      </c>
      <c r="G27" s="7">
        <f>IF(Time!G26=0,0,((((0.5*VLOOKUP($E27,$A$7:$C$50,3)))/HLOOKUP(G$7,$F$2:$V$5,4)+(Time!G26*VLOOKUP($E27,$A$7:$C$50,3)/HLOOKUP(G$7,$F$2:$V$5,4)))/(HLOOKUP(G$7,$F$2:$V$5,2)*$B$4)))</f>
        <v>8.4538633461047263E-4</v>
      </c>
      <c r="H27" s="7">
        <f>IF(Time!H26=0,0,((((0.5*VLOOKUP($E27,$A$7:$C$50,3)))/HLOOKUP(H$7,$F$2:$V$5,4)+(Time!H26*VLOOKUP($E27,$A$7:$C$50,3)/HLOOKUP(H$7,$F$2:$V$5,4)))/(HLOOKUP(H$7,$F$2:$V$5,2)*$B$4)))</f>
        <v>2.5879173508483856E-4</v>
      </c>
      <c r="I27" s="7">
        <f>IF(Time!I26=0,0,((((0.5*VLOOKUP($E27,$A$7:$C$50,3)))/HLOOKUP(I$7,$F$2:$V$5,4)+(Time!I26*VLOOKUP($E27,$A$7:$C$50,3)/HLOOKUP(I$7,$F$2:$V$5,4)))/(HLOOKUP(I$7,$F$2:$V$5,2)*$B$4)))</f>
        <v>0</v>
      </c>
      <c r="J27" s="7">
        <f>IF(Time!J26=0,0,((((0.5*VLOOKUP($E27,$A$7:$C$50,3)))/HLOOKUP(J$7,$F$2:$V$5,4)+(Time!J26*VLOOKUP($E27,$A$7:$C$50,3)/HLOOKUP(J$7,$F$2:$V$5,4)))/(HLOOKUP(J$7,$F$2:$V$5,2)*$B$4)))</f>
        <v>0</v>
      </c>
      <c r="K27" s="7">
        <f>IF(Time!K26=0,0,((((0.5*VLOOKUP($E27,$A$7:$C$50,3)))/HLOOKUP(K$7,$F$2:$V$5,4)+(Time!K26*VLOOKUP($E27,$A$7:$C$50,3)/HLOOKUP(K$7,$F$2:$V$5,4)))/(HLOOKUP(K$7,$F$2:$V$5,2)*$B$4)))</f>
        <v>6.9919170531693208E-4</v>
      </c>
      <c r="L27" s="7">
        <f>IF(Time!L26=0,0,((((0.5*VLOOKUP($E27,$A$7:$C$50,3)))/HLOOKUP(L$7,$F$2:$V$5,4)+(Time!L26*VLOOKUP($E27,$A$7:$C$50,3)/HLOOKUP(L$7,$F$2:$V$5,4)))/(HLOOKUP(L$7,$F$2:$V$5,2)*$B$4)))</f>
        <v>0</v>
      </c>
      <c r="M27" s="40">
        <f>IF(Time!M26=0,0,((((0.5*VLOOKUP($E27,$A$7:$C$50,3)))/HLOOKUP(M$7,$F$2:$V$5,4)+(Time!M26*VLOOKUP($E27,$A$7:$C$50,3)/HLOOKUP(M$7,$F$2:$V$5,4)))/(HLOOKUP(M$7,$F$2:$V$5,2)*$B$4)))</f>
        <v>1.2076947637292466E-3</v>
      </c>
      <c r="N27" s="40">
        <f>IF(Time!N26=0,0,((((0.5*VLOOKUP($E27,$A$7:$C$50,3)))/HLOOKUP(N$7,$F$2:$V$5,4)+(Time!N26*VLOOKUP($E27,$A$7:$C$50,3)/HLOOKUP(N$7,$F$2:$V$5,4)))/(HLOOKUP(N$7,$F$2:$V$5,2)*$B$4)))</f>
        <v>7.8817974053908715E-4</v>
      </c>
      <c r="O27" s="7">
        <f>IF(Time!O26=0,0,((((0.5*VLOOKUP($E27,$A$7:$C$50,3)))/HLOOKUP(O$7,$F$2:$V$5,4)+(Time!O26*VLOOKUP($E27,$A$7:$C$50,3)/HLOOKUP(O$7,$F$2:$V$5,4)))/(HLOOKUP(O$7,$F$2:$V$5,2)*$B$4)))</f>
        <v>0</v>
      </c>
      <c r="P27" s="7">
        <f>IF(Time!P26=0,0,((((0.5*VLOOKUP($E27,$A$7:$C$50,3)))/HLOOKUP(P$7,$F$2:$V$5,4)+(Time!P26*VLOOKUP($E27,$A$7:$C$50,3)/HLOOKUP(P$7,$F$2:$V$5,4)))/(HLOOKUP(P$7,$F$2:$V$5,2)*$B$4)))</f>
        <v>0</v>
      </c>
      <c r="Q27" s="7">
        <f>IF(Time!Q26=0,0,((((0.5*VLOOKUP($E27,$A$7:$C$50,3)))/HLOOKUP(Q$7,$F$2:$V$5,4)+(Time!Q26*VLOOKUP($E27,$A$7:$C$50,3)/HLOOKUP(Q$7,$F$2:$V$5,4)))/(HLOOKUP(Q$7,$F$2:$V$5,2)*$B$4)))</f>
        <v>0</v>
      </c>
      <c r="R27" s="7">
        <f>IF(Time!R26=0,0,((((0.5*VLOOKUP($E27,$A$7:$C$50,3)))/HLOOKUP(R$7,$F$2:$V$5,4)+(Time!R26*VLOOKUP($E27,$A$7:$C$50,3)/HLOOKUP(R$7,$F$2:$V$5,4)))/(HLOOKUP(R$7,$F$2:$V$5,2)*$B$4)))</f>
        <v>0</v>
      </c>
      <c r="S27" s="7">
        <f>IF(Time!S26=0,0,((((0.5*VLOOKUP($E27,$A$7:$C$50,3)))/HLOOKUP(S$7,$F$2:$V$5,4)+(Time!S26*VLOOKUP($E27,$A$7:$C$50,3)/HLOOKUP(S$7,$F$2:$V$5,4)))/(HLOOKUP(S$7,$F$2:$V$5,2)*$B$4)))</f>
        <v>0</v>
      </c>
      <c r="T27" s="7">
        <f>IF(Time!T26=0,0,((((0.5*VLOOKUP($E27,$A$7:$C$50,3)))/HLOOKUP(T$7,$F$2:$V$5,4)+(Time!T26*VLOOKUP($E27,$A$7:$C$50,3)/HLOOKUP(T$7,$F$2:$V$5,4)))/(HLOOKUP(T$7,$F$2:$V$5,2)*$B$4)))</f>
        <v>0</v>
      </c>
      <c r="U27" s="7">
        <f>IF(Time!U26=0,0,((((0.5*VLOOKUP($E27,$A$7:$C$50,3)))/HLOOKUP(U$7,$F$2:$V$5,4)+(Time!U26*VLOOKUP($E27,$A$7:$C$50,3)/HLOOKUP(U$7,$F$2:$V$5,4)))/(HLOOKUP(U$7,$F$2:$V$5,2)*$B$4)))</f>
        <v>0</v>
      </c>
      <c r="V27" s="8">
        <f>IF(Time!V26=0,0,((((0.5*VLOOKUP($E27,$A$7:$C$50,3)))/HLOOKUP(V$7,$F$2:$V$5,4)+(Time!V26*VLOOKUP($E27,$A$7:$C$50,3)/HLOOKUP(V$7,$F$2:$V$5,4)))/(HLOOKUP(V$7,$F$2:$V$5,2)*$B$4)))</f>
        <v>0</v>
      </c>
    </row>
    <row r="28" spans="1:22" x14ac:dyDescent="0.3">
      <c r="A28" s="5">
        <v>21</v>
      </c>
      <c r="B28" s="26" t="str">
        <f>VLOOKUP($A28,'Product Demand Table'!$A$1:$F$44,2,TRUE)</f>
        <v>A</v>
      </c>
      <c r="C28" s="32">
        <f>VLOOKUP($A28,'Product Demand Table'!$A$1:$F$44,6,TRUE)</f>
        <v>16197</v>
      </c>
      <c r="E28" s="5">
        <v>38</v>
      </c>
      <c r="F28" s="7">
        <f>IF(Time!F27=0,0,((((0.5*VLOOKUP($E28,$A$7:$C$50,3)))/HLOOKUP(F$7,$F$2:$V$5,4)+(Time!F27*VLOOKUP($E28,$A$7:$C$50,3)/HLOOKUP(F$7,$F$2:$V$5,4)))/(HLOOKUP(F$7,$F$2:$V$5,2)*$B$4)))</f>
        <v>1.3968710089399744E-4</v>
      </c>
      <c r="G28" s="7">
        <f>IF(Time!G27=0,0,((((0.5*VLOOKUP($E28,$A$7:$C$50,3)))/HLOOKUP(G$7,$F$2:$V$5,4)+(Time!G27*VLOOKUP($E28,$A$7:$C$50,3)/HLOOKUP(G$7,$F$2:$V$5,4)))/(HLOOKUP(G$7,$F$2:$V$5,2)*$B$4)))</f>
        <v>3.7156768837803323E-4</v>
      </c>
      <c r="H28" s="7">
        <f>IF(Time!H27=0,0,((((0.5*VLOOKUP($E28,$A$7:$C$50,3)))/HLOOKUP(H$7,$F$2:$V$5,4)+(Time!H27*VLOOKUP($E28,$A$7:$C$50,3)/HLOOKUP(H$7,$F$2:$V$5,4)))/(HLOOKUP(H$7,$F$2:$V$5,2)*$B$4)))</f>
        <v>1.1374521072796935E-4</v>
      </c>
      <c r="I28" s="7">
        <f>IF(Time!I27=0,0,((((0.5*VLOOKUP($E28,$A$7:$C$50,3)))/HLOOKUP(I$7,$F$2:$V$5,4)+(Time!I27*VLOOKUP($E28,$A$7:$C$50,3)/HLOOKUP(I$7,$F$2:$V$5,4)))/(HLOOKUP(I$7,$F$2:$V$5,2)*$B$4)))</f>
        <v>0</v>
      </c>
      <c r="J28" s="7">
        <f>IF(Time!J27=0,0,((((0.5*VLOOKUP($E28,$A$7:$C$50,3)))/HLOOKUP(J$7,$F$2:$V$5,4)+(Time!J27*VLOOKUP($E28,$A$7:$C$50,3)/HLOOKUP(J$7,$F$2:$V$5,4)))/(HLOOKUP(J$7,$F$2:$V$5,2)*$B$4)))</f>
        <v>0</v>
      </c>
      <c r="K28" s="7">
        <f>IF(Time!K27=0,0,((((0.5*VLOOKUP($E28,$A$7:$C$50,3)))/HLOOKUP(K$7,$F$2:$V$5,4)+(Time!K27*VLOOKUP($E28,$A$7:$C$50,3)/HLOOKUP(K$7,$F$2:$V$5,4)))/(HLOOKUP(K$7,$F$2:$V$5,2)*$B$4)))</f>
        <v>3.0731162196679436E-4</v>
      </c>
      <c r="L28" s="7">
        <f>IF(Time!L27=0,0,((((0.5*VLOOKUP($E28,$A$7:$C$50,3)))/HLOOKUP(L$7,$F$2:$V$5,4)+(Time!L27*VLOOKUP($E28,$A$7:$C$50,3)/HLOOKUP(L$7,$F$2:$V$5,4)))/(HLOOKUP(L$7,$F$2:$V$5,2)*$B$4)))</f>
        <v>0</v>
      </c>
      <c r="M28" s="40">
        <f>IF(Time!M27=0,0,((((0.5*VLOOKUP($E28,$A$7:$C$50,3)))/HLOOKUP(M$7,$F$2:$V$5,4)+(Time!M27*VLOOKUP($E28,$A$7:$C$50,3)/HLOOKUP(M$7,$F$2:$V$5,4)))/(HLOOKUP(M$7,$F$2:$V$5,2)*$B$4)))</f>
        <v>5.3081098339719033E-4</v>
      </c>
      <c r="N28" s="40">
        <f>IF(Time!N27=0,0,((((0.5*VLOOKUP($E28,$A$7:$C$50,3)))/HLOOKUP(N$7,$F$2:$V$5,4)+(Time!N27*VLOOKUP($E28,$A$7:$C$50,3)/HLOOKUP(N$7,$F$2:$V$5,4)))/(HLOOKUP(N$7,$F$2:$V$5,2)*$B$4)))</f>
        <v>3.4642401021711368E-4</v>
      </c>
      <c r="O28" s="7">
        <f>IF(Time!O27=0,0,((((0.5*VLOOKUP($E28,$A$7:$C$50,3)))/HLOOKUP(O$7,$F$2:$V$5,4)+(Time!O27*VLOOKUP($E28,$A$7:$C$50,3)/HLOOKUP(O$7,$F$2:$V$5,4)))/(HLOOKUP(O$7,$F$2:$V$5,2)*$B$4)))</f>
        <v>0</v>
      </c>
      <c r="P28" s="7">
        <f>IF(Time!P27=0,0,((((0.5*VLOOKUP($E28,$A$7:$C$50,3)))/HLOOKUP(P$7,$F$2:$V$5,4)+(Time!P27*VLOOKUP($E28,$A$7:$C$50,3)/HLOOKUP(P$7,$F$2:$V$5,4)))/(HLOOKUP(P$7,$F$2:$V$5,2)*$B$4)))</f>
        <v>0</v>
      </c>
      <c r="Q28" s="7">
        <f>IF(Time!Q27=0,0,((((0.5*VLOOKUP($E28,$A$7:$C$50,3)))/HLOOKUP(Q$7,$F$2:$V$5,4)+(Time!Q27*VLOOKUP($E28,$A$7:$C$50,3)/HLOOKUP(Q$7,$F$2:$V$5,4)))/(HLOOKUP(Q$7,$F$2:$V$5,2)*$B$4)))</f>
        <v>0</v>
      </c>
      <c r="R28" s="7">
        <f>IF(Time!R27=0,0,((((0.5*VLOOKUP($E28,$A$7:$C$50,3)))/HLOOKUP(R$7,$F$2:$V$5,4)+(Time!R27*VLOOKUP($E28,$A$7:$C$50,3)/HLOOKUP(R$7,$F$2:$V$5,4)))/(HLOOKUP(R$7,$F$2:$V$5,2)*$B$4)))</f>
        <v>0</v>
      </c>
      <c r="S28" s="7">
        <f>IF(Time!S27=0,0,((((0.5*VLOOKUP($E28,$A$7:$C$50,3)))/HLOOKUP(S$7,$F$2:$V$5,4)+(Time!S27*VLOOKUP($E28,$A$7:$C$50,3)/HLOOKUP(S$7,$F$2:$V$5,4)))/(HLOOKUP(S$7,$F$2:$V$5,2)*$B$4)))</f>
        <v>0</v>
      </c>
      <c r="T28" s="7">
        <f>IF(Time!T27=0,0,((((0.5*VLOOKUP($E28,$A$7:$C$50,3)))/HLOOKUP(T$7,$F$2:$V$5,4)+(Time!T27*VLOOKUP($E28,$A$7:$C$50,3)/HLOOKUP(T$7,$F$2:$V$5,4)))/(HLOOKUP(T$7,$F$2:$V$5,2)*$B$4)))</f>
        <v>0</v>
      </c>
      <c r="U28" s="7">
        <f>IF(Time!U27=0,0,((((0.5*VLOOKUP($E28,$A$7:$C$50,3)))/HLOOKUP(U$7,$F$2:$V$5,4)+(Time!U27*VLOOKUP($E28,$A$7:$C$50,3)/HLOOKUP(U$7,$F$2:$V$5,4)))/(HLOOKUP(U$7,$F$2:$V$5,2)*$B$4)))</f>
        <v>0</v>
      </c>
      <c r="V28" s="8">
        <f>IF(Time!V27=0,0,((((0.5*VLOOKUP($E28,$A$7:$C$50,3)))/HLOOKUP(V$7,$F$2:$V$5,4)+(Time!V27*VLOOKUP($E28,$A$7:$C$50,3)/HLOOKUP(V$7,$F$2:$V$5,4)))/(HLOOKUP(V$7,$F$2:$V$5,2)*$B$4)))</f>
        <v>0</v>
      </c>
    </row>
    <row r="29" spans="1:22" x14ac:dyDescent="0.3">
      <c r="A29" s="5">
        <v>22</v>
      </c>
      <c r="B29" s="26" t="str">
        <f>VLOOKUP($A29,'Product Demand Table'!$A$1:$F$44,2,TRUE)</f>
        <v>B</v>
      </c>
      <c r="C29" s="32">
        <f>VLOOKUP($A29,'Product Demand Table'!$A$1:$F$44,6,TRUE)</f>
        <v>1772</v>
      </c>
      <c r="E29" s="5">
        <v>6</v>
      </c>
      <c r="F29" s="7">
        <f>IF(Time!F28=0,0,((((0.5*VLOOKUP($E29,$A$7:$C$50,3)))/HLOOKUP(F$7,$F$2:$V$5,4)+(Time!F28*VLOOKUP($E29,$A$7:$C$50,3)/HLOOKUP(F$7,$F$2:$V$5,4)))/(HLOOKUP(F$7,$F$2:$V$5,2)*$B$4)))</f>
        <v>5.5024114404785907E-4</v>
      </c>
      <c r="G29" s="7">
        <f>IF(Time!G28=0,0,((((0.5*VLOOKUP($E29,$A$7:$C$50,3)))/HLOOKUP(G$7,$F$2:$V$5,4)+(Time!G28*VLOOKUP($E29,$A$7:$C$50,3)/HLOOKUP(G$7,$F$2:$V$5,4)))/(HLOOKUP(G$7,$F$2:$V$5,2)*$B$4)))</f>
        <v>1.4375049888250321E-3</v>
      </c>
      <c r="H29" s="7">
        <f>IF(Time!H28=0,0,((((0.5*VLOOKUP($E29,$A$7:$C$50,3)))/HLOOKUP(H$7,$F$2:$V$5,4)+(Time!H28*VLOOKUP($E29,$A$7:$C$50,3)/HLOOKUP(H$7,$F$2:$V$5,4)))/(HLOOKUP(H$7,$F$2:$V$5,2)*$B$4)))</f>
        <v>0</v>
      </c>
      <c r="I29" s="7">
        <f>IF(Time!I28=0,0,((((0.5*VLOOKUP($E29,$A$7:$C$50,3)))/HLOOKUP(I$7,$F$2:$V$5,4)+(Time!I28*VLOOKUP($E29,$A$7:$C$50,3)/HLOOKUP(I$7,$F$2:$V$5,4)))/(HLOOKUP(I$7,$F$2:$V$5,2)*$B$4)))</f>
        <v>1.320578745714862E-3</v>
      </c>
      <c r="J29" s="7">
        <f>IF(Time!J28=0,0,((((0.5*VLOOKUP($E29,$A$7:$C$50,3)))/HLOOKUP(J$7,$F$2:$V$5,4)+(Time!J28*VLOOKUP($E29,$A$7:$C$50,3)/HLOOKUP(J$7,$F$2:$V$5,4)))/(HLOOKUP(J$7,$F$2:$V$5,2)*$B$4)))</f>
        <v>0</v>
      </c>
      <c r="K29" s="7">
        <f>IF(Time!K28=0,0,((((0.5*VLOOKUP($E29,$A$7:$C$50,3)))/HLOOKUP(K$7,$F$2:$V$5,4)+(Time!K28*VLOOKUP($E29,$A$7:$C$50,3)/HLOOKUP(K$7,$F$2:$V$5,4)))/(HLOOKUP(K$7,$F$2:$V$5,2)*$B$4)))</f>
        <v>1.2105305169052901E-3</v>
      </c>
      <c r="L29" s="7">
        <f>IF(Time!L28=0,0,((((0.5*VLOOKUP($E29,$A$7:$C$50,3)))/HLOOKUP(L$7,$F$2:$V$5,4)+(Time!L28*VLOOKUP($E29,$A$7:$C$50,3)/HLOOKUP(L$7,$F$2:$V$5,4)))/(HLOOKUP(L$7,$F$2:$V$5,2)*$B$4)))</f>
        <v>1.2105305169052901E-3</v>
      </c>
      <c r="M29" s="7">
        <f>IF(Time!M28=0,0,((((0.5*VLOOKUP($E29,$A$7:$C$50,3)))/HLOOKUP(M$7,$F$2:$V$5,4)+(Time!M28*VLOOKUP($E29,$A$7:$C$50,3)/HLOOKUP(M$7,$F$2:$V$5,4)))/(HLOOKUP(M$7,$F$2:$V$5,2)*$B$4)))</f>
        <v>0</v>
      </c>
      <c r="N29" s="7">
        <f>IF(Time!N28=0,0,((((0.5*VLOOKUP($E29,$A$7:$C$50,3)))/HLOOKUP(N$7,$F$2:$V$5,4)+(Time!N28*VLOOKUP($E29,$A$7:$C$50,3)/HLOOKUP(N$7,$F$2:$V$5,4)))/(HLOOKUP(N$7,$F$2:$V$5,2)*$B$4)))</f>
        <v>0</v>
      </c>
      <c r="O29" s="42">
        <f>IF(Time!O28=0,0,((((0.5*VLOOKUP($E29,$A$7:$C$50,3)))/HLOOKUP(O$7,$F$2:$V$5,4)+(Time!O28*VLOOKUP($E29,$A$7:$C$50,3)/HLOOKUP(O$7,$F$2:$V$5,4)))/(HLOOKUP(O$7,$F$2:$V$5,2)*$B$4)))</f>
        <v>1.1665112253814614E-3</v>
      </c>
      <c r="P29" s="42">
        <f>IF(Time!P28=0,0,((((0.5*VLOOKUP($E29,$A$7:$C$50,3)))/HLOOKUP(P$7,$F$2:$V$5,4)+(Time!P28*VLOOKUP($E29,$A$7:$C$50,3)/HLOOKUP(P$7,$F$2:$V$5,4)))/(HLOOKUP(P$7,$F$2:$V$5,2)*$B$4)))</f>
        <v>0</v>
      </c>
      <c r="Q29" s="7">
        <f>IF(Time!Q28=0,0,((((0.5*VLOOKUP($E29,$A$7:$C$50,3)))/HLOOKUP(Q$7,$F$2:$V$5,4)+(Time!Q28*VLOOKUP($E29,$A$7:$C$50,3)/HLOOKUP(Q$7,$F$2:$V$5,4)))/(HLOOKUP(Q$7,$F$2:$V$5,2)*$B$4)))</f>
        <v>0</v>
      </c>
      <c r="R29" s="7">
        <f>IF(Time!R28=0,0,((((0.5*VLOOKUP($E29,$A$7:$C$50,3)))/HLOOKUP(R$7,$F$2:$V$5,4)+(Time!R28*VLOOKUP($E29,$A$7:$C$50,3)/HLOOKUP(R$7,$F$2:$V$5,4)))/(HLOOKUP(R$7,$F$2:$V$5,2)*$B$4)))</f>
        <v>0</v>
      </c>
      <c r="S29" s="7">
        <f>IF(Time!S28=0,0,((((0.5*VLOOKUP($E29,$A$7:$C$50,3)))/HLOOKUP(S$7,$F$2:$V$5,4)+(Time!S28*VLOOKUP($E29,$A$7:$C$50,3)/HLOOKUP(S$7,$F$2:$V$5,4)))/(HLOOKUP(S$7,$F$2:$V$5,2)*$B$4)))</f>
        <v>0</v>
      </c>
      <c r="T29" s="7">
        <f>IF(Time!T28=0,0,((((0.5*VLOOKUP($E29,$A$7:$C$50,3)))/HLOOKUP(T$7,$F$2:$V$5,4)+(Time!T28*VLOOKUP($E29,$A$7:$C$50,3)/HLOOKUP(T$7,$F$2:$V$5,4)))/(HLOOKUP(T$7,$F$2:$V$5,2)*$B$4)))</f>
        <v>0</v>
      </c>
      <c r="U29" s="7">
        <f>IF(Time!U28=0,0,((((0.5*VLOOKUP($E29,$A$7:$C$50,3)))/HLOOKUP(U$7,$F$2:$V$5,4)+(Time!U28*VLOOKUP($E29,$A$7:$C$50,3)/HLOOKUP(U$7,$F$2:$V$5,4)))/(HLOOKUP(U$7,$F$2:$V$5,2)*$B$4)))</f>
        <v>0</v>
      </c>
      <c r="V29" s="8">
        <f>IF(Time!V28=0,0,((((0.5*VLOOKUP($E29,$A$7:$C$50,3)))/HLOOKUP(V$7,$F$2:$V$5,4)+(Time!V28*VLOOKUP($E29,$A$7:$C$50,3)/HLOOKUP(V$7,$F$2:$V$5,4)))/(HLOOKUP(V$7,$F$2:$V$5,2)*$B$4)))</f>
        <v>0</v>
      </c>
    </row>
    <row r="30" spans="1:22" x14ac:dyDescent="0.3">
      <c r="A30" s="5">
        <v>23</v>
      </c>
      <c r="B30" s="26" t="str">
        <f>VLOOKUP($A30,'Product Demand Table'!$A$1:$F$44,2,TRUE)</f>
        <v>B</v>
      </c>
      <c r="C30" s="32">
        <f>VLOOKUP($A30,'Product Demand Table'!$A$1:$F$44,6,TRUE)</f>
        <v>2146</v>
      </c>
      <c r="E30" s="5">
        <v>22</v>
      </c>
      <c r="F30" s="7">
        <f>IF(Time!F29=0,0,((((0.5*VLOOKUP($E30,$A$7:$C$50,3)))/HLOOKUP(F$7,$F$2:$V$5,4)+(Time!F29*VLOOKUP($E30,$A$7:$C$50,3)/HLOOKUP(F$7,$F$2:$V$5,4)))/(HLOOKUP(F$7,$F$2:$V$5,2)*$B$4)))</f>
        <v>6.2036476888261519E-5</v>
      </c>
      <c r="G30" s="7">
        <f>IF(Time!G29=0,0,((((0.5*VLOOKUP($E30,$A$7:$C$50,3)))/HLOOKUP(G$7,$F$2:$V$5,4)+(Time!G29*VLOOKUP($E30,$A$7:$C$50,3)/HLOOKUP(G$7,$F$2:$V$5,4)))/(HLOOKUP(G$7,$F$2:$V$5,2)*$B$4)))</f>
        <v>1.6207029587058324E-4</v>
      </c>
      <c r="H30" s="7">
        <f>IF(Time!H29=0,0,((((0.5*VLOOKUP($E30,$A$7:$C$50,3)))/HLOOKUP(H$7,$F$2:$V$5,4)+(Time!H29*VLOOKUP($E30,$A$7:$C$50,3)/HLOOKUP(H$7,$F$2:$V$5,4)))/(HLOOKUP(H$7,$F$2:$V$5,2)*$B$4)))</f>
        <v>0</v>
      </c>
      <c r="I30" s="7">
        <f>IF(Time!I29=0,0,((((0.5*VLOOKUP($E30,$A$7:$C$50,3)))/HLOOKUP(I$7,$F$2:$V$5,4)+(Time!I29*VLOOKUP($E30,$A$7:$C$50,3)/HLOOKUP(I$7,$F$2:$V$5,4)))/(HLOOKUP(I$7,$F$2:$V$5,2)*$B$4)))</f>
        <v>1.4888754453182767E-4</v>
      </c>
      <c r="J30" s="7">
        <f>IF(Time!J29=0,0,((((0.5*VLOOKUP($E30,$A$7:$C$50,3)))/HLOOKUP(J$7,$F$2:$V$5,4)+(Time!J29*VLOOKUP($E30,$A$7:$C$50,3)/HLOOKUP(J$7,$F$2:$V$5,4)))/(HLOOKUP(J$7,$F$2:$V$5,2)*$B$4)))</f>
        <v>0</v>
      </c>
      <c r="K30" s="7">
        <f>IF(Time!K29=0,0,((((0.5*VLOOKUP($E30,$A$7:$C$50,3)))/HLOOKUP(K$7,$F$2:$V$5,4)+(Time!K29*VLOOKUP($E30,$A$7:$C$50,3)/HLOOKUP(K$7,$F$2:$V$5,4)))/(HLOOKUP(K$7,$F$2:$V$5,2)*$B$4)))</f>
        <v>1.3648024915417534E-4</v>
      </c>
      <c r="L30" s="7">
        <f>IF(Time!L29=0,0,((((0.5*VLOOKUP($E30,$A$7:$C$50,3)))/HLOOKUP(L$7,$F$2:$V$5,4)+(Time!L29*VLOOKUP($E30,$A$7:$C$50,3)/HLOOKUP(L$7,$F$2:$V$5,4)))/(HLOOKUP(L$7,$F$2:$V$5,2)*$B$4)))</f>
        <v>0</v>
      </c>
      <c r="M30" s="7">
        <f>IF(Time!M29=0,0,((((0.5*VLOOKUP($E30,$A$7:$C$50,3)))/HLOOKUP(M$7,$F$2:$V$5,4)+(Time!M29*VLOOKUP($E30,$A$7:$C$50,3)/HLOOKUP(M$7,$F$2:$V$5,4)))/(HLOOKUP(M$7,$F$2:$V$5,2)*$B$4)))</f>
        <v>0</v>
      </c>
      <c r="N30" s="7">
        <f>IF(Time!N29=0,0,((((0.5*VLOOKUP($E30,$A$7:$C$50,3)))/HLOOKUP(N$7,$F$2:$V$5,4)+(Time!N29*VLOOKUP($E30,$A$7:$C$50,3)/HLOOKUP(N$7,$F$2:$V$5,4)))/(HLOOKUP(N$7,$F$2:$V$5,2)*$B$4)))</f>
        <v>0</v>
      </c>
      <c r="O30" s="42">
        <f>IF(Time!O29=0,0,((((0.5*VLOOKUP($E30,$A$7:$C$50,3)))/HLOOKUP(O$7,$F$2:$V$5,4)+(Time!O29*VLOOKUP($E30,$A$7:$C$50,3)/HLOOKUP(O$7,$F$2:$V$5,4)))/(HLOOKUP(O$7,$F$2:$V$5,2)*$B$4)))</f>
        <v>1.3151733100311443E-4</v>
      </c>
      <c r="P30" s="42">
        <f>IF(Time!P29=0,0,((((0.5*VLOOKUP($E30,$A$7:$C$50,3)))/HLOOKUP(P$7,$F$2:$V$5,4)+(Time!P29*VLOOKUP($E30,$A$7:$C$50,3)/HLOOKUP(P$7,$F$2:$V$5,4)))/(HLOOKUP(P$7,$F$2:$V$5,2)*$B$4)))</f>
        <v>1.3648024915417534E-4</v>
      </c>
      <c r="Q30" s="7">
        <f>IF(Time!Q29=0,0,((((0.5*VLOOKUP($E30,$A$7:$C$50,3)))/HLOOKUP(Q$7,$F$2:$V$5,4)+(Time!Q29*VLOOKUP($E30,$A$7:$C$50,3)/HLOOKUP(Q$7,$F$2:$V$5,4)))/(HLOOKUP(Q$7,$F$2:$V$5,2)*$B$4)))</f>
        <v>0</v>
      </c>
      <c r="R30" s="7">
        <f>IF(Time!R29=0,0,((((0.5*VLOOKUP($E30,$A$7:$C$50,3)))/HLOOKUP(R$7,$F$2:$V$5,4)+(Time!R29*VLOOKUP($E30,$A$7:$C$50,3)/HLOOKUP(R$7,$F$2:$V$5,4)))/(HLOOKUP(R$7,$F$2:$V$5,2)*$B$4)))</f>
        <v>0</v>
      </c>
      <c r="S30" s="7">
        <f>IF(Time!S29=0,0,((((0.5*VLOOKUP($E30,$A$7:$C$50,3)))/HLOOKUP(S$7,$F$2:$V$5,4)+(Time!S29*VLOOKUP($E30,$A$7:$C$50,3)/HLOOKUP(S$7,$F$2:$V$5,4)))/(HLOOKUP(S$7,$F$2:$V$5,2)*$B$4)))</f>
        <v>0</v>
      </c>
      <c r="T30" s="7">
        <f>IF(Time!T29=0,0,((((0.5*VLOOKUP($E30,$A$7:$C$50,3)))/HLOOKUP(T$7,$F$2:$V$5,4)+(Time!T29*VLOOKUP($E30,$A$7:$C$50,3)/HLOOKUP(T$7,$F$2:$V$5,4)))/(HLOOKUP(T$7,$F$2:$V$5,2)*$B$4)))</f>
        <v>0</v>
      </c>
      <c r="U30" s="7">
        <f>IF(Time!U29=0,0,((((0.5*VLOOKUP($E30,$A$7:$C$50,3)))/HLOOKUP(U$7,$F$2:$V$5,4)+(Time!U29*VLOOKUP($E30,$A$7:$C$50,3)/HLOOKUP(U$7,$F$2:$V$5,4)))/(HLOOKUP(U$7,$F$2:$V$5,2)*$B$4)))</f>
        <v>0</v>
      </c>
      <c r="V30" s="8">
        <f>IF(Time!V29=0,0,((((0.5*VLOOKUP($E30,$A$7:$C$50,3)))/HLOOKUP(V$7,$F$2:$V$5,4)+(Time!V29*VLOOKUP($E30,$A$7:$C$50,3)/HLOOKUP(V$7,$F$2:$V$5,4)))/(HLOOKUP(V$7,$F$2:$V$5,2)*$B$4)))</f>
        <v>0</v>
      </c>
    </row>
    <row r="31" spans="1:22" x14ac:dyDescent="0.3">
      <c r="A31" s="5">
        <v>24</v>
      </c>
      <c r="B31" s="26" t="str">
        <f>VLOOKUP($A31,'Product Demand Table'!$A$1:$F$44,2,TRUE)</f>
        <v>B</v>
      </c>
      <c r="C31" s="32">
        <f>VLOOKUP($A31,'Product Demand Table'!$A$1:$F$44,6,TRUE)</f>
        <v>3958</v>
      </c>
      <c r="E31" s="5">
        <v>23</v>
      </c>
      <c r="F31" s="7">
        <f>IF(Time!F30=0,0,((((0.5*VLOOKUP($E31,$A$7:$C$50,3)))/HLOOKUP(F$7,$F$2:$V$5,4)+(Time!F30*VLOOKUP($E31,$A$7:$C$50,3)/HLOOKUP(F$7,$F$2:$V$5,4)))/(HLOOKUP(F$7,$F$2:$V$5,2)*$B$4)))</f>
        <v>7.5129954515919435E-5</v>
      </c>
      <c r="G31" s="7">
        <f>IF(Time!G30=0,0,((((0.5*VLOOKUP($E31,$A$7:$C$50,3)))/HLOOKUP(G$7,$F$2:$V$5,4)+(Time!G30*VLOOKUP($E31,$A$7:$C$50,3)/HLOOKUP(G$7,$F$2:$V$5,4)))/(HLOOKUP(G$7,$F$2:$V$5,2)*$B$4)))</f>
        <v>1.9627700617283949E-4</v>
      </c>
      <c r="H31" s="7">
        <f>IF(Time!H30=0,0,((((0.5*VLOOKUP($E31,$A$7:$C$50,3)))/HLOOKUP(H$7,$F$2:$V$5,4)+(Time!H30*VLOOKUP($E31,$A$7:$C$50,3)/HLOOKUP(H$7,$F$2:$V$5,4)))/(HLOOKUP(H$7,$F$2:$V$5,2)*$B$4)))</f>
        <v>0</v>
      </c>
      <c r="I31" s="7">
        <f>IF(Time!I30=0,0,((((0.5*VLOOKUP($E31,$A$7:$C$50,3)))/HLOOKUP(I$7,$F$2:$V$5,4)+(Time!I30*VLOOKUP($E31,$A$7:$C$50,3)/HLOOKUP(I$7,$F$2:$V$5,4)))/(HLOOKUP(I$7,$F$2:$V$5,2)*$B$4)))</f>
        <v>1.8031189083820662E-4</v>
      </c>
      <c r="J31" s="7">
        <f>IF(Time!J30=0,0,((((0.5*VLOOKUP($E31,$A$7:$C$50,3)))/HLOOKUP(J$7,$F$2:$V$5,4)+(Time!J30*VLOOKUP($E31,$A$7:$C$50,3)/HLOOKUP(J$7,$F$2:$V$5,4)))/(HLOOKUP(J$7,$F$2:$V$5,2)*$B$4)))</f>
        <v>0</v>
      </c>
      <c r="K31" s="7">
        <f>IF(Time!K30=0,0,((((0.5*VLOOKUP($E31,$A$7:$C$50,3)))/HLOOKUP(K$7,$F$2:$V$5,4)+(Time!K30*VLOOKUP($E31,$A$7:$C$50,3)/HLOOKUP(K$7,$F$2:$V$5,4)))/(HLOOKUP(K$7,$F$2:$V$5,2)*$B$4)))</f>
        <v>1.6528589993502273E-4</v>
      </c>
      <c r="L31" s="7">
        <f>IF(Time!L30=0,0,((((0.5*VLOOKUP($E31,$A$7:$C$50,3)))/HLOOKUP(L$7,$F$2:$V$5,4)+(Time!L30*VLOOKUP($E31,$A$7:$C$50,3)/HLOOKUP(L$7,$F$2:$V$5,4)))/(HLOOKUP(L$7,$F$2:$V$5,2)*$B$4)))</f>
        <v>0</v>
      </c>
      <c r="M31" s="7">
        <f>IF(Time!M30=0,0,((((0.5*VLOOKUP($E31,$A$7:$C$50,3)))/HLOOKUP(M$7,$F$2:$V$5,4)+(Time!M30*VLOOKUP($E31,$A$7:$C$50,3)/HLOOKUP(M$7,$F$2:$V$5,4)))/(HLOOKUP(M$7,$F$2:$V$5,2)*$B$4)))</f>
        <v>0</v>
      </c>
      <c r="N31" s="7">
        <f>IF(Time!N30=0,0,((((0.5*VLOOKUP($E31,$A$7:$C$50,3)))/HLOOKUP(N$7,$F$2:$V$5,4)+(Time!N30*VLOOKUP($E31,$A$7:$C$50,3)/HLOOKUP(N$7,$F$2:$V$5,4)))/(HLOOKUP(N$7,$F$2:$V$5,2)*$B$4)))</f>
        <v>0</v>
      </c>
      <c r="O31" s="42">
        <f>IF(Time!O30=0,0,((((0.5*VLOOKUP($E31,$A$7:$C$50,3)))/HLOOKUP(O$7,$F$2:$V$5,4)+(Time!O30*VLOOKUP($E31,$A$7:$C$50,3)/HLOOKUP(O$7,$F$2:$V$5,4)))/(HLOOKUP(O$7,$F$2:$V$5,2)*$B$4)))</f>
        <v>1.592755035737492E-4</v>
      </c>
      <c r="P31" s="42">
        <f>IF(Time!P30=0,0,((((0.5*VLOOKUP($E31,$A$7:$C$50,3)))/HLOOKUP(P$7,$F$2:$V$5,4)+(Time!P30*VLOOKUP($E31,$A$7:$C$50,3)/HLOOKUP(P$7,$F$2:$V$5,4)))/(HLOOKUP(P$7,$F$2:$V$5,2)*$B$4)))</f>
        <v>1.6528589993502273E-4</v>
      </c>
      <c r="Q31" s="7">
        <f>IF(Time!Q30=0,0,((((0.5*VLOOKUP($E31,$A$7:$C$50,3)))/HLOOKUP(Q$7,$F$2:$V$5,4)+(Time!Q30*VLOOKUP($E31,$A$7:$C$50,3)/HLOOKUP(Q$7,$F$2:$V$5,4)))/(HLOOKUP(Q$7,$F$2:$V$5,2)*$B$4)))</f>
        <v>0</v>
      </c>
      <c r="R31" s="7">
        <f>IF(Time!R30=0,0,((((0.5*VLOOKUP($E31,$A$7:$C$50,3)))/HLOOKUP(R$7,$F$2:$V$5,4)+(Time!R30*VLOOKUP($E31,$A$7:$C$50,3)/HLOOKUP(R$7,$F$2:$V$5,4)))/(HLOOKUP(R$7,$F$2:$V$5,2)*$B$4)))</f>
        <v>0</v>
      </c>
      <c r="S31" s="7">
        <f>IF(Time!S30=0,0,((((0.5*VLOOKUP($E31,$A$7:$C$50,3)))/HLOOKUP(S$7,$F$2:$V$5,4)+(Time!S30*VLOOKUP($E31,$A$7:$C$50,3)/HLOOKUP(S$7,$F$2:$V$5,4)))/(HLOOKUP(S$7,$F$2:$V$5,2)*$B$4)))</f>
        <v>0</v>
      </c>
      <c r="T31" s="7">
        <f>IF(Time!T30=0,0,((((0.5*VLOOKUP($E31,$A$7:$C$50,3)))/HLOOKUP(T$7,$F$2:$V$5,4)+(Time!T30*VLOOKUP($E31,$A$7:$C$50,3)/HLOOKUP(T$7,$F$2:$V$5,4)))/(HLOOKUP(T$7,$F$2:$V$5,2)*$B$4)))</f>
        <v>0</v>
      </c>
      <c r="U31" s="7">
        <f>IF(Time!U30=0,0,((((0.5*VLOOKUP($E31,$A$7:$C$50,3)))/HLOOKUP(U$7,$F$2:$V$5,4)+(Time!U30*VLOOKUP($E31,$A$7:$C$50,3)/HLOOKUP(U$7,$F$2:$V$5,4)))/(HLOOKUP(U$7,$F$2:$V$5,2)*$B$4)))</f>
        <v>0</v>
      </c>
      <c r="V31" s="8">
        <f>IF(Time!V30=0,0,((((0.5*VLOOKUP($E31,$A$7:$C$50,3)))/HLOOKUP(V$7,$F$2:$V$5,4)+(Time!V30*VLOOKUP($E31,$A$7:$C$50,3)/HLOOKUP(V$7,$F$2:$V$5,4)))/(HLOOKUP(V$7,$F$2:$V$5,2)*$B$4)))</f>
        <v>0</v>
      </c>
    </row>
    <row r="32" spans="1:22" x14ac:dyDescent="0.3">
      <c r="A32" s="5">
        <v>25</v>
      </c>
      <c r="B32" s="26" t="str">
        <f>VLOOKUP($A32,'Product Demand Table'!$A$1:$F$44,2,TRUE)</f>
        <v>B</v>
      </c>
      <c r="C32" s="32">
        <f>VLOOKUP($A32,'Product Demand Table'!$A$1:$F$44,6,TRUE)</f>
        <v>2812</v>
      </c>
      <c r="E32" s="5">
        <v>28</v>
      </c>
      <c r="F32" s="7">
        <f>IF(Time!F31=0,0,((((0.5*VLOOKUP($E32,$A$7:$C$50,3)))/HLOOKUP(F$7,$F$2:$V$5,4)+(Time!F31*VLOOKUP($E32,$A$7:$C$50,3)/HLOOKUP(F$7,$F$2:$V$5,4)))/(HLOOKUP(F$7,$F$2:$V$5,2)*$B$4)))</f>
        <v>5.843051914588515E-5</v>
      </c>
      <c r="G32" s="7">
        <f>IF(Time!G31=0,0,((((0.5*VLOOKUP($E32,$A$7:$C$50,3)))/HLOOKUP(G$7,$F$2:$V$5,4)+(Time!G31*VLOOKUP($E32,$A$7:$C$50,3)/HLOOKUP(G$7,$F$2:$V$5,4)))/(HLOOKUP(G$7,$F$2:$V$5,2)*$B$4)))</f>
        <v>1.5264973126862495E-4</v>
      </c>
      <c r="H32" s="7">
        <f>IF(Time!H31=0,0,((((0.5*VLOOKUP($E32,$A$7:$C$50,3)))/HLOOKUP(H$7,$F$2:$V$5,4)+(Time!H31*VLOOKUP($E32,$A$7:$C$50,3)/HLOOKUP(H$7,$F$2:$V$5,4)))/(HLOOKUP(H$7,$F$2:$V$5,2)*$B$4)))</f>
        <v>0</v>
      </c>
      <c r="I32" s="7">
        <f>IF(Time!I31=0,0,((((0.5*VLOOKUP($E32,$A$7:$C$50,3)))/HLOOKUP(I$7,$F$2:$V$5,4)+(Time!I31*VLOOKUP($E32,$A$7:$C$50,3)/HLOOKUP(I$7,$F$2:$V$5,4)))/(HLOOKUP(I$7,$F$2:$V$5,2)*$B$4)))</f>
        <v>1.4023324595012436E-4</v>
      </c>
      <c r="J32" s="7">
        <f>IF(Time!J31=0,0,((((0.5*VLOOKUP($E32,$A$7:$C$50,3)))/HLOOKUP(J$7,$F$2:$V$5,4)+(Time!J31*VLOOKUP($E32,$A$7:$C$50,3)/HLOOKUP(J$7,$F$2:$V$5,4)))/(HLOOKUP(J$7,$F$2:$V$5,2)*$B$4)))</f>
        <v>0</v>
      </c>
      <c r="K32" s="7">
        <f>IF(Time!K31=0,0,((((0.5*VLOOKUP($E32,$A$7:$C$50,3)))/HLOOKUP(K$7,$F$2:$V$5,4)+(Time!K31*VLOOKUP($E32,$A$7:$C$50,3)/HLOOKUP(K$7,$F$2:$V$5,4)))/(HLOOKUP(K$7,$F$2:$V$5,2)*$B$4)))</f>
        <v>1.2854714212094732E-4</v>
      </c>
      <c r="L32" s="7">
        <f>IF(Time!L31=0,0,((((0.5*VLOOKUP($E32,$A$7:$C$50,3)))/HLOOKUP(L$7,$F$2:$V$5,4)+(Time!L31*VLOOKUP($E32,$A$7:$C$50,3)/HLOOKUP(L$7,$F$2:$V$5,4)))/(HLOOKUP(L$7,$F$2:$V$5,2)*$B$4)))</f>
        <v>0</v>
      </c>
      <c r="M32" s="7">
        <f>IF(Time!M31=0,0,((((0.5*VLOOKUP($E32,$A$7:$C$50,3)))/HLOOKUP(M$7,$F$2:$V$5,4)+(Time!M31*VLOOKUP($E32,$A$7:$C$50,3)/HLOOKUP(M$7,$F$2:$V$5,4)))/(HLOOKUP(M$7,$F$2:$V$5,2)*$B$4)))</f>
        <v>0</v>
      </c>
      <c r="N32" s="7">
        <f>IF(Time!N31=0,0,((((0.5*VLOOKUP($E32,$A$7:$C$50,3)))/HLOOKUP(N$7,$F$2:$V$5,4)+(Time!N31*VLOOKUP($E32,$A$7:$C$50,3)/HLOOKUP(N$7,$F$2:$V$5,4)))/(HLOOKUP(N$7,$F$2:$V$5,2)*$B$4)))</f>
        <v>0</v>
      </c>
      <c r="O32" s="42">
        <f>IF(Time!O31=0,0,((((0.5*VLOOKUP($E32,$A$7:$C$50,3)))/HLOOKUP(O$7,$F$2:$V$5,4)+(Time!O31*VLOOKUP($E32,$A$7:$C$50,3)/HLOOKUP(O$7,$F$2:$V$5,4)))/(HLOOKUP(O$7,$F$2:$V$5,2)*$B$4)))</f>
        <v>1.2387270058927653E-4</v>
      </c>
      <c r="P32" s="42">
        <f>IF(Time!P31=0,0,((((0.5*VLOOKUP($E32,$A$7:$C$50,3)))/HLOOKUP(P$7,$F$2:$V$5,4)+(Time!P31*VLOOKUP($E32,$A$7:$C$50,3)/HLOOKUP(P$7,$F$2:$V$5,4)))/(HLOOKUP(P$7,$F$2:$V$5,2)*$B$4)))</f>
        <v>1.2854714212094732E-4</v>
      </c>
      <c r="Q32" s="7">
        <f>IF(Time!Q31=0,0,((((0.5*VLOOKUP($E32,$A$7:$C$50,3)))/HLOOKUP(Q$7,$F$2:$V$5,4)+(Time!Q31*VLOOKUP($E32,$A$7:$C$50,3)/HLOOKUP(Q$7,$F$2:$V$5,4)))/(HLOOKUP(Q$7,$F$2:$V$5,2)*$B$4)))</f>
        <v>0</v>
      </c>
      <c r="R32" s="7">
        <f>IF(Time!R31=0,0,((((0.5*VLOOKUP($E32,$A$7:$C$50,3)))/HLOOKUP(R$7,$F$2:$V$5,4)+(Time!R31*VLOOKUP($E32,$A$7:$C$50,3)/HLOOKUP(R$7,$F$2:$V$5,4)))/(HLOOKUP(R$7,$F$2:$V$5,2)*$B$4)))</f>
        <v>0</v>
      </c>
      <c r="S32" s="7">
        <f>IF(Time!S31=0,0,((((0.5*VLOOKUP($E32,$A$7:$C$50,3)))/HLOOKUP(S$7,$F$2:$V$5,4)+(Time!S31*VLOOKUP($E32,$A$7:$C$50,3)/HLOOKUP(S$7,$F$2:$V$5,4)))/(HLOOKUP(S$7,$F$2:$V$5,2)*$B$4)))</f>
        <v>0</v>
      </c>
      <c r="T32" s="7">
        <f>IF(Time!T31=0,0,((((0.5*VLOOKUP($E32,$A$7:$C$50,3)))/HLOOKUP(T$7,$F$2:$V$5,4)+(Time!T31*VLOOKUP($E32,$A$7:$C$50,3)/HLOOKUP(T$7,$F$2:$V$5,4)))/(HLOOKUP(T$7,$F$2:$V$5,2)*$B$4)))</f>
        <v>0</v>
      </c>
      <c r="U32" s="7">
        <f>IF(Time!U31=0,0,((((0.5*VLOOKUP($E32,$A$7:$C$50,3)))/HLOOKUP(U$7,$F$2:$V$5,4)+(Time!U31*VLOOKUP($E32,$A$7:$C$50,3)/HLOOKUP(U$7,$F$2:$V$5,4)))/(HLOOKUP(U$7,$F$2:$V$5,2)*$B$4)))</f>
        <v>0</v>
      </c>
      <c r="V32" s="8">
        <f>IF(Time!V31=0,0,((((0.5*VLOOKUP($E32,$A$7:$C$50,3)))/HLOOKUP(V$7,$F$2:$V$5,4)+(Time!V31*VLOOKUP($E32,$A$7:$C$50,3)/HLOOKUP(V$7,$F$2:$V$5,4)))/(HLOOKUP(V$7,$F$2:$V$5,2)*$B$4)))</f>
        <v>0</v>
      </c>
    </row>
    <row r="33" spans="1:22" x14ac:dyDescent="0.3">
      <c r="A33" s="5">
        <v>26</v>
      </c>
      <c r="B33" s="26" t="str">
        <f>VLOOKUP($A33,'Product Demand Table'!$A$1:$F$44,2,TRUE)</f>
        <v>B</v>
      </c>
      <c r="C33" s="32">
        <f>VLOOKUP($A33,'Product Demand Table'!$A$1:$F$44,6,TRUE)</f>
        <v>2943</v>
      </c>
      <c r="E33" s="5">
        <v>17</v>
      </c>
      <c r="F33" s="7">
        <f>IF(Time!F32=0,0,((((0.5*VLOOKUP($E33,$A$7:$C$50,3)))/HLOOKUP(F$7,$F$2:$V$5,4)+(Time!F32*VLOOKUP($E33,$A$7:$C$50,3)/HLOOKUP(F$7,$F$2:$V$5,4)))/(HLOOKUP(F$7,$F$2:$V$5,2)*$B$4)))</f>
        <v>1.8701967242499608E-4</v>
      </c>
      <c r="G33" s="7">
        <f>IF(Time!G32=0,0,((((0.5*VLOOKUP($E33,$A$7:$C$50,3)))/HLOOKUP(G$7,$F$2:$V$5,4)+(Time!G32*VLOOKUP($E33,$A$7:$C$50,3)/HLOOKUP(G$7,$F$2:$V$5,4)))/(HLOOKUP(G$7,$F$2:$V$5,2)*$B$4)))</f>
        <v>0</v>
      </c>
      <c r="H33" s="7">
        <f>IF(Time!H32=0,0,((((0.5*VLOOKUP($E33,$A$7:$C$50,3)))/HLOOKUP(H$7,$F$2:$V$5,4)+(Time!H32*VLOOKUP($E33,$A$7:$C$50,3)/HLOOKUP(H$7,$F$2:$V$5,4)))/(HLOOKUP(H$7,$F$2:$V$5,2)*$B$4)))</f>
        <v>1.3959682691722921E-4</v>
      </c>
      <c r="I33" s="7">
        <f>IF(Time!I32=0,0,((((0.5*VLOOKUP($E33,$A$7:$C$50,3)))/HLOOKUP(I$7,$F$2:$V$5,4)+(Time!I32*VLOOKUP($E33,$A$7:$C$50,3)/HLOOKUP(I$7,$F$2:$V$5,4)))/(HLOOKUP(I$7,$F$2:$V$5,2)*$B$4)))</f>
        <v>4.3388564002599093E-4</v>
      </c>
      <c r="J33" s="7">
        <f>IF(Time!J32=0,0,((((0.5*VLOOKUP($E33,$A$7:$C$50,3)))/HLOOKUP(J$7,$F$2:$V$5,4)+(Time!J32*VLOOKUP($E33,$A$7:$C$50,3)/HLOOKUP(J$7,$F$2:$V$5,4)))/(HLOOKUP(J$7,$F$2:$V$5,2)*$B$4)))</f>
        <v>0</v>
      </c>
      <c r="K33" s="7">
        <f>IF(Time!K32=0,0,((((0.5*VLOOKUP($E33,$A$7:$C$50,3)))/HLOOKUP(K$7,$F$2:$V$5,4)+(Time!K32*VLOOKUP($E33,$A$7:$C$50,3)/HLOOKUP(K$7,$F$2:$V$5,4)))/(HLOOKUP(K$7,$F$2:$V$5,2)*$B$4)))</f>
        <v>0</v>
      </c>
      <c r="L33" s="7">
        <f>IF(Time!L32=0,0,((((0.5*VLOOKUP($E33,$A$7:$C$50,3)))/HLOOKUP(L$7,$F$2:$V$5,4)+(Time!L32*VLOOKUP($E33,$A$7:$C$50,3)/HLOOKUP(L$7,$F$2:$V$5,4)))/(HLOOKUP(L$7,$F$2:$V$5,2)*$B$4)))</f>
        <v>0</v>
      </c>
      <c r="M33" s="7">
        <f>IF(Time!M32=0,0,((((0.5*VLOOKUP($E33,$A$7:$C$50,3)))/HLOOKUP(M$7,$F$2:$V$5,4)+(Time!M32*VLOOKUP($E33,$A$7:$C$50,3)/HLOOKUP(M$7,$F$2:$V$5,4)))/(HLOOKUP(M$7,$F$2:$V$5,2)*$B$4)))</f>
        <v>5.5838730766891685E-4</v>
      </c>
      <c r="N33" s="7">
        <f>IF(Time!N32=0,0,((((0.5*VLOOKUP($E33,$A$7:$C$50,3)))/HLOOKUP(N$7,$F$2:$V$5,4)+(Time!N32*VLOOKUP($E33,$A$7:$C$50,3)/HLOOKUP(N$7,$F$2:$V$5,4)))/(HLOOKUP(N$7,$F$2:$V$5,2)*$B$4)))</f>
        <v>0</v>
      </c>
      <c r="O33" s="7">
        <f>IF(Time!O32=0,0,((((0.5*VLOOKUP($E33,$A$7:$C$50,3)))/HLOOKUP(O$7,$F$2:$V$5,4)+(Time!O32*VLOOKUP($E33,$A$7:$C$50,3)/HLOOKUP(O$7,$F$2:$V$5,4)))/(HLOOKUP(O$7,$F$2:$V$5,2)*$B$4)))</f>
        <v>0</v>
      </c>
      <c r="P33" s="7">
        <f>IF(Time!P32=0,0,((((0.5*VLOOKUP($E33,$A$7:$C$50,3)))/HLOOKUP(P$7,$F$2:$V$5,4)+(Time!P32*VLOOKUP($E33,$A$7:$C$50,3)/HLOOKUP(P$7,$F$2:$V$5,4)))/(HLOOKUP(P$7,$F$2:$V$5,2)*$B$4)))</f>
        <v>0</v>
      </c>
      <c r="Q33" s="7">
        <f>IF(Time!Q32=0,0,((((0.5*VLOOKUP($E33,$A$7:$C$50,3)))/HLOOKUP(Q$7,$F$2:$V$5,4)+(Time!Q32*VLOOKUP($E33,$A$7:$C$50,3)/HLOOKUP(Q$7,$F$2:$V$5,4)))/(HLOOKUP(Q$7,$F$2:$V$5,2)*$B$4)))</f>
        <v>4.4884721381999057E-4</v>
      </c>
      <c r="R33" s="7">
        <f>IF(Time!R32=0,0,((((0.5*VLOOKUP($E33,$A$7:$C$50,3)))/HLOOKUP(R$7,$F$2:$V$5,4)+(Time!R32*VLOOKUP($E33,$A$7:$C$50,3)/HLOOKUP(R$7,$F$2:$V$5,4)))/(HLOOKUP(R$7,$F$2:$V$5,2)*$B$4)))</f>
        <v>0</v>
      </c>
      <c r="S33" s="7">
        <f>IF(Time!S32=0,0,((((0.5*VLOOKUP($E33,$A$7:$C$50,3)))/HLOOKUP(S$7,$F$2:$V$5,4)+(Time!S32*VLOOKUP($E33,$A$7:$C$50,3)/HLOOKUP(S$7,$F$2:$V$5,4)))/(HLOOKUP(S$7,$F$2:$V$5,2)*$B$4)))</f>
        <v>0</v>
      </c>
      <c r="T33" s="7">
        <f>IF(Time!T32=0,0,((((0.5*VLOOKUP($E33,$A$7:$C$50,3)))/HLOOKUP(T$7,$F$2:$V$5,4)+(Time!T32*VLOOKUP($E33,$A$7:$C$50,3)/HLOOKUP(T$7,$F$2:$V$5,4)))/(HLOOKUP(T$7,$F$2:$V$5,2)*$B$4)))</f>
        <v>0</v>
      </c>
      <c r="U33" s="7">
        <f>IF(Time!U32=0,0,((((0.5*VLOOKUP($E33,$A$7:$C$50,3)))/HLOOKUP(U$7,$F$2:$V$5,4)+(Time!U32*VLOOKUP($E33,$A$7:$C$50,3)/HLOOKUP(U$7,$F$2:$V$5,4)))/(HLOOKUP(U$7,$F$2:$V$5,2)*$B$4)))</f>
        <v>0</v>
      </c>
      <c r="V33" s="8">
        <f>IF(Time!V32=0,0,((((0.5*VLOOKUP($E33,$A$7:$C$50,3)))/HLOOKUP(V$7,$F$2:$V$5,4)+(Time!V32*VLOOKUP($E33,$A$7:$C$50,3)/HLOOKUP(V$7,$F$2:$V$5,4)))/(HLOOKUP(V$7,$F$2:$V$5,2)*$B$4)))</f>
        <v>0</v>
      </c>
    </row>
    <row r="34" spans="1:22" x14ac:dyDescent="0.3">
      <c r="A34" s="5">
        <v>27</v>
      </c>
      <c r="B34" s="26" t="str">
        <f>VLOOKUP($A34,'Product Demand Table'!$A$1:$F$44,2,TRUE)</f>
        <v>B</v>
      </c>
      <c r="C34" s="32">
        <f>VLOOKUP($A34,'Product Demand Table'!$A$1:$F$44,6,TRUE)</f>
        <v>2629</v>
      </c>
      <c r="E34" s="5" t="s">
        <v>18</v>
      </c>
      <c r="F34" s="7">
        <f>IF(Time!F33=0,0,((((0.5*VLOOKUP($E34,$A$7:$C$50,3)))/HLOOKUP(F$7,$F$2:$V$5,4)+(Time!F33*VLOOKUP($E34,$A$7:$C$50,3)/HLOOKUP(F$7,$F$2:$V$5,4)))/(HLOOKUP(F$7,$F$2:$V$5,2)*$B$4)))</f>
        <v>2.8281911675741077E-5</v>
      </c>
      <c r="G34" s="7">
        <f>IF(Time!G33=0,0,((((0.5*VLOOKUP($E34,$A$7:$C$50,3)))/HLOOKUP(G$7,$F$2:$V$5,4)+(Time!G33*VLOOKUP($E34,$A$7:$C$50,3)/HLOOKUP(G$7,$F$2:$V$5,4)))/(HLOOKUP(G$7,$F$2:$V$5,2)*$B$4)))</f>
        <v>0</v>
      </c>
      <c r="H34" s="7">
        <f>IF(Time!H33=0,0,((((0.5*VLOOKUP($E34,$A$7:$C$50,3)))/HLOOKUP(H$7,$F$2:$V$5,4)+(Time!H33*VLOOKUP($E34,$A$7:$C$50,3)/HLOOKUP(H$7,$F$2:$V$5,4)))/(HLOOKUP(H$7,$F$2:$V$5,2)*$B$4)))</f>
        <v>3.1044745484400654E-5</v>
      </c>
      <c r="I34" s="7">
        <f>IF(Time!I33=0,0,((((0.5*VLOOKUP($E34,$A$7:$C$50,3)))/HLOOKUP(I$7,$F$2:$V$5,4)+(Time!I33*VLOOKUP($E34,$A$7:$C$50,3)/HLOOKUP(I$7,$F$2:$V$5,4)))/(HLOOKUP(I$7,$F$2:$V$5,2)*$B$4)))</f>
        <v>0</v>
      </c>
      <c r="J34" s="7">
        <f>IF(Time!J33=0,0,((((0.5*VLOOKUP($E34,$A$7:$C$50,3)))/HLOOKUP(J$7,$F$2:$V$5,4)+(Time!J33*VLOOKUP($E34,$A$7:$C$50,3)/HLOOKUP(J$7,$F$2:$V$5,4)))/(HLOOKUP(J$7,$F$2:$V$5,2)*$B$4)))</f>
        <v>9.9818511796733207E-5</v>
      </c>
      <c r="K34" s="7">
        <f>IF(Time!K33=0,0,((((0.5*VLOOKUP($E34,$A$7:$C$50,3)))/HLOOKUP(K$7,$F$2:$V$5,4)+(Time!K33*VLOOKUP($E34,$A$7:$C$50,3)/HLOOKUP(K$7,$F$2:$V$5,4)))/(HLOOKUP(K$7,$F$2:$V$5,2)*$B$4)))</f>
        <v>0</v>
      </c>
      <c r="L34" s="7">
        <f>IF(Time!L33=0,0,((((0.5*VLOOKUP($E34,$A$7:$C$50,3)))/HLOOKUP(L$7,$F$2:$V$5,4)+(Time!L33*VLOOKUP($E34,$A$7:$C$50,3)/HLOOKUP(L$7,$F$2:$V$5,4)))/(HLOOKUP(L$7,$F$2:$V$5,2)*$B$4)))</f>
        <v>0</v>
      </c>
      <c r="M34" s="7">
        <f>IF(Time!M33=0,0,((((0.5*VLOOKUP($E34,$A$7:$C$50,3)))/HLOOKUP(M$7,$F$2:$V$5,4)+(Time!M33*VLOOKUP($E34,$A$7:$C$50,3)/HLOOKUP(M$7,$F$2:$V$5,4)))/(HLOOKUP(M$7,$F$2:$V$5,2)*$B$4)))</f>
        <v>0</v>
      </c>
      <c r="N34" s="7">
        <f>IF(Time!N33=0,0,((((0.5*VLOOKUP($E34,$A$7:$C$50,3)))/HLOOKUP(N$7,$F$2:$V$5,4)+(Time!N33*VLOOKUP($E34,$A$7:$C$50,3)/HLOOKUP(N$7,$F$2:$V$5,4)))/(HLOOKUP(N$7,$F$2:$V$5,2)*$B$4)))</f>
        <v>0</v>
      </c>
      <c r="O34" s="7">
        <f>IF(Time!O33=0,0,((((0.5*VLOOKUP($E34,$A$7:$C$50,3)))/HLOOKUP(O$7,$F$2:$V$5,4)+(Time!O33*VLOOKUP($E34,$A$7:$C$50,3)/HLOOKUP(O$7,$F$2:$V$5,4)))/(HLOOKUP(O$7,$F$2:$V$5,2)*$B$4)))</f>
        <v>0</v>
      </c>
      <c r="P34" s="7">
        <f>IF(Time!P33=0,0,((((0.5*VLOOKUP($E34,$A$7:$C$50,3)))/HLOOKUP(P$7,$F$2:$V$5,4)+(Time!P33*VLOOKUP($E34,$A$7:$C$50,3)/HLOOKUP(P$7,$F$2:$V$5,4)))/(HLOOKUP(P$7,$F$2:$V$5,2)*$B$4)))</f>
        <v>0</v>
      </c>
      <c r="Q34" s="7">
        <f>IF(Time!Q33=0,0,((((0.5*VLOOKUP($E34,$A$7:$C$50,3)))/HLOOKUP(Q$7,$F$2:$V$5,4)+(Time!Q33*VLOOKUP($E34,$A$7:$C$50,3)/HLOOKUP(Q$7,$F$2:$V$5,4)))/(HLOOKUP(Q$7,$F$2:$V$5,2)*$B$4)))</f>
        <v>0</v>
      </c>
      <c r="R34" s="7">
        <f>IF(Time!R33=0,0,((((0.5*VLOOKUP($E34,$A$7:$C$50,3)))/HLOOKUP(R$7,$F$2:$V$5,4)+(Time!R33*VLOOKUP($E34,$A$7:$C$50,3)/HLOOKUP(R$7,$F$2:$V$5,4)))/(HLOOKUP(R$7,$F$2:$V$5,2)*$B$4)))</f>
        <v>1.2477313974591651E-4</v>
      </c>
      <c r="S34" s="7">
        <f>IF(Time!S33=0,0,((((0.5*VLOOKUP($E34,$A$7:$C$50,3)))/HLOOKUP(S$7,$F$2:$V$5,4)+(Time!S33*VLOOKUP($E34,$A$7:$C$50,3)/HLOOKUP(S$7,$F$2:$V$5,4)))/(HLOOKUP(S$7,$F$2:$V$5,2)*$B$4)))</f>
        <v>1.1063218390804597E-4</v>
      </c>
      <c r="T34" s="7">
        <f>IF(Time!T33=0,0,((((0.5*VLOOKUP($E34,$A$7:$C$50,3)))/HLOOKUP(T$7,$F$2:$V$5,4)+(Time!T33*VLOOKUP($E34,$A$7:$C$50,3)/HLOOKUP(T$7,$F$2:$V$5,4)))/(HLOOKUP(T$7,$F$2:$V$5,2)*$B$4)))</f>
        <v>9.6583652618135375E-5</v>
      </c>
      <c r="U34" s="7">
        <f>IF(Time!U33=0,0,((((0.5*VLOOKUP($E34,$A$7:$C$50,3)))/HLOOKUP(U$7,$F$2:$V$5,4)+(Time!U33*VLOOKUP($E34,$A$7:$C$50,3)/HLOOKUP(U$7,$F$2:$V$5,4)))/(HLOOKUP(U$7,$F$2:$V$5,2)*$B$4)))</f>
        <v>0</v>
      </c>
      <c r="V34" s="8">
        <f>IF(Time!V33=0,0,((((0.5*VLOOKUP($E34,$A$7:$C$50,3)))/HLOOKUP(V$7,$F$2:$V$5,4)+(Time!V33*VLOOKUP($E34,$A$7:$C$50,3)/HLOOKUP(V$7,$F$2:$V$5,4)))/(HLOOKUP(V$7,$F$2:$V$5,2)*$B$4)))</f>
        <v>0</v>
      </c>
    </row>
    <row r="35" spans="1:22" x14ac:dyDescent="0.3">
      <c r="A35" s="5">
        <v>28</v>
      </c>
      <c r="B35" s="26" t="str">
        <f>VLOOKUP($A35,'Product Demand Table'!$A$1:$F$44,2,TRUE)</f>
        <v>B</v>
      </c>
      <c r="C35" s="32">
        <f>VLOOKUP($A35,'Product Demand Table'!$A$1:$F$44,6,TRUE)</f>
        <v>1669</v>
      </c>
      <c r="E35" s="5">
        <v>34</v>
      </c>
      <c r="F35" s="7">
        <f>IF(Time!F34=0,0,((((0.5*VLOOKUP($E35,$A$7:$C$50,3)))/HLOOKUP(F$7,$F$2:$V$5,4)+(Time!F34*VLOOKUP($E35,$A$7:$C$50,3)/HLOOKUP(F$7,$F$2:$V$5,4)))/(HLOOKUP(F$7,$F$2:$V$5,2)*$B$4)))</f>
        <v>2.6127439447917364E-4</v>
      </c>
      <c r="G35" s="7">
        <f>IF(Time!G34=0,0,((((0.5*VLOOKUP($E35,$A$7:$C$50,3)))/HLOOKUP(G$7,$F$2:$V$5,4)+(Time!G34*VLOOKUP($E35,$A$7:$C$50,3)/HLOOKUP(G$7,$F$2:$V$5,4)))/(HLOOKUP(G$7,$F$2:$V$5,2)*$B$4)))</f>
        <v>0</v>
      </c>
      <c r="H35" s="7">
        <f>IF(Time!H34=0,0,((((0.5*VLOOKUP($E35,$A$7:$C$50,3)))/HLOOKUP(H$7,$F$2:$V$5,4)+(Time!H34*VLOOKUP($E35,$A$7:$C$50,3)/HLOOKUP(H$7,$F$2:$V$5,4)))/(HLOOKUP(H$7,$F$2:$V$5,2)*$B$4)))</f>
        <v>2.3048134084412819E-4</v>
      </c>
      <c r="I35" s="7">
        <f>IF(Time!I34=0,0,((((0.5*VLOOKUP($E35,$A$7:$C$50,3)))/HLOOKUP(I$7,$F$2:$V$5,4)+(Time!I34*VLOOKUP($E35,$A$7:$C$50,3)/HLOOKUP(I$7,$F$2:$V$5,4)))/(HLOOKUP(I$7,$F$2:$V$5,2)*$B$4)))</f>
        <v>0</v>
      </c>
      <c r="J35" s="7">
        <f>IF(Time!J34=0,0,((((0.5*VLOOKUP($E35,$A$7:$C$50,3)))/HLOOKUP(J$7,$F$2:$V$5,4)+(Time!J34*VLOOKUP($E35,$A$7:$C$50,3)/HLOOKUP(J$7,$F$2:$V$5,4)))/(HLOOKUP(J$7,$F$2:$V$5,2)*$B$4)))</f>
        <v>0</v>
      </c>
      <c r="K35" s="7">
        <f>IF(Time!K34=0,0,((((0.5*VLOOKUP($E35,$A$7:$C$50,3)))/HLOOKUP(K$7,$F$2:$V$5,4)+(Time!K34*VLOOKUP($E35,$A$7:$C$50,3)/HLOOKUP(K$7,$F$2:$V$5,4)))/(HLOOKUP(K$7,$F$2:$V$5,2)*$B$4)))</f>
        <v>0</v>
      </c>
      <c r="L35" s="7">
        <f>IF(Time!L34=0,0,((((0.5*VLOOKUP($E35,$A$7:$C$50,3)))/HLOOKUP(L$7,$F$2:$V$5,4)+(Time!L34*VLOOKUP($E35,$A$7:$C$50,3)/HLOOKUP(L$7,$F$2:$V$5,4)))/(HLOOKUP(L$7,$F$2:$V$5,2)*$B$4)))</f>
        <v>0</v>
      </c>
      <c r="M35" s="7">
        <f>IF(Time!M34=0,0,((((0.5*VLOOKUP($E35,$A$7:$C$50,3)))/HLOOKUP(M$7,$F$2:$V$5,4)+(Time!M34*VLOOKUP($E35,$A$7:$C$50,3)/HLOOKUP(M$7,$F$2:$V$5,4)))/(HLOOKUP(M$7,$F$2:$V$5,2)*$B$4)))</f>
        <v>0</v>
      </c>
      <c r="N35" s="7">
        <f>IF(Time!N34=0,0,((((0.5*VLOOKUP($E35,$A$7:$C$50,3)))/HLOOKUP(N$7,$F$2:$V$5,4)+(Time!N34*VLOOKUP($E35,$A$7:$C$50,3)/HLOOKUP(N$7,$F$2:$V$5,4)))/(HLOOKUP(N$7,$F$2:$V$5,2)*$B$4)))</f>
        <v>0</v>
      </c>
      <c r="O35" s="7">
        <f>IF(Time!O34=0,0,((((0.5*VLOOKUP($E35,$A$7:$C$50,3)))/HLOOKUP(O$7,$F$2:$V$5,4)+(Time!O34*VLOOKUP($E35,$A$7:$C$50,3)/HLOOKUP(O$7,$F$2:$V$5,4)))/(HLOOKUP(O$7,$F$2:$V$5,2)*$B$4)))</f>
        <v>6.2705854675001679E-4</v>
      </c>
      <c r="P35" s="7">
        <f>IF(Time!P34=0,0,((((0.5*VLOOKUP($E35,$A$7:$C$50,3)))/HLOOKUP(P$7,$F$2:$V$5,4)+(Time!P34*VLOOKUP($E35,$A$7:$C$50,3)/HLOOKUP(P$7,$F$2:$V$5,4)))/(HLOOKUP(P$7,$F$2:$V$5,2)*$B$4)))</f>
        <v>0</v>
      </c>
      <c r="Q35" s="7">
        <f>IF(Time!Q34=0,0,((((0.5*VLOOKUP($E35,$A$7:$C$50,3)))/HLOOKUP(Q$7,$F$2:$V$5,4)+(Time!Q34*VLOOKUP($E35,$A$7:$C$50,3)/HLOOKUP(Q$7,$F$2:$V$5,4)))/(HLOOKUP(Q$7,$F$2:$V$5,2)*$B$4)))</f>
        <v>0</v>
      </c>
      <c r="R35" s="7">
        <f>IF(Time!R34=0,0,((((0.5*VLOOKUP($E35,$A$7:$C$50,3)))/HLOOKUP(R$7,$F$2:$V$5,4)+(Time!R34*VLOOKUP($E35,$A$7:$C$50,3)/HLOOKUP(R$7,$F$2:$V$5,4)))/(HLOOKUP(R$7,$F$2:$V$5,2)*$B$4)))</f>
        <v>7.3156830454168629E-4</v>
      </c>
      <c r="S35" s="7">
        <f>IF(Time!S34=0,0,((((0.5*VLOOKUP($E35,$A$7:$C$50,3)))/HLOOKUP(S$7,$F$2:$V$5,4)+(Time!S34*VLOOKUP($E35,$A$7:$C$50,3)/HLOOKUP(S$7,$F$2:$V$5,4)))/(HLOOKUP(S$7,$F$2:$V$5,2)*$B$4)))</f>
        <v>0</v>
      </c>
      <c r="T35" s="7">
        <f>IF(Time!T34=0,0,((((0.5*VLOOKUP($E35,$A$7:$C$50,3)))/HLOOKUP(T$7,$F$2:$V$5,4)+(Time!T34*VLOOKUP($E35,$A$7:$C$50,3)/HLOOKUP(T$7,$F$2:$V$5,4)))/(HLOOKUP(T$7,$F$2:$V$5,2)*$B$4)))</f>
        <v>0</v>
      </c>
      <c r="U35" s="7">
        <f>IF(Time!U34=0,0,((((0.5*VLOOKUP($E35,$A$7:$C$50,3)))/HLOOKUP(U$7,$F$2:$V$5,4)+(Time!U34*VLOOKUP($E35,$A$7:$C$50,3)/HLOOKUP(U$7,$F$2:$V$5,4)))/(HLOOKUP(U$7,$F$2:$V$5,2)*$B$4)))</f>
        <v>6.7931342564585154E-4</v>
      </c>
      <c r="V35" s="8">
        <f>IF(Time!V34=0,0,((((0.5*VLOOKUP($E35,$A$7:$C$50,3)))/HLOOKUP(V$7,$F$2:$V$5,4)+(Time!V34*VLOOKUP($E35,$A$7:$C$50,3)/HLOOKUP(V$7,$F$2:$V$5,4)))/(HLOOKUP(V$7,$F$2:$V$5,2)*$B$4)))</f>
        <v>0</v>
      </c>
    </row>
    <row r="36" spans="1:22" x14ac:dyDescent="0.3">
      <c r="A36" s="5">
        <v>29</v>
      </c>
      <c r="B36" s="26" t="str">
        <f>VLOOKUP($A36,'Product Demand Table'!$A$1:$F$44,2,TRUE)</f>
        <v>B</v>
      </c>
      <c r="C36" s="32">
        <f>VLOOKUP($A36,'Product Demand Table'!$A$1:$F$44,6,TRUE)</f>
        <v>2567</v>
      </c>
      <c r="E36" s="5">
        <v>35</v>
      </c>
      <c r="F36" s="7">
        <f>IF(Time!F35=0,0,((((0.5*VLOOKUP($E36,$A$7:$C$50,3)))/HLOOKUP(F$7,$F$2:$V$5,4)+(Time!F35*VLOOKUP($E36,$A$7:$C$50,3)/HLOOKUP(F$7,$F$2:$V$5,4)))/(HLOOKUP(F$7,$F$2:$V$5,2)*$B$4)))</f>
        <v>2.620095897470368E-4</v>
      </c>
      <c r="G36" s="7">
        <f>IF(Time!G35=0,0,((((0.5*VLOOKUP($E36,$A$7:$C$50,3)))/HLOOKUP(G$7,$F$2:$V$5,4)+(Time!G35*VLOOKUP($E36,$A$7:$C$50,3)/HLOOKUP(G$7,$F$2:$V$5,4)))/(HLOOKUP(G$7,$F$2:$V$5,2)*$B$4)))</f>
        <v>0</v>
      </c>
      <c r="H36" s="7">
        <f>IF(Time!H35=0,0,((((0.5*VLOOKUP($E36,$A$7:$C$50,3)))/HLOOKUP(H$7,$F$2:$V$5,4)+(Time!H35*VLOOKUP($E36,$A$7:$C$50,3)/HLOOKUP(H$7,$F$2:$V$5,4)))/(HLOOKUP(H$7,$F$2:$V$5,2)*$B$4)))</f>
        <v>2.4890911025968497E-4</v>
      </c>
      <c r="I36" s="7">
        <f>IF(Time!I35=0,0,((((0.5*VLOOKUP($E36,$A$7:$C$50,3)))/HLOOKUP(I$7,$F$2:$V$5,4)+(Time!I35*VLOOKUP($E36,$A$7:$C$50,3)/HLOOKUP(I$7,$F$2:$V$5,4)))/(HLOOKUP(I$7,$F$2:$V$5,2)*$B$4)))</f>
        <v>0</v>
      </c>
      <c r="J36" s="7">
        <f>IF(Time!J35=0,0,((((0.5*VLOOKUP($E36,$A$7:$C$50,3)))/HLOOKUP(J$7,$F$2:$V$5,4)+(Time!J35*VLOOKUP($E36,$A$7:$C$50,3)/HLOOKUP(J$7,$F$2:$V$5,4)))/(HLOOKUP(J$7,$F$2:$V$5,2)*$B$4)))</f>
        <v>0</v>
      </c>
      <c r="K36" s="7">
        <f>IF(Time!K35=0,0,((((0.5*VLOOKUP($E36,$A$7:$C$50,3)))/HLOOKUP(K$7,$F$2:$V$5,4)+(Time!K35*VLOOKUP($E36,$A$7:$C$50,3)/HLOOKUP(K$7,$F$2:$V$5,4)))/(HLOOKUP(K$7,$F$2:$V$5,2)*$B$4)))</f>
        <v>0</v>
      </c>
      <c r="L36" s="7">
        <f>IF(Time!L35=0,0,((((0.5*VLOOKUP($E36,$A$7:$C$50,3)))/HLOOKUP(L$7,$F$2:$V$5,4)+(Time!L35*VLOOKUP($E36,$A$7:$C$50,3)/HLOOKUP(L$7,$F$2:$V$5,4)))/(HLOOKUP(L$7,$F$2:$V$5,2)*$B$4)))</f>
        <v>0</v>
      </c>
      <c r="M36" s="7">
        <f>IF(Time!M35=0,0,((((0.5*VLOOKUP($E36,$A$7:$C$50,3)))/HLOOKUP(M$7,$F$2:$V$5,4)+(Time!M35*VLOOKUP($E36,$A$7:$C$50,3)/HLOOKUP(M$7,$F$2:$V$5,4)))/(HLOOKUP(M$7,$F$2:$V$5,2)*$B$4)))</f>
        <v>0</v>
      </c>
      <c r="N36" s="7">
        <f>IF(Time!N35=0,0,((((0.5*VLOOKUP($E36,$A$7:$C$50,3)))/HLOOKUP(N$7,$F$2:$V$5,4)+(Time!N35*VLOOKUP($E36,$A$7:$C$50,3)/HLOOKUP(N$7,$F$2:$V$5,4)))/(HLOOKUP(N$7,$F$2:$V$5,2)*$B$4)))</f>
        <v>0</v>
      </c>
      <c r="O36" s="7">
        <f>IF(Time!O35=0,0,((((0.5*VLOOKUP($E36,$A$7:$C$50,3)))/HLOOKUP(O$7,$F$2:$V$5,4)+(Time!O35*VLOOKUP($E36,$A$7:$C$50,3)/HLOOKUP(O$7,$F$2:$V$5,4)))/(HLOOKUP(O$7,$F$2:$V$5,2)*$B$4)))</f>
        <v>8.3843068719051774E-4</v>
      </c>
      <c r="P36" s="7">
        <f>IF(Time!P35=0,0,((((0.5*VLOOKUP($E36,$A$7:$C$50,3)))/HLOOKUP(P$7,$F$2:$V$5,4)+(Time!P35*VLOOKUP($E36,$A$7:$C$50,3)/HLOOKUP(P$7,$F$2:$V$5,4)))/(HLOOKUP(P$7,$F$2:$V$5,2)*$B$4)))</f>
        <v>0</v>
      </c>
      <c r="Q36" s="7">
        <f>IF(Time!Q35=0,0,((((0.5*VLOOKUP($E36,$A$7:$C$50,3)))/HLOOKUP(Q$7,$F$2:$V$5,4)+(Time!Q35*VLOOKUP($E36,$A$7:$C$50,3)/HLOOKUP(Q$7,$F$2:$V$5,4)))/(HLOOKUP(Q$7,$F$2:$V$5,2)*$B$4)))</f>
        <v>0</v>
      </c>
      <c r="R36" s="7">
        <f>IF(Time!R35=0,0,((((0.5*VLOOKUP($E36,$A$7:$C$50,3)))/HLOOKUP(R$7,$F$2:$V$5,4)+(Time!R35*VLOOKUP($E36,$A$7:$C$50,3)/HLOOKUP(R$7,$F$2:$V$5,4)))/(HLOOKUP(R$7,$F$2:$V$5,2)*$B$4)))</f>
        <v>7.3362685129170306E-4</v>
      </c>
      <c r="S36" s="7">
        <f>IF(Time!S35=0,0,((((0.5*VLOOKUP($E36,$A$7:$C$50,3)))/HLOOKUP(S$7,$F$2:$V$5,4)+(Time!S35*VLOOKUP($E36,$A$7:$C$50,3)/HLOOKUP(S$7,$F$2:$V$5,4)))/(HLOOKUP(S$7,$F$2:$V$5,2)*$B$4)))</f>
        <v>0</v>
      </c>
      <c r="T36" s="7">
        <f>IF(Time!T35=0,0,((((0.5*VLOOKUP($E36,$A$7:$C$50,3)))/HLOOKUP(T$7,$F$2:$V$5,4)+(Time!T35*VLOOKUP($E36,$A$7:$C$50,3)/HLOOKUP(T$7,$F$2:$V$5,4)))/(HLOOKUP(T$7,$F$2:$V$5,2)*$B$4)))</f>
        <v>0</v>
      </c>
      <c r="U36" s="7">
        <f>IF(Time!U35=0,0,((((0.5*VLOOKUP($E36,$A$7:$C$50,3)))/HLOOKUP(U$7,$F$2:$V$5,4)+(Time!U35*VLOOKUP($E36,$A$7:$C$50,3)/HLOOKUP(U$7,$F$2:$V$5,4)))/(HLOOKUP(U$7,$F$2:$V$5,2)*$B$4)))</f>
        <v>6.8122493334229573E-4</v>
      </c>
      <c r="V36" s="8">
        <f>IF(Time!V35=0,0,((((0.5*VLOOKUP($E36,$A$7:$C$50,3)))/HLOOKUP(V$7,$F$2:$V$5,4)+(Time!V35*VLOOKUP($E36,$A$7:$C$50,3)/HLOOKUP(V$7,$F$2:$V$5,4)))/(HLOOKUP(V$7,$F$2:$V$5,2)*$B$4)))</f>
        <v>0</v>
      </c>
    </row>
    <row r="37" spans="1:22" x14ac:dyDescent="0.3">
      <c r="A37" s="5">
        <v>30</v>
      </c>
      <c r="B37" s="26" t="str">
        <f>VLOOKUP($A37,'Product Demand Table'!$A$1:$F$44,2,TRUE)</f>
        <v>C</v>
      </c>
      <c r="C37" s="32">
        <f>VLOOKUP($A37,'Product Demand Table'!$A$1:$F$44,6,TRUE)</f>
        <v>1291</v>
      </c>
      <c r="E37" s="5">
        <v>41</v>
      </c>
      <c r="F37" s="7">
        <f>IF(Time!F36=0,0,((((0.5*VLOOKUP($E37,$A$7:$C$50,3)))/HLOOKUP(F$7,$F$2:$V$5,4)+(Time!F36*VLOOKUP($E37,$A$7:$C$50,3)/HLOOKUP(F$7,$F$2:$V$5,4)))/(HLOOKUP(F$7,$F$2:$V$5,2)*$B$4)))</f>
        <v>4.7157525038650268E-5</v>
      </c>
      <c r="G37" s="7">
        <f>IF(Time!G36=0,0,((((0.5*VLOOKUP($E37,$A$7:$C$50,3)))/HLOOKUP(G$7,$F$2:$V$5,4)+(Time!G36*VLOOKUP($E37,$A$7:$C$50,3)/HLOOKUP(G$7,$F$2:$V$5,4)))/(HLOOKUP(G$7,$F$2:$V$5,2)*$B$4)))</f>
        <v>0</v>
      </c>
      <c r="H37" s="7">
        <f>IF(Time!H36=0,0,((((0.5*VLOOKUP($E37,$A$7:$C$50,3)))/HLOOKUP(H$7,$F$2:$V$5,4)+(Time!H36*VLOOKUP($E37,$A$7:$C$50,3)/HLOOKUP(H$7,$F$2:$V$5,4)))/(HLOOKUP(H$7,$F$2:$V$5,2)*$B$4)))</f>
        <v>6.3999498266739644E-5</v>
      </c>
      <c r="I37" s="7">
        <f>IF(Time!I36=0,0,((((0.5*VLOOKUP($E37,$A$7:$C$50,3)))/HLOOKUP(I$7,$F$2:$V$5,4)+(Time!I36*VLOOKUP($E37,$A$7:$C$50,3)/HLOOKUP(I$7,$F$2:$V$5,4)))/(HLOOKUP(I$7,$F$2:$V$5,2)*$B$4)))</f>
        <v>0</v>
      </c>
      <c r="J37" s="7">
        <f>IF(Time!J36=0,0,((((0.5*VLOOKUP($E37,$A$7:$C$50,3)))/HLOOKUP(J$7,$F$2:$V$5,4)+(Time!J36*VLOOKUP($E37,$A$7:$C$50,3)/HLOOKUP(J$7,$F$2:$V$5,4)))/(HLOOKUP(J$7,$F$2:$V$5,2)*$B$4)))</f>
        <v>0</v>
      </c>
      <c r="K37" s="7">
        <f>IF(Time!K36=0,0,((((0.5*VLOOKUP($E37,$A$7:$C$50,3)))/HLOOKUP(K$7,$F$2:$V$5,4)+(Time!K36*VLOOKUP($E37,$A$7:$C$50,3)/HLOOKUP(K$7,$F$2:$V$5,4)))/(HLOOKUP(K$7,$F$2:$V$5,2)*$B$4)))</f>
        <v>0</v>
      </c>
      <c r="L37" s="7">
        <f>IF(Time!L36=0,0,((((0.5*VLOOKUP($E37,$A$7:$C$50,3)))/HLOOKUP(L$7,$F$2:$V$5,4)+(Time!L36*VLOOKUP($E37,$A$7:$C$50,3)/HLOOKUP(L$7,$F$2:$V$5,4)))/(HLOOKUP(L$7,$F$2:$V$5,2)*$B$4)))</f>
        <v>0</v>
      </c>
      <c r="M37" s="7">
        <f>IF(Time!M36=0,0,((((0.5*VLOOKUP($E37,$A$7:$C$50,3)))/HLOOKUP(M$7,$F$2:$V$5,4)+(Time!M36*VLOOKUP($E37,$A$7:$C$50,3)/HLOOKUP(M$7,$F$2:$V$5,4)))/(HLOOKUP(M$7,$F$2:$V$5,2)*$B$4)))</f>
        <v>0</v>
      </c>
      <c r="N37" s="7">
        <f>IF(Time!N36=0,0,((((0.5*VLOOKUP($E37,$A$7:$C$50,3)))/HLOOKUP(N$7,$F$2:$V$5,4)+(Time!N36*VLOOKUP($E37,$A$7:$C$50,3)/HLOOKUP(N$7,$F$2:$V$5,4)))/(HLOOKUP(N$7,$F$2:$V$5,2)*$B$4)))</f>
        <v>0</v>
      </c>
      <c r="O37" s="7">
        <f>IF(Time!O36=0,0,((((0.5*VLOOKUP($E37,$A$7:$C$50,3)))/HLOOKUP(O$7,$F$2:$V$5,4)+(Time!O36*VLOOKUP($E37,$A$7:$C$50,3)/HLOOKUP(O$7,$F$2:$V$5,4)))/(HLOOKUP(O$7,$F$2:$V$5,2)*$B$4)))</f>
        <v>1.8863010015460107E-4</v>
      </c>
      <c r="P37" s="7">
        <f>IF(Time!P36=0,0,((((0.5*VLOOKUP($E37,$A$7:$C$50,3)))/HLOOKUP(P$7,$F$2:$V$5,4)+(Time!P36*VLOOKUP($E37,$A$7:$C$50,3)/HLOOKUP(P$7,$F$2:$V$5,4)))/(HLOOKUP(P$7,$F$2:$V$5,2)*$B$4)))</f>
        <v>0</v>
      </c>
      <c r="Q37" s="7">
        <f>IF(Time!Q36=0,0,((((0.5*VLOOKUP($E37,$A$7:$C$50,3)))/HLOOKUP(Q$7,$F$2:$V$5,4)+(Time!Q36*VLOOKUP($E37,$A$7:$C$50,3)/HLOOKUP(Q$7,$F$2:$V$5,4)))/(HLOOKUP(Q$7,$F$2:$V$5,2)*$B$4)))</f>
        <v>0</v>
      </c>
      <c r="R37" s="7">
        <f>IF(Time!R36=0,0,((((0.5*VLOOKUP($E37,$A$7:$C$50,3)))/HLOOKUP(R$7,$F$2:$V$5,4)+(Time!R36*VLOOKUP($E37,$A$7:$C$50,3)/HLOOKUP(R$7,$F$2:$V$5,4)))/(HLOOKUP(R$7,$F$2:$V$5,2)*$B$4)))</f>
        <v>2.2006845018036791E-4</v>
      </c>
      <c r="S37" s="7">
        <f>IF(Time!S36=0,0,((((0.5*VLOOKUP($E37,$A$7:$C$50,3)))/HLOOKUP(S$7,$F$2:$V$5,4)+(Time!S36*VLOOKUP($E37,$A$7:$C$50,3)/HLOOKUP(S$7,$F$2:$V$5,4)))/(HLOOKUP(S$7,$F$2:$V$5,2)*$B$4)))</f>
        <v>0</v>
      </c>
      <c r="T37" s="7">
        <f>IF(Time!T36=0,0,((((0.5*VLOOKUP($E37,$A$7:$C$50,3)))/HLOOKUP(T$7,$F$2:$V$5,4)+(Time!T36*VLOOKUP($E37,$A$7:$C$50,3)/HLOOKUP(T$7,$F$2:$V$5,4)))/(HLOOKUP(T$7,$F$2:$V$5,2)*$B$4)))</f>
        <v>0</v>
      </c>
      <c r="U37" s="7">
        <f>IF(Time!U36=0,0,((((0.5*VLOOKUP($E37,$A$7:$C$50,3)))/HLOOKUP(U$7,$F$2:$V$5,4)+(Time!U36*VLOOKUP($E37,$A$7:$C$50,3)/HLOOKUP(U$7,$F$2:$V$5,4)))/(HLOOKUP(U$7,$F$2:$V$5,2)*$B$4)))</f>
        <v>2.0434927516748449E-4</v>
      </c>
      <c r="V37" s="8">
        <f>IF(Time!V36=0,0,((((0.5*VLOOKUP($E37,$A$7:$C$50,3)))/HLOOKUP(V$7,$F$2:$V$5,4)+(Time!V36*VLOOKUP($E37,$A$7:$C$50,3)/HLOOKUP(V$7,$F$2:$V$5,4)))/(HLOOKUP(V$7,$F$2:$V$5,2)*$B$4)))</f>
        <v>0</v>
      </c>
    </row>
    <row r="38" spans="1:22" x14ac:dyDescent="0.3">
      <c r="A38" s="5">
        <v>31</v>
      </c>
      <c r="B38" s="26" t="str">
        <f>VLOOKUP($A38,'Product Demand Table'!$A$1:$F$44,2,TRUE)</f>
        <v>C</v>
      </c>
      <c r="C38" s="32">
        <f>VLOOKUP($A38,'Product Demand Table'!$A$1:$F$44,6,TRUE)</f>
        <v>7980</v>
      </c>
      <c r="E38" s="5">
        <v>21</v>
      </c>
      <c r="F38" s="7">
        <f>IF(Time!F37=0,0,((((0.5*VLOOKUP($E38,$A$7:$C$50,3)))/HLOOKUP(F$7,$F$2:$V$5,4)+(Time!F37*VLOOKUP($E38,$A$7:$C$50,3)/HLOOKUP(F$7,$F$2:$V$5,4)))/(HLOOKUP(F$7,$F$2:$V$5,2)*$B$4)))</f>
        <v>5.6704560731330237E-4</v>
      </c>
      <c r="G38" s="7">
        <f>IF(Time!G37=0,0,((((0.5*VLOOKUP($E38,$A$7:$C$50,3)))/HLOOKUP(G$7,$F$2:$V$5,4)+(Time!G37*VLOOKUP($E38,$A$7:$C$50,3)/HLOOKUP(G$7,$F$2:$V$5,4)))/(HLOOKUP(G$7,$F$2:$V$5,2)*$B$4)))</f>
        <v>0</v>
      </c>
      <c r="H38" s="7">
        <f>IF(Time!H37=0,0,((((0.5*VLOOKUP($E38,$A$7:$C$50,3)))/HLOOKUP(H$7,$F$2:$V$5,4)+(Time!H37*VLOOKUP($E38,$A$7:$C$50,3)/HLOOKUP(H$7,$F$2:$V$5,4)))/(HLOOKUP(H$7,$F$2:$V$5,2)*$B$4)))</f>
        <v>4.6173713738368916E-4</v>
      </c>
      <c r="I38" s="7">
        <f>IF(Time!I37=0,0,((((0.5*VLOOKUP($E38,$A$7:$C$50,3)))/HLOOKUP(I$7,$F$2:$V$5,4)+(Time!I37*VLOOKUP($E38,$A$7:$C$50,3)/HLOOKUP(I$7,$F$2:$V$5,4)))/(HLOOKUP(I$7,$F$2:$V$5,2)*$B$4)))</f>
        <v>0</v>
      </c>
      <c r="J38" s="7">
        <f>IF(Time!J37=0,0,((((0.5*VLOOKUP($E38,$A$7:$C$50,3)))/HLOOKUP(J$7,$F$2:$V$5,4)+(Time!J37*VLOOKUP($E38,$A$7:$C$50,3)/HLOOKUP(J$7,$F$2:$V$5,4)))/(HLOOKUP(J$7,$F$2:$V$5,2)*$B$4)))</f>
        <v>0</v>
      </c>
      <c r="K38" s="7">
        <f>IF(Time!K37=0,0,((((0.5*VLOOKUP($E38,$A$7:$C$50,3)))/HLOOKUP(K$7,$F$2:$V$5,4)+(Time!K37*VLOOKUP($E38,$A$7:$C$50,3)/HLOOKUP(K$7,$F$2:$V$5,4)))/(HLOOKUP(K$7,$F$2:$V$5,2)*$B$4)))</f>
        <v>0</v>
      </c>
      <c r="L38" s="7">
        <f>IF(Time!L37=0,0,((((0.5*VLOOKUP($E38,$A$7:$C$50,3)))/HLOOKUP(L$7,$F$2:$V$5,4)+(Time!L37*VLOOKUP($E38,$A$7:$C$50,3)/HLOOKUP(L$7,$F$2:$V$5,4)))/(HLOOKUP(L$7,$F$2:$V$5,2)*$B$4)))</f>
        <v>0</v>
      </c>
      <c r="M38" s="7">
        <f>IF(Time!M37=0,0,((((0.5*VLOOKUP($E38,$A$7:$C$50,3)))/HLOOKUP(M$7,$F$2:$V$5,4)+(Time!M37*VLOOKUP($E38,$A$7:$C$50,3)/HLOOKUP(M$7,$F$2:$V$5,4)))/(HLOOKUP(M$7,$F$2:$V$5,2)*$B$4)))</f>
        <v>0</v>
      </c>
      <c r="N38" s="7">
        <f>IF(Time!N37=0,0,((((0.5*VLOOKUP($E38,$A$7:$C$50,3)))/HLOOKUP(N$7,$F$2:$V$5,4)+(Time!N37*VLOOKUP($E38,$A$7:$C$50,3)/HLOOKUP(N$7,$F$2:$V$5,4)))/(HLOOKUP(N$7,$F$2:$V$5,2)*$B$4)))</f>
        <v>0</v>
      </c>
      <c r="O38" s="7">
        <f>IF(Time!O37=0,0,((((0.5*VLOOKUP($E38,$A$7:$C$50,3)))/HLOOKUP(O$7,$F$2:$V$5,4)+(Time!O37*VLOOKUP($E38,$A$7:$C$50,3)/HLOOKUP(O$7,$F$2:$V$5,4)))/(HLOOKUP(O$7,$F$2:$V$5,2)*$B$4)))</f>
        <v>0</v>
      </c>
      <c r="P38" s="7">
        <f>IF(Time!P37=0,0,((((0.5*VLOOKUP($E38,$A$7:$C$50,3)))/HLOOKUP(P$7,$F$2:$V$5,4)+(Time!P37*VLOOKUP($E38,$A$7:$C$50,3)/HLOOKUP(P$7,$F$2:$V$5,4)))/(HLOOKUP(P$7,$F$2:$V$5,2)*$B$4)))</f>
        <v>0</v>
      </c>
      <c r="Q38" s="7">
        <f>IF(Time!Q37=0,0,((((0.5*VLOOKUP($E38,$A$7:$C$50,3)))/HLOOKUP(Q$7,$F$2:$V$5,4)+(Time!Q37*VLOOKUP($E38,$A$7:$C$50,3)/HLOOKUP(Q$7,$F$2:$V$5,4)))/(HLOOKUP(Q$7,$F$2:$V$5,2)*$B$4)))</f>
        <v>1.2475003360892653E-3</v>
      </c>
      <c r="R38" s="7">
        <f>IF(Time!R37=0,0,((((0.5*VLOOKUP($E38,$A$7:$C$50,3)))/HLOOKUP(R$7,$F$2:$V$5,4)+(Time!R37*VLOOKUP($E38,$A$7:$C$50,3)/HLOOKUP(R$7,$F$2:$V$5,4)))/(HLOOKUP(R$7,$F$2:$V$5,2)*$B$4)))</f>
        <v>1.5877277004772467E-3</v>
      </c>
      <c r="S38" s="7">
        <f>IF(Time!S37=0,0,((((0.5*VLOOKUP($E38,$A$7:$C$50,3)))/HLOOKUP(S$7,$F$2:$V$5,4)+(Time!S37*VLOOKUP($E38,$A$7:$C$50,3)/HLOOKUP(S$7,$F$2:$V$5,4)))/(HLOOKUP(S$7,$F$2:$V$5,2)*$B$4)))</f>
        <v>0</v>
      </c>
      <c r="T38" s="7">
        <f>IF(Time!T37=0,0,((((0.5*VLOOKUP($E38,$A$7:$C$50,3)))/HLOOKUP(T$7,$F$2:$V$5,4)+(Time!T37*VLOOKUP($E38,$A$7:$C$50,3)/HLOOKUP(T$7,$F$2:$V$5,4)))/(HLOOKUP(T$7,$F$2:$V$5,2)*$B$4)))</f>
        <v>0</v>
      </c>
      <c r="U38" s="7">
        <f>IF(Time!U37=0,0,((((0.5*VLOOKUP($E38,$A$7:$C$50,3)))/HLOOKUP(U$7,$F$2:$V$5,4)+(Time!U37*VLOOKUP($E38,$A$7:$C$50,3)/HLOOKUP(U$7,$F$2:$V$5,4)))/(HLOOKUP(U$7,$F$2:$V$5,2)*$B$4)))</f>
        <v>1.4743185790145861E-3</v>
      </c>
      <c r="V38" s="8">
        <f>IF(Time!V37=0,0,((((0.5*VLOOKUP($E38,$A$7:$C$50,3)))/HLOOKUP(V$7,$F$2:$V$5,4)+(Time!V37*VLOOKUP($E38,$A$7:$C$50,3)/HLOOKUP(V$7,$F$2:$V$5,4)))/(HLOOKUP(V$7,$F$2:$V$5,2)*$B$4)))</f>
        <v>0</v>
      </c>
    </row>
    <row r="39" spans="1:22" x14ac:dyDescent="0.3">
      <c r="A39" s="5">
        <v>32</v>
      </c>
      <c r="B39" s="26" t="str">
        <f>VLOOKUP($A39,'Product Demand Table'!$A$1:$F$44,2,TRUE)</f>
        <v>C</v>
      </c>
      <c r="C39" s="32">
        <f>VLOOKUP($A39,'Product Demand Table'!$A$1:$F$44,6,TRUE)</f>
        <v>5846</v>
      </c>
      <c r="E39" s="5">
        <v>3</v>
      </c>
      <c r="F39" s="7">
        <f>IF(Time!F38=0,0,((((0.5*VLOOKUP($E39,$A$7:$C$50,3)))/HLOOKUP(F$7,$F$2:$V$5,4)+(Time!F38*VLOOKUP($E39,$A$7:$C$50,3)/HLOOKUP(F$7,$F$2:$V$5,4)))/(HLOOKUP(F$7,$F$2:$V$5,2)*$B$4)))</f>
        <v>6.2071486186731197E-5</v>
      </c>
      <c r="G39" s="7">
        <f>IF(Time!G38=0,0,((((0.5*VLOOKUP($E39,$A$7:$C$50,3)))/HLOOKUP(G$7,$F$2:$V$5,4)+(Time!G38*VLOOKUP($E39,$A$7:$C$50,3)/HLOOKUP(G$7,$F$2:$V$5,4)))/(HLOOKUP(G$7,$F$2:$V$5,2)*$B$4)))</f>
        <v>0</v>
      </c>
      <c r="H39" s="7">
        <f>IF(Time!H38=0,0,((((0.5*VLOOKUP($E39,$A$7:$C$50,3)))/HLOOKUP(H$7,$F$2:$V$5,4)+(Time!H38*VLOOKUP($E39,$A$7:$C$50,3)/HLOOKUP(H$7,$F$2:$V$5,4)))/(HLOOKUP(H$7,$F$2:$V$5,2)*$B$4)))</f>
        <v>5.8967911877394632E-5</v>
      </c>
      <c r="I39" s="7">
        <f>IF(Time!I38=0,0,((((0.5*VLOOKUP($E39,$A$7:$C$50,3)))/HLOOKUP(I$7,$F$2:$V$5,4)+(Time!I38*VLOOKUP($E39,$A$7:$C$50,3)/HLOOKUP(I$7,$F$2:$V$5,4)))/(HLOOKUP(I$7,$F$2:$V$5,2)*$B$4)))</f>
        <v>0</v>
      </c>
      <c r="J39" s="7">
        <f>IF(Time!J38=0,0,((((0.5*VLOOKUP($E39,$A$7:$C$50,3)))/HLOOKUP(J$7,$F$2:$V$5,4)+(Time!J38*VLOOKUP($E39,$A$7:$C$50,3)/HLOOKUP(J$7,$F$2:$V$5,4)))/(HLOOKUP(J$7,$F$2:$V$5,2)*$B$4)))</f>
        <v>0</v>
      </c>
      <c r="K39" s="7">
        <f>IF(Time!K38=0,0,((((0.5*VLOOKUP($E39,$A$7:$C$50,3)))/HLOOKUP(K$7,$F$2:$V$5,4)+(Time!K38*VLOOKUP($E39,$A$7:$C$50,3)/HLOOKUP(K$7,$F$2:$V$5,4)))/(HLOOKUP(K$7,$F$2:$V$5,2)*$B$4)))</f>
        <v>0</v>
      </c>
      <c r="L39" s="7">
        <f>IF(Time!L38=0,0,((((0.5*VLOOKUP($E39,$A$7:$C$50,3)))/HLOOKUP(L$7,$F$2:$V$5,4)+(Time!L38*VLOOKUP($E39,$A$7:$C$50,3)/HLOOKUP(L$7,$F$2:$V$5,4)))/(HLOOKUP(L$7,$F$2:$V$5,2)*$B$4)))</f>
        <v>0</v>
      </c>
      <c r="M39" s="7">
        <f>IF(Time!M38=0,0,((((0.5*VLOOKUP($E39,$A$7:$C$50,3)))/HLOOKUP(M$7,$F$2:$V$5,4)+(Time!M38*VLOOKUP($E39,$A$7:$C$50,3)/HLOOKUP(M$7,$F$2:$V$5,4)))/(HLOOKUP(M$7,$F$2:$V$5,2)*$B$4)))</f>
        <v>0</v>
      </c>
      <c r="N39" s="7">
        <f>IF(Time!N38=0,0,((((0.5*VLOOKUP($E39,$A$7:$C$50,3)))/HLOOKUP(N$7,$F$2:$V$5,4)+(Time!N38*VLOOKUP($E39,$A$7:$C$50,3)/HLOOKUP(N$7,$F$2:$V$5,4)))/(HLOOKUP(N$7,$F$2:$V$5,2)*$B$4)))</f>
        <v>0</v>
      </c>
      <c r="O39" s="7">
        <f>IF(Time!O38=0,0,((((0.5*VLOOKUP($E39,$A$7:$C$50,3)))/HLOOKUP(O$7,$F$2:$V$5,4)+(Time!O38*VLOOKUP($E39,$A$7:$C$50,3)/HLOOKUP(O$7,$F$2:$V$5,4)))/(HLOOKUP(O$7,$F$2:$V$5,2)*$B$4)))</f>
        <v>0</v>
      </c>
      <c r="P39" s="7">
        <f>IF(Time!P38=0,0,((((0.5*VLOOKUP($E39,$A$7:$C$50,3)))/HLOOKUP(P$7,$F$2:$V$5,4)+(Time!P38*VLOOKUP($E39,$A$7:$C$50,3)/HLOOKUP(P$7,$F$2:$V$5,4)))/(HLOOKUP(P$7,$F$2:$V$5,2)*$B$4)))</f>
        <v>0</v>
      </c>
      <c r="Q39" s="7">
        <f>IF(Time!Q38=0,0,((((0.5*VLOOKUP($E39,$A$7:$C$50,3)))/HLOOKUP(Q$7,$F$2:$V$5,4)+(Time!Q38*VLOOKUP($E39,$A$7:$C$50,3)/HLOOKUP(Q$7,$F$2:$V$5,4)))/(HLOOKUP(Q$7,$F$2:$V$5,2)*$B$4)))</f>
        <v>0</v>
      </c>
      <c r="R39" s="7">
        <f>IF(Time!R38=0,0,((((0.5*VLOOKUP($E39,$A$7:$C$50,3)))/HLOOKUP(R$7,$F$2:$V$5,4)+(Time!R38*VLOOKUP($E39,$A$7:$C$50,3)/HLOOKUP(R$7,$F$2:$V$5,4)))/(HLOOKUP(R$7,$F$2:$V$5,2)*$B$4)))</f>
        <v>1.7380016132284733E-4</v>
      </c>
      <c r="S39" s="7">
        <f>IF(Time!S38=0,0,((((0.5*VLOOKUP($E39,$A$7:$C$50,3)))/HLOOKUP(S$7,$F$2:$V$5,4)+(Time!S38*VLOOKUP($E39,$A$7:$C$50,3)/HLOOKUP(S$7,$F$2:$V$5,4)))/(HLOOKUP(S$7,$F$2:$V$5,2)*$B$4)))</f>
        <v>0</v>
      </c>
      <c r="T39" s="7">
        <f>IF(Time!T38=0,0,((((0.5*VLOOKUP($E39,$A$7:$C$50,3)))/HLOOKUP(T$7,$F$2:$V$5,4)+(Time!T38*VLOOKUP($E39,$A$7:$C$50,3)/HLOOKUP(T$7,$F$2:$V$5,4)))/(HLOOKUP(T$7,$F$2:$V$5,2)*$B$4)))</f>
        <v>0</v>
      </c>
      <c r="U39" s="7">
        <f>IF(Time!U38=0,0,((((0.5*VLOOKUP($E39,$A$7:$C$50,3)))/HLOOKUP(U$7,$F$2:$V$5,4)+(Time!U38*VLOOKUP($E39,$A$7:$C$50,3)/HLOOKUP(U$7,$F$2:$V$5,4)))/(HLOOKUP(U$7,$F$2:$V$5,2)*$B$4)))</f>
        <v>1.6138586408550112E-4</v>
      </c>
      <c r="V39" s="8">
        <f>IF(Time!V38=0,0,((((0.5*VLOOKUP($E39,$A$7:$C$50,3)))/HLOOKUP(V$7,$F$2:$V$5,4)+(Time!V38*VLOOKUP($E39,$A$7:$C$50,3)/HLOOKUP(V$7,$F$2:$V$5,4)))/(HLOOKUP(V$7,$F$2:$V$5,2)*$B$4)))</f>
        <v>0</v>
      </c>
    </row>
    <row r="40" spans="1:22" x14ac:dyDescent="0.3">
      <c r="A40" s="5">
        <v>33</v>
      </c>
      <c r="B40" s="26" t="str">
        <f>VLOOKUP($A40,'Product Demand Table'!$A$1:$F$44,2,TRUE)</f>
        <v>C</v>
      </c>
      <c r="C40" s="32">
        <f>VLOOKUP($A40,'Product Demand Table'!$A$1:$F$44,6,TRUE)</f>
        <v>6129</v>
      </c>
      <c r="E40" s="5">
        <v>7</v>
      </c>
      <c r="F40" s="7">
        <f>IF(Time!F39=0,0,((((0.5*VLOOKUP($E40,$A$7:$C$50,3)))/HLOOKUP(F$7,$F$2:$V$5,4)+(Time!F39*VLOOKUP($E40,$A$7:$C$50,3)/HLOOKUP(F$7,$F$2:$V$5,4)))/(HLOOKUP(F$7,$F$2:$V$5,2)*$B$4)))</f>
        <v>4.3968177948063003E-4</v>
      </c>
      <c r="G40" s="7">
        <f>IF(Time!G39=0,0,((((0.5*VLOOKUP($E40,$A$7:$C$50,3)))/HLOOKUP(G$7,$F$2:$V$5,4)+(Time!G39*VLOOKUP($E40,$A$7:$C$50,3)/HLOOKUP(G$7,$F$2:$V$5,4)))/(HLOOKUP(G$7,$F$2:$V$5,2)*$B$4)))</f>
        <v>0</v>
      </c>
      <c r="H40" s="7">
        <f>IF(Time!H39=0,0,((((0.5*VLOOKUP($E40,$A$7:$C$50,3)))/HLOOKUP(H$7,$F$2:$V$5,4)+(Time!H39*VLOOKUP($E40,$A$7:$C$50,3)/HLOOKUP(H$7,$F$2:$V$5,4)))/(HLOOKUP(H$7,$F$2:$V$5,2)*$B$4)))</f>
        <v>4.1769769050659854E-4</v>
      </c>
      <c r="I40" s="7">
        <f>IF(Time!I39=0,0,((((0.5*VLOOKUP($E40,$A$7:$C$50,3)))/HLOOKUP(I$7,$F$2:$V$5,4)+(Time!I39*VLOOKUP($E40,$A$7:$C$50,3)/HLOOKUP(I$7,$F$2:$V$5,4)))/(HLOOKUP(I$7,$F$2:$V$5,2)*$B$4)))</f>
        <v>0</v>
      </c>
      <c r="J40" s="7">
        <f>IF(Time!J39=0,0,((((0.5*VLOOKUP($E40,$A$7:$C$50,3)))/HLOOKUP(J$7,$F$2:$V$5,4)+(Time!J39*VLOOKUP($E40,$A$7:$C$50,3)/HLOOKUP(J$7,$F$2:$V$5,4)))/(HLOOKUP(J$7,$F$2:$V$5,2)*$B$4)))</f>
        <v>0</v>
      </c>
      <c r="K40" s="7">
        <f>IF(Time!K39=0,0,((((0.5*VLOOKUP($E40,$A$7:$C$50,3)))/HLOOKUP(K$7,$F$2:$V$5,4)+(Time!K39*VLOOKUP($E40,$A$7:$C$50,3)/HLOOKUP(K$7,$F$2:$V$5,4)))/(HLOOKUP(K$7,$F$2:$V$5,2)*$B$4)))</f>
        <v>0</v>
      </c>
      <c r="L40" s="7">
        <f>IF(Time!L39=0,0,((((0.5*VLOOKUP($E40,$A$7:$C$50,3)))/HLOOKUP(L$7,$F$2:$V$5,4)+(Time!L39*VLOOKUP($E40,$A$7:$C$50,3)/HLOOKUP(L$7,$F$2:$V$5,4)))/(HLOOKUP(L$7,$F$2:$V$5,2)*$B$4)))</f>
        <v>0</v>
      </c>
      <c r="M40" s="7">
        <f>IF(Time!M39=0,0,((((0.5*VLOOKUP($E40,$A$7:$C$50,3)))/HLOOKUP(M$7,$F$2:$V$5,4)+(Time!M39*VLOOKUP($E40,$A$7:$C$50,3)/HLOOKUP(M$7,$F$2:$V$5,4)))/(HLOOKUP(M$7,$F$2:$V$5,2)*$B$4)))</f>
        <v>0</v>
      </c>
      <c r="N40" s="7">
        <f>IF(Time!N39=0,0,((((0.5*VLOOKUP($E40,$A$7:$C$50,3)))/HLOOKUP(N$7,$F$2:$V$5,4)+(Time!N39*VLOOKUP($E40,$A$7:$C$50,3)/HLOOKUP(N$7,$F$2:$V$5,4)))/(HLOOKUP(N$7,$F$2:$V$5,2)*$B$4)))</f>
        <v>0</v>
      </c>
      <c r="O40" s="7">
        <f>IF(Time!O39=0,0,((((0.5*VLOOKUP($E40,$A$7:$C$50,3)))/HLOOKUP(O$7,$F$2:$V$5,4)+(Time!O39*VLOOKUP($E40,$A$7:$C$50,3)/HLOOKUP(O$7,$F$2:$V$5,4)))/(HLOOKUP(O$7,$F$2:$V$5,2)*$B$4)))</f>
        <v>0</v>
      </c>
      <c r="P40" s="7">
        <f>IF(Time!P39=0,0,((((0.5*VLOOKUP($E40,$A$7:$C$50,3)))/HLOOKUP(P$7,$F$2:$V$5,4)+(Time!P39*VLOOKUP($E40,$A$7:$C$50,3)/HLOOKUP(P$7,$F$2:$V$5,4)))/(HLOOKUP(P$7,$F$2:$V$5,2)*$B$4)))</f>
        <v>0</v>
      </c>
      <c r="Q40" s="7">
        <f>IF(Time!Q39=0,0,((((0.5*VLOOKUP($E40,$A$7:$C$50,3)))/HLOOKUP(Q$7,$F$2:$V$5,4)+(Time!Q39*VLOOKUP($E40,$A$7:$C$50,3)/HLOOKUP(Q$7,$F$2:$V$5,4)))/(HLOOKUP(Q$7,$F$2:$V$5,2)*$B$4)))</f>
        <v>0</v>
      </c>
      <c r="R40" s="7">
        <f>IF(Time!R39=0,0,((((0.5*VLOOKUP($E40,$A$7:$C$50,3)))/HLOOKUP(R$7,$F$2:$V$5,4)+(Time!R39*VLOOKUP($E40,$A$7:$C$50,3)/HLOOKUP(R$7,$F$2:$V$5,4)))/(HLOOKUP(R$7,$F$2:$V$5,2)*$B$4)))</f>
        <v>1.231108982545764E-3</v>
      </c>
      <c r="S40" s="7">
        <f>IF(Time!S39=0,0,((((0.5*VLOOKUP($E40,$A$7:$C$50,3)))/HLOOKUP(S$7,$F$2:$V$5,4)+(Time!S39*VLOOKUP($E40,$A$7:$C$50,3)/HLOOKUP(S$7,$F$2:$V$5,4)))/(HLOOKUP(S$7,$F$2:$V$5,2)*$B$4)))</f>
        <v>0</v>
      </c>
      <c r="T40" s="7">
        <f>IF(Time!T39=0,0,((((0.5*VLOOKUP($E40,$A$7:$C$50,3)))/HLOOKUP(T$7,$F$2:$V$5,4)+(Time!T39*VLOOKUP($E40,$A$7:$C$50,3)/HLOOKUP(T$7,$F$2:$V$5,4)))/(HLOOKUP(T$7,$F$2:$V$5,2)*$B$4)))</f>
        <v>0</v>
      </c>
      <c r="U40" s="7">
        <f>IF(Time!U39=0,0,((((0.5*VLOOKUP($E40,$A$7:$C$50,3)))/HLOOKUP(U$7,$F$2:$V$5,4)+(Time!U39*VLOOKUP($E40,$A$7:$C$50,3)/HLOOKUP(U$7,$F$2:$V$5,4)))/(HLOOKUP(U$7,$F$2:$V$5,2)*$B$4)))</f>
        <v>1.1431726266496382E-3</v>
      </c>
      <c r="V40" s="8">
        <f>IF(Time!V39=0,0,((((0.5*VLOOKUP($E40,$A$7:$C$50,3)))/HLOOKUP(V$7,$F$2:$V$5,4)+(Time!V39*VLOOKUP($E40,$A$7:$C$50,3)/HLOOKUP(V$7,$F$2:$V$5,4)))/(HLOOKUP(V$7,$F$2:$V$5,2)*$B$4)))</f>
        <v>0</v>
      </c>
    </row>
    <row r="41" spans="1:22" x14ac:dyDescent="0.3">
      <c r="A41" s="5">
        <v>34</v>
      </c>
      <c r="B41" s="26" t="str">
        <f>VLOOKUP($A41,'Product Demand Table'!$A$1:$F$44,2,TRUE)</f>
        <v>C</v>
      </c>
      <c r="C41" s="32">
        <f>VLOOKUP($A41,'Product Demand Table'!$A$1:$F$44,6,TRUE)</f>
        <v>7463</v>
      </c>
      <c r="E41" s="5">
        <v>31</v>
      </c>
      <c r="F41" s="7">
        <f>IF(Time!F40=0,0,((((0.5*VLOOKUP($E41,$A$7:$C$50,3)))/HLOOKUP(F$7,$F$2:$V$5,4)+(Time!F40*VLOOKUP($E41,$A$7:$C$50,3)/HLOOKUP(F$7,$F$2:$V$5,4)))/(HLOOKUP(F$7,$F$2:$V$5,2)*$B$4)))</f>
        <v>2.7937420178799488E-4</v>
      </c>
      <c r="G41" s="7">
        <f>IF(Time!G40=0,0,((((0.5*VLOOKUP($E41,$A$7:$C$50,3)))/HLOOKUP(G$7,$F$2:$V$5,4)+(Time!G40*VLOOKUP($E41,$A$7:$C$50,3)/HLOOKUP(G$7,$F$2:$V$5,4)))/(HLOOKUP(G$7,$F$2:$V$5,2)*$B$4)))</f>
        <v>0</v>
      </c>
      <c r="H41" s="7">
        <f>IF(Time!H40=0,0,((((0.5*VLOOKUP($E41,$A$7:$C$50,3)))/HLOOKUP(H$7,$F$2:$V$5,4)+(Time!H40*VLOOKUP($E41,$A$7:$C$50,3)/HLOOKUP(H$7,$F$2:$V$5,4)))/(HLOOKUP(H$7,$F$2:$V$5,2)*$B$4)))</f>
        <v>2.6540549169859517E-4</v>
      </c>
      <c r="I41" s="7">
        <f>IF(Time!I40=0,0,((((0.5*VLOOKUP($E41,$A$7:$C$50,3)))/HLOOKUP(I$7,$F$2:$V$5,4)+(Time!I40*VLOOKUP($E41,$A$7:$C$50,3)/HLOOKUP(I$7,$F$2:$V$5,4)))/(HLOOKUP(I$7,$F$2:$V$5,2)*$B$4)))</f>
        <v>0</v>
      </c>
      <c r="J41" s="7">
        <f>IF(Time!J40=0,0,((((0.5*VLOOKUP($E41,$A$7:$C$50,3)))/HLOOKUP(J$7,$F$2:$V$5,4)+(Time!J40*VLOOKUP($E41,$A$7:$C$50,3)/HLOOKUP(J$7,$F$2:$V$5,4)))/(HLOOKUP(J$7,$F$2:$V$5,2)*$B$4)))</f>
        <v>0</v>
      </c>
      <c r="K41" s="7">
        <f>IF(Time!K40=0,0,((((0.5*VLOOKUP($E41,$A$7:$C$50,3)))/HLOOKUP(K$7,$F$2:$V$5,4)+(Time!K40*VLOOKUP($E41,$A$7:$C$50,3)/HLOOKUP(K$7,$F$2:$V$5,4)))/(HLOOKUP(K$7,$F$2:$V$5,2)*$B$4)))</f>
        <v>0</v>
      </c>
      <c r="L41" s="7">
        <f>IF(Time!L40=0,0,((((0.5*VLOOKUP($E41,$A$7:$C$50,3)))/HLOOKUP(L$7,$F$2:$V$5,4)+(Time!L40*VLOOKUP($E41,$A$7:$C$50,3)/HLOOKUP(L$7,$F$2:$V$5,4)))/(HLOOKUP(L$7,$F$2:$V$5,2)*$B$4)))</f>
        <v>0</v>
      </c>
      <c r="M41" s="7">
        <f>IF(Time!M40=0,0,((((0.5*VLOOKUP($E41,$A$7:$C$50,3)))/HLOOKUP(M$7,$F$2:$V$5,4)+(Time!M40*VLOOKUP($E41,$A$7:$C$50,3)/HLOOKUP(M$7,$F$2:$V$5,4)))/(HLOOKUP(M$7,$F$2:$V$5,2)*$B$4)))</f>
        <v>0</v>
      </c>
      <c r="N41" s="7">
        <f>IF(Time!N40=0,0,((((0.5*VLOOKUP($E41,$A$7:$C$50,3)))/HLOOKUP(N$7,$F$2:$V$5,4)+(Time!N40*VLOOKUP($E41,$A$7:$C$50,3)/HLOOKUP(N$7,$F$2:$V$5,4)))/(HLOOKUP(N$7,$F$2:$V$5,2)*$B$4)))</f>
        <v>0</v>
      </c>
      <c r="O41" s="7">
        <f>IF(Time!O40=0,0,((((0.5*VLOOKUP($E41,$A$7:$C$50,3)))/HLOOKUP(O$7,$F$2:$V$5,4)+(Time!O40*VLOOKUP($E41,$A$7:$C$50,3)/HLOOKUP(O$7,$F$2:$V$5,4)))/(HLOOKUP(O$7,$F$2:$V$5,2)*$B$4)))</f>
        <v>0</v>
      </c>
      <c r="P41" s="7">
        <f>IF(Time!P40=0,0,((((0.5*VLOOKUP($E41,$A$7:$C$50,3)))/HLOOKUP(P$7,$F$2:$V$5,4)+(Time!P40*VLOOKUP($E41,$A$7:$C$50,3)/HLOOKUP(P$7,$F$2:$V$5,4)))/(HLOOKUP(P$7,$F$2:$V$5,2)*$B$4)))</f>
        <v>0</v>
      </c>
      <c r="Q41" s="7">
        <f>IF(Time!Q40=0,0,((((0.5*VLOOKUP($E41,$A$7:$C$50,3)))/HLOOKUP(Q$7,$F$2:$V$5,4)+(Time!Q40*VLOOKUP($E41,$A$7:$C$50,3)/HLOOKUP(Q$7,$F$2:$V$5,4)))/(HLOOKUP(Q$7,$F$2:$V$5,2)*$B$4)))</f>
        <v>0</v>
      </c>
      <c r="R41" s="7">
        <f>IF(Time!R40=0,0,((((0.5*VLOOKUP($E41,$A$7:$C$50,3)))/HLOOKUP(R$7,$F$2:$V$5,4)+(Time!R40*VLOOKUP($E41,$A$7:$C$50,3)/HLOOKUP(R$7,$F$2:$V$5,4)))/(HLOOKUP(R$7,$F$2:$V$5,2)*$B$4)))</f>
        <v>7.8224776500638573E-4</v>
      </c>
      <c r="S41" s="7">
        <f>IF(Time!S40=0,0,((((0.5*VLOOKUP($E41,$A$7:$C$50,3)))/HLOOKUP(S$7,$F$2:$V$5,4)+(Time!S40*VLOOKUP($E41,$A$7:$C$50,3)/HLOOKUP(S$7,$F$2:$V$5,4)))/(HLOOKUP(S$7,$F$2:$V$5,2)*$B$4)))</f>
        <v>0</v>
      </c>
      <c r="T41" s="7">
        <f>IF(Time!T40=0,0,((((0.5*VLOOKUP($E41,$A$7:$C$50,3)))/HLOOKUP(T$7,$F$2:$V$5,4)+(Time!T40*VLOOKUP($E41,$A$7:$C$50,3)/HLOOKUP(T$7,$F$2:$V$5,4)))/(HLOOKUP(T$7,$F$2:$V$5,2)*$B$4)))</f>
        <v>0</v>
      </c>
      <c r="U41" s="7">
        <f>IF(Time!U40=0,0,((((0.5*VLOOKUP($E41,$A$7:$C$50,3)))/HLOOKUP(U$7,$F$2:$V$5,4)+(Time!U40*VLOOKUP($E41,$A$7:$C$50,3)/HLOOKUP(U$7,$F$2:$V$5,4)))/(HLOOKUP(U$7,$F$2:$V$5,2)*$B$4)))</f>
        <v>7.2637292464878677E-4</v>
      </c>
      <c r="V41" s="8">
        <f>IF(Time!V40=0,0,((((0.5*VLOOKUP($E41,$A$7:$C$50,3)))/HLOOKUP(V$7,$F$2:$V$5,4)+(Time!V40*VLOOKUP($E41,$A$7:$C$50,3)/HLOOKUP(V$7,$F$2:$V$5,4)))/(HLOOKUP(V$7,$F$2:$V$5,2)*$B$4)))</f>
        <v>0</v>
      </c>
    </row>
    <row r="42" spans="1:22" x14ac:dyDescent="0.3">
      <c r="A42" s="5">
        <v>35</v>
      </c>
      <c r="B42" s="26" t="str">
        <f>VLOOKUP($A42,'Product Demand Table'!$A$1:$F$44,2,TRUE)</f>
        <v>C</v>
      </c>
      <c r="C42" s="32">
        <f>VLOOKUP($A42,'Product Demand Table'!$A$1:$F$44,6,TRUE)</f>
        <v>7484</v>
      </c>
      <c r="E42" s="5">
        <v>26</v>
      </c>
      <c r="F42" s="7">
        <f>IF(Time!F41=0,0,((((0.5*VLOOKUP($E42,$A$7:$C$50,3)))/HLOOKUP(F$7,$F$2:$V$5,4)+(Time!F41*VLOOKUP($E42,$A$7:$C$50,3)/HLOOKUP(F$7,$F$2:$V$5,4)))/(HLOOKUP(F$7,$F$2:$V$5,2)*$B$4)))</f>
        <v>1.0303236539624924E-4</v>
      </c>
      <c r="G42" s="7">
        <f>IF(Time!G41=0,0,((((0.5*VLOOKUP($E42,$A$7:$C$50,3)))/HLOOKUP(G$7,$F$2:$V$5,4)+(Time!G41*VLOOKUP($E42,$A$7:$C$50,3)/HLOOKUP(G$7,$F$2:$V$5,4)))/(HLOOKUP(G$7,$F$2:$V$5,2)*$B$4)))</f>
        <v>0</v>
      </c>
      <c r="H42" s="7">
        <f>IF(Time!H41=0,0,((((0.5*VLOOKUP($E42,$A$7:$C$50,3)))/HLOOKUP(H$7,$F$2:$V$5,4)+(Time!H41*VLOOKUP($E42,$A$7:$C$50,3)/HLOOKUP(H$7,$F$2:$V$5,4)))/(HLOOKUP(H$7,$F$2:$V$5,2)*$B$4)))</f>
        <v>0</v>
      </c>
      <c r="I42" s="7">
        <f>IF(Time!I41=0,0,((((0.5*VLOOKUP($E42,$A$7:$C$50,3)))/HLOOKUP(I$7,$F$2:$V$5,4)+(Time!I41*VLOOKUP($E42,$A$7:$C$50,3)/HLOOKUP(I$7,$F$2:$V$5,4)))/(HLOOKUP(I$7,$F$2:$V$5,2)*$B$4)))</f>
        <v>2.3903508771929826E-4</v>
      </c>
      <c r="J42" s="7">
        <f>IF(Time!J41=0,0,((((0.5*VLOOKUP($E42,$A$7:$C$50,3)))/HLOOKUP(J$7,$F$2:$V$5,4)+(Time!J41*VLOOKUP($E42,$A$7:$C$50,3)/HLOOKUP(J$7,$F$2:$V$5,4)))/(HLOOKUP(J$7,$F$2:$V$5,2)*$B$4)))</f>
        <v>0</v>
      </c>
      <c r="K42" s="7">
        <f>IF(Time!K41=0,0,((((0.5*VLOOKUP($E42,$A$7:$C$50,3)))/HLOOKUP(K$7,$F$2:$V$5,4)+(Time!K41*VLOOKUP($E42,$A$7:$C$50,3)/HLOOKUP(K$7,$F$2:$V$5,4)))/(HLOOKUP(K$7,$F$2:$V$5,2)*$B$4)))</f>
        <v>0</v>
      </c>
      <c r="L42" s="7">
        <f>IF(Time!L41=0,0,((((0.5*VLOOKUP($E42,$A$7:$C$50,3)))/HLOOKUP(L$7,$F$2:$V$5,4)+(Time!L41*VLOOKUP($E42,$A$7:$C$50,3)/HLOOKUP(L$7,$F$2:$V$5,4)))/(HLOOKUP(L$7,$F$2:$V$5,2)*$B$4)))</f>
        <v>0</v>
      </c>
      <c r="M42" s="7">
        <f>IF(Time!M41=0,0,((((0.5*VLOOKUP($E42,$A$7:$C$50,3)))/HLOOKUP(M$7,$F$2:$V$5,4)+(Time!M41*VLOOKUP($E42,$A$7:$C$50,3)/HLOOKUP(M$7,$F$2:$V$5,4)))/(HLOOKUP(M$7,$F$2:$V$5,2)*$B$4)))</f>
        <v>3.076252052545156E-4</v>
      </c>
      <c r="N42" s="7">
        <f>IF(Time!N41=0,0,((((0.5*VLOOKUP($E42,$A$7:$C$50,3)))/HLOOKUP(N$7,$F$2:$V$5,4)+(Time!N41*VLOOKUP($E42,$A$7:$C$50,3)/HLOOKUP(N$7,$F$2:$V$5,4)))/(HLOOKUP(N$7,$F$2:$V$5,2)*$B$4)))</f>
        <v>0</v>
      </c>
      <c r="O42" s="7">
        <f>IF(Time!O41=0,0,((((0.5*VLOOKUP($E42,$A$7:$C$50,3)))/HLOOKUP(O$7,$F$2:$V$5,4)+(Time!O41*VLOOKUP($E42,$A$7:$C$50,3)/HLOOKUP(O$7,$F$2:$V$5,4)))/(HLOOKUP(O$7,$F$2:$V$5,2)*$B$4)))</f>
        <v>2.2254990925589838E-4</v>
      </c>
      <c r="P42" s="7">
        <f>IF(Time!P41=0,0,((((0.5*VLOOKUP($E42,$A$7:$C$50,3)))/HLOOKUP(P$7,$F$2:$V$5,4)+(Time!P41*VLOOKUP($E42,$A$7:$C$50,3)/HLOOKUP(P$7,$F$2:$V$5,4)))/(HLOOKUP(P$7,$F$2:$V$5,2)*$B$4)))</f>
        <v>0</v>
      </c>
      <c r="Q42" s="7">
        <f>IF(Time!Q41=0,0,((((0.5*VLOOKUP($E42,$A$7:$C$50,3)))/HLOOKUP(Q$7,$F$2:$V$5,4)+(Time!Q41*VLOOKUP($E42,$A$7:$C$50,3)/HLOOKUP(Q$7,$F$2:$V$5,4)))/(HLOOKUP(Q$7,$F$2:$V$5,2)*$B$4)))</f>
        <v>2.472776769509982E-4</v>
      </c>
      <c r="R42" s="7">
        <f>IF(Time!R41=0,0,((((0.5*VLOOKUP($E42,$A$7:$C$50,3)))/HLOOKUP(R$7,$F$2:$V$5,4)+(Time!R41*VLOOKUP($E42,$A$7:$C$50,3)/HLOOKUP(R$7,$F$2:$V$5,4)))/(HLOOKUP(R$7,$F$2:$V$5,2)*$B$4)))</f>
        <v>0</v>
      </c>
      <c r="S42" s="7">
        <f>IF(Time!S41=0,0,((((0.5*VLOOKUP($E42,$A$7:$C$50,3)))/HLOOKUP(S$7,$F$2:$V$5,4)+(Time!S41*VLOOKUP($E42,$A$7:$C$50,3)/HLOOKUP(S$7,$F$2:$V$5,4)))/(HLOOKUP(S$7,$F$2:$V$5,2)*$B$4)))</f>
        <v>0</v>
      </c>
      <c r="T42" s="7">
        <f>IF(Time!T41=0,0,((((0.5*VLOOKUP($E42,$A$7:$C$50,3)))/HLOOKUP(T$7,$F$2:$V$5,4)+(Time!T41*VLOOKUP($E42,$A$7:$C$50,3)/HLOOKUP(T$7,$F$2:$V$5,4)))/(HLOOKUP(T$7,$F$2:$V$5,2)*$B$4)))</f>
        <v>0</v>
      </c>
      <c r="U42" s="7">
        <f>IF(Time!U41=0,0,((((0.5*VLOOKUP($E42,$A$7:$C$50,3)))/HLOOKUP(U$7,$F$2:$V$5,4)+(Time!U41*VLOOKUP($E42,$A$7:$C$50,3)/HLOOKUP(U$7,$F$2:$V$5,4)))/(HLOOKUP(U$7,$F$2:$V$5,2)*$B$4)))</f>
        <v>0</v>
      </c>
      <c r="V42" s="8">
        <f>IF(Time!V41=0,0,((((0.5*VLOOKUP($E42,$A$7:$C$50,3)))/HLOOKUP(V$7,$F$2:$V$5,4)+(Time!V41*VLOOKUP($E42,$A$7:$C$50,3)/HLOOKUP(V$7,$F$2:$V$5,4)))/(HLOOKUP(V$7,$F$2:$V$5,2)*$B$4)))</f>
        <v>0</v>
      </c>
    </row>
    <row r="43" spans="1:22" x14ac:dyDescent="0.3">
      <c r="A43" s="5">
        <v>36</v>
      </c>
      <c r="B43" s="26" t="str">
        <f>VLOOKUP($A43,'Product Demand Table'!$A$1:$F$44,2,TRUE)</f>
        <v>C</v>
      </c>
      <c r="C43" s="32">
        <f>VLOOKUP($A43,'Product Demand Table'!$A$1:$F$44,6,TRUE)</f>
        <v>9078</v>
      </c>
      <c r="E43" s="5">
        <v>27</v>
      </c>
      <c r="F43" s="7">
        <f>IF(Time!F42=0,0,((((0.5*VLOOKUP($E43,$A$7:$C$50,3)))/HLOOKUP(F$7,$F$2:$V$5,4)+(Time!F42*VLOOKUP($E43,$A$7:$C$50,3)/HLOOKUP(F$7,$F$2:$V$5,4)))/(HLOOKUP(F$7,$F$2:$V$5,2)*$B$4)))</f>
        <v>9.2039445676771751E-5</v>
      </c>
      <c r="G43" s="7">
        <f>IF(Time!G42=0,0,((((0.5*VLOOKUP($E43,$A$7:$C$50,3)))/HLOOKUP(G$7,$F$2:$V$5,4)+(Time!G42*VLOOKUP($E43,$A$7:$C$50,3)/HLOOKUP(G$7,$F$2:$V$5,4)))/(HLOOKUP(G$7,$F$2:$V$5,2)*$B$4)))</f>
        <v>0</v>
      </c>
      <c r="H43" s="7">
        <f>IF(Time!H42=0,0,((((0.5*VLOOKUP($E43,$A$7:$C$50,3)))/HLOOKUP(H$7,$F$2:$V$5,4)+(Time!H42*VLOOKUP($E43,$A$7:$C$50,3)/HLOOKUP(H$7,$F$2:$V$5,4)))/(HLOOKUP(H$7,$F$2:$V$5,2)*$B$4)))</f>
        <v>0</v>
      </c>
      <c r="I43" s="7">
        <f>IF(Time!I42=0,0,((((0.5*VLOOKUP($E43,$A$7:$C$50,3)))/HLOOKUP(I$7,$F$2:$V$5,4)+(Time!I42*VLOOKUP($E43,$A$7:$C$50,3)/HLOOKUP(I$7,$F$2:$V$5,4)))/(HLOOKUP(I$7,$F$2:$V$5,2)*$B$4)))</f>
        <v>2.1353151397011046E-4</v>
      </c>
      <c r="J43" s="7">
        <f>IF(Time!J42=0,0,((((0.5*VLOOKUP($E43,$A$7:$C$50,3)))/HLOOKUP(J$7,$F$2:$V$5,4)+(Time!J42*VLOOKUP($E43,$A$7:$C$50,3)/HLOOKUP(J$7,$F$2:$V$5,4)))/(HLOOKUP(J$7,$F$2:$V$5,2)*$B$4)))</f>
        <v>0</v>
      </c>
      <c r="K43" s="7">
        <f>IF(Time!K42=0,0,((((0.5*VLOOKUP($E43,$A$7:$C$50,3)))/HLOOKUP(K$7,$F$2:$V$5,4)+(Time!K42*VLOOKUP($E43,$A$7:$C$50,3)/HLOOKUP(K$7,$F$2:$V$5,4)))/(HLOOKUP(K$7,$F$2:$V$5,2)*$B$4)))</f>
        <v>0</v>
      </c>
      <c r="L43" s="7">
        <f>IF(Time!L42=0,0,((((0.5*VLOOKUP($E43,$A$7:$C$50,3)))/HLOOKUP(L$7,$F$2:$V$5,4)+(Time!L42*VLOOKUP($E43,$A$7:$C$50,3)/HLOOKUP(L$7,$F$2:$V$5,4)))/(HLOOKUP(L$7,$F$2:$V$5,2)*$B$4)))</f>
        <v>0</v>
      </c>
      <c r="M43" s="7">
        <f>IF(Time!M42=0,0,((((0.5*VLOOKUP($E43,$A$7:$C$50,3)))/HLOOKUP(M$7,$F$2:$V$5,4)+(Time!M42*VLOOKUP($E43,$A$7:$C$50,3)/HLOOKUP(M$7,$F$2:$V$5,4)))/(HLOOKUP(M$7,$F$2:$V$5,2)*$B$4)))</f>
        <v>2.7480348780636139E-4</v>
      </c>
      <c r="N43" s="7">
        <f>IF(Time!N42=0,0,((((0.5*VLOOKUP($E43,$A$7:$C$50,3)))/HLOOKUP(N$7,$F$2:$V$5,4)+(Time!N42*VLOOKUP($E43,$A$7:$C$50,3)/HLOOKUP(N$7,$F$2:$V$5,4)))/(HLOOKUP(N$7,$F$2:$V$5,2)*$B$4)))</f>
        <v>0</v>
      </c>
      <c r="O43" s="7">
        <f>IF(Time!O42=0,0,((((0.5*VLOOKUP($E43,$A$7:$C$50,3)))/HLOOKUP(O$7,$F$2:$V$5,4)+(Time!O42*VLOOKUP($E43,$A$7:$C$50,3)/HLOOKUP(O$7,$F$2:$V$5,4)))/(HLOOKUP(O$7,$F$2:$V$5,2)*$B$4)))</f>
        <v>1.98805202661827E-4</v>
      </c>
      <c r="P43" s="7">
        <f>IF(Time!P42=0,0,((((0.5*VLOOKUP($E43,$A$7:$C$50,3)))/HLOOKUP(P$7,$F$2:$V$5,4)+(Time!P42*VLOOKUP($E43,$A$7:$C$50,3)/HLOOKUP(P$7,$F$2:$V$5,4)))/(HLOOKUP(P$7,$F$2:$V$5,2)*$B$4)))</f>
        <v>0</v>
      </c>
      <c r="Q43" s="7">
        <f>IF(Time!Q42=0,0,((((0.5*VLOOKUP($E43,$A$7:$C$50,3)))/HLOOKUP(Q$7,$F$2:$V$5,4)+(Time!Q42*VLOOKUP($E43,$A$7:$C$50,3)/HLOOKUP(Q$7,$F$2:$V$5,4)))/(HLOOKUP(Q$7,$F$2:$V$5,2)*$B$4)))</f>
        <v>2.2089466962425222E-4</v>
      </c>
      <c r="R43" s="7">
        <f>IF(Time!R42=0,0,((((0.5*VLOOKUP($E43,$A$7:$C$50,3)))/HLOOKUP(R$7,$F$2:$V$5,4)+(Time!R42*VLOOKUP($E43,$A$7:$C$50,3)/HLOOKUP(R$7,$F$2:$V$5,4)))/(HLOOKUP(R$7,$F$2:$V$5,2)*$B$4)))</f>
        <v>0</v>
      </c>
      <c r="S43" s="7">
        <f>IF(Time!S42=0,0,((((0.5*VLOOKUP($E43,$A$7:$C$50,3)))/HLOOKUP(S$7,$F$2:$V$5,4)+(Time!S42*VLOOKUP($E43,$A$7:$C$50,3)/HLOOKUP(S$7,$F$2:$V$5,4)))/(HLOOKUP(S$7,$F$2:$V$5,2)*$B$4)))</f>
        <v>0</v>
      </c>
      <c r="T43" s="7">
        <f>IF(Time!T42=0,0,((((0.5*VLOOKUP($E43,$A$7:$C$50,3)))/HLOOKUP(T$7,$F$2:$V$5,4)+(Time!T42*VLOOKUP($E43,$A$7:$C$50,3)/HLOOKUP(T$7,$F$2:$V$5,4)))/(HLOOKUP(T$7,$F$2:$V$5,2)*$B$4)))</f>
        <v>0</v>
      </c>
      <c r="U43" s="7">
        <f>IF(Time!U42=0,0,((((0.5*VLOOKUP($E43,$A$7:$C$50,3)))/HLOOKUP(U$7,$F$2:$V$5,4)+(Time!U42*VLOOKUP($E43,$A$7:$C$50,3)/HLOOKUP(U$7,$F$2:$V$5,4)))/(HLOOKUP(U$7,$F$2:$V$5,2)*$B$4)))</f>
        <v>0</v>
      </c>
      <c r="V43" s="8">
        <f>IF(Time!V42=0,0,((((0.5*VLOOKUP($E43,$A$7:$C$50,3)))/HLOOKUP(V$7,$F$2:$V$5,4)+(Time!V42*VLOOKUP($E43,$A$7:$C$50,3)/HLOOKUP(V$7,$F$2:$V$5,4)))/(HLOOKUP(V$7,$F$2:$V$5,2)*$B$4)))</f>
        <v>0</v>
      </c>
    </row>
    <row r="44" spans="1:22" x14ac:dyDescent="0.3">
      <c r="A44" s="5">
        <v>37</v>
      </c>
      <c r="B44" s="26" t="str">
        <f>VLOOKUP($A44,'Product Demand Table'!$A$1:$F$44,2,TRUE)</f>
        <v>C</v>
      </c>
      <c r="C44" s="32">
        <f>VLOOKUP($A44,'Product Demand Table'!$A$1:$F$44,6,TRUE)</f>
        <v>8562</v>
      </c>
      <c r="E44" s="5">
        <v>29</v>
      </c>
      <c r="F44" s="7">
        <f>IF(Time!F43=0,0,((((0.5*VLOOKUP($E44,$A$7:$C$50,3)))/HLOOKUP(F$7,$F$2:$V$5,4)+(Time!F43*VLOOKUP($E44,$A$7:$C$50,3)/HLOOKUP(F$7,$F$2:$V$5,4)))/(HLOOKUP(F$7,$F$2:$V$5,2)*$B$4)))</f>
        <v>8.9868869171651997E-5</v>
      </c>
      <c r="G44" s="7">
        <f>IF(Time!G43=0,0,((((0.5*VLOOKUP($E44,$A$7:$C$50,3)))/HLOOKUP(G$7,$F$2:$V$5,4)+(Time!G43*VLOOKUP($E44,$A$7:$C$50,3)/HLOOKUP(G$7,$F$2:$V$5,4)))/(HLOOKUP(G$7,$F$2:$V$5,2)*$B$4)))</f>
        <v>0</v>
      </c>
      <c r="H44" s="7">
        <f>IF(Time!H43=0,0,((((0.5*VLOOKUP($E44,$A$7:$C$50,3)))/HLOOKUP(H$7,$F$2:$V$5,4)+(Time!H43*VLOOKUP($E44,$A$7:$C$50,3)/HLOOKUP(H$7,$F$2:$V$5,4)))/(HLOOKUP(H$7,$F$2:$V$5,2)*$B$4)))</f>
        <v>0</v>
      </c>
      <c r="I44" s="7">
        <f>IF(Time!I43=0,0,((((0.5*VLOOKUP($E44,$A$7:$C$50,3)))/HLOOKUP(I$7,$F$2:$V$5,4)+(Time!I43*VLOOKUP($E44,$A$7:$C$50,3)/HLOOKUP(I$7,$F$2:$V$5,4)))/(HLOOKUP(I$7,$F$2:$V$5,2)*$B$4)))</f>
        <v>2.0849577647823262E-4</v>
      </c>
      <c r="J44" s="7">
        <f>IF(Time!J43=0,0,((((0.5*VLOOKUP($E44,$A$7:$C$50,3)))/HLOOKUP(J$7,$F$2:$V$5,4)+(Time!J43*VLOOKUP($E44,$A$7:$C$50,3)/HLOOKUP(J$7,$F$2:$V$5,4)))/(HLOOKUP(J$7,$F$2:$V$5,2)*$B$4)))</f>
        <v>0</v>
      </c>
      <c r="K44" s="7">
        <f>IF(Time!K43=0,0,((((0.5*VLOOKUP($E44,$A$7:$C$50,3)))/HLOOKUP(K$7,$F$2:$V$5,4)+(Time!K43*VLOOKUP($E44,$A$7:$C$50,3)/HLOOKUP(K$7,$F$2:$V$5,4)))/(HLOOKUP(K$7,$F$2:$V$5,2)*$B$4)))</f>
        <v>0</v>
      </c>
      <c r="L44" s="7">
        <f>IF(Time!L43=0,0,((((0.5*VLOOKUP($E44,$A$7:$C$50,3)))/HLOOKUP(L$7,$F$2:$V$5,4)+(Time!L43*VLOOKUP($E44,$A$7:$C$50,3)/HLOOKUP(L$7,$F$2:$V$5,4)))/(HLOOKUP(L$7,$F$2:$V$5,2)*$B$4)))</f>
        <v>0</v>
      </c>
      <c r="M44" s="7">
        <f>IF(Time!M43=0,0,((((0.5*VLOOKUP($E44,$A$7:$C$50,3)))/HLOOKUP(M$7,$F$2:$V$5,4)+(Time!M43*VLOOKUP($E44,$A$7:$C$50,3)/HLOOKUP(M$7,$F$2:$V$5,4)))/(HLOOKUP(M$7,$F$2:$V$5,2)*$B$4)))</f>
        <v>2.6832276652678951E-4</v>
      </c>
      <c r="N44" s="7">
        <f>IF(Time!N43=0,0,((((0.5*VLOOKUP($E44,$A$7:$C$50,3)))/HLOOKUP(N$7,$F$2:$V$5,4)+(Time!N43*VLOOKUP($E44,$A$7:$C$50,3)/HLOOKUP(N$7,$F$2:$V$5,4)))/(HLOOKUP(N$7,$F$2:$V$5,2)*$B$4)))</f>
        <v>0</v>
      </c>
      <c r="O44" s="7">
        <f>IF(Time!O43=0,0,((((0.5*VLOOKUP($E44,$A$7:$C$50,3)))/HLOOKUP(O$7,$F$2:$V$5,4)+(Time!O43*VLOOKUP($E44,$A$7:$C$50,3)/HLOOKUP(O$7,$F$2:$V$5,4)))/(HLOOKUP(O$7,$F$2:$V$5,2)*$B$4)))</f>
        <v>1.9411675741076831E-4</v>
      </c>
      <c r="P44" s="7">
        <f>IF(Time!P43=0,0,((((0.5*VLOOKUP($E44,$A$7:$C$50,3)))/HLOOKUP(P$7,$F$2:$V$5,4)+(Time!P43*VLOOKUP($E44,$A$7:$C$50,3)/HLOOKUP(P$7,$F$2:$V$5,4)))/(HLOOKUP(P$7,$F$2:$V$5,2)*$B$4)))</f>
        <v>0</v>
      </c>
      <c r="Q44" s="7">
        <f>IF(Time!Q43=0,0,((((0.5*VLOOKUP($E44,$A$7:$C$50,3)))/HLOOKUP(Q$7,$F$2:$V$5,4)+(Time!Q43*VLOOKUP($E44,$A$7:$C$50,3)/HLOOKUP(Q$7,$F$2:$V$5,4)))/(HLOOKUP(Q$7,$F$2:$V$5,2)*$B$4)))</f>
        <v>2.1568528601196478E-4</v>
      </c>
      <c r="R44" s="7">
        <f>IF(Time!R43=0,0,((((0.5*VLOOKUP($E44,$A$7:$C$50,3)))/HLOOKUP(R$7,$F$2:$V$5,4)+(Time!R43*VLOOKUP($E44,$A$7:$C$50,3)/HLOOKUP(R$7,$F$2:$V$5,4)))/(HLOOKUP(R$7,$F$2:$V$5,2)*$B$4)))</f>
        <v>0</v>
      </c>
      <c r="S44" s="7">
        <f>IF(Time!S43=0,0,((((0.5*VLOOKUP($E44,$A$7:$C$50,3)))/HLOOKUP(S$7,$F$2:$V$5,4)+(Time!S43*VLOOKUP($E44,$A$7:$C$50,3)/HLOOKUP(S$7,$F$2:$V$5,4)))/(HLOOKUP(S$7,$F$2:$V$5,2)*$B$4)))</f>
        <v>0</v>
      </c>
      <c r="T44" s="7">
        <f>IF(Time!T43=0,0,((((0.5*VLOOKUP($E44,$A$7:$C$50,3)))/HLOOKUP(T$7,$F$2:$V$5,4)+(Time!T43*VLOOKUP($E44,$A$7:$C$50,3)/HLOOKUP(T$7,$F$2:$V$5,4)))/(HLOOKUP(T$7,$F$2:$V$5,2)*$B$4)))</f>
        <v>0</v>
      </c>
      <c r="U44" s="7">
        <f>IF(Time!U43=0,0,((((0.5*VLOOKUP($E44,$A$7:$C$50,3)))/HLOOKUP(U$7,$F$2:$V$5,4)+(Time!U43*VLOOKUP($E44,$A$7:$C$50,3)/HLOOKUP(U$7,$F$2:$V$5,4)))/(HLOOKUP(U$7,$F$2:$V$5,2)*$B$4)))</f>
        <v>0</v>
      </c>
      <c r="V44" s="8">
        <f>IF(Time!V43=0,0,((((0.5*VLOOKUP($E44,$A$7:$C$50,3)))/HLOOKUP(V$7,$F$2:$V$5,4)+(Time!V43*VLOOKUP($E44,$A$7:$C$50,3)/HLOOKUP(V$7,$F$2:$V$5,4)))/(HLOOKUP(V$7,$F$2:$V$5,2)*$B$4)))</f>
        <v>0</v>
      </c>
    </row>
    <row r="45" spans="1:22" x14ac:dyDescent="0.3">
      <c r="A45" s="5">
        <v>38</v>
      </c>
      <c r="B45" s="26" t="str">
        <f>VLOOKUP($A45,'Product Demand Table'!$A$1:$F$44,2,TRUE)</f>
        <v>C</v>
      </c>
      <c r="C45" s="32">
        <f>VLOOKUP($A45,'Product Demand Table'!$A$1:$F$44,6,TRUE)</f>
        <v>3990</v>
      </c>
      <c r="E45" s="5">
        <v>32</v>
      </c>
      <c r="F45" s="7">
        <f>IF(Time!F44=0,0,((((0.5*VLOOKUP($E45,$A$7:$C$50,3)))/HLOOKUP(F$7,$F$2:$V$5,4)+(Time!F44*VLOOKUP($E45,$A$7:$C$50,3)/HLOOKUP(F$7,$F$2:$V$5,4)))/(HLOOKUP(F$7,$F$2:$V$5,2)*$B$4)))</f>
        <v>2.0466435885371155E-4</v>
      </c>
      <c r="G45" s="7">
        <f>IF(Time!G44=0,0,((((0.5*VLOOKUP($E45,$A$7:$C$50,3)))/HLOOKUP(G$7,$F$2:$V$5,4)+(Time!G44*VLOOKUP($E45,$A$7:$C$50,3)/HLOOKUP(G$7,$F$2:$V$5,4)))/(HLOOKUP(G$7,$F$2:$V$5,2)*$B$4)))</f>
        <v>0</v>
      </c>
      <c r="H45" s="7">
        <f>IF(Time!H44=0,0,((((0.5*VLOOKUP($E45,$A$7:$C$50,3)))/HLOOKUP(H$7,$F$2:$V$5,4)+(Time!H44*VLOOKUP($E45,$A$7:$C$50,3)/HLOOKUP(H$7,$F$2:$V$5,4)))/(HLOOKUP(H$7,$F$2:$V$5,2)*$B$4)))</f>
        <v>0</v>
      </c>
      <c r="I45" s="7">
        <f>IF(Time!I44=0,0,((((0.5*VLOOKUP($E45,$A$7:$C$50,3)))/HLOOKUP(I$7,$F$2:$V$5,4)+(Time!I44*VLOOKUP($E45,$A$7:$C$50,3)/HLOOKUP(I$7,$F$2:$V$5,4)))/(HLOOKUP(I$7,$F$2:$V$5,2)*$B$4)))</f>
        <v>4.7482131254061074E-4</v>
      </c>
      <c r="J45" s="7">
        <f>IF(Time!J44=0,0,((((0.5*VLOOKUP($E45,$A$7:$C$50,3)))/HLOOKUP(J$7,$F$2:$V$5,4)+(Time!J44*VLOOKUP($E45,$A$7:$C$50,3)/HLOOKUP(J$7,$F$2:$V$5,4)))/(HLOOKUP(J$7,$F$2:$V$5,2)*$B$4)))</f>
        <v>0</v>
      </c>
      <c r="K45" s="7">
        <f>IF(Time!K44=0,0,((((0.5*VLOOKUP($E45,$A$7:$C$50,3)))/HLOOKUP(K$7,$F$2:$V$5,4)+(Time!K44*VLOOKUP($E45,$A$7:$C$50,3)/HLOOKUP(K$7,$F$2:$V$5,4)))/(HLOOKUP(K$7,$F$2:$V$5,2)*$B$4)))</f>
        <v>0</v>
      </c>
      <c r="L45" s="7">
        <f>IF(Time!L44=0,0,((((0.5*VLOOKUP($E45,$A$7:$C$50,3)))/HLOOKUP(L$7,$F$2:$V$5,4)+(Time!L44*VLOOKUP($E45,$A$7:$C$50,3)/HLOOKUP(L$7,$F$2:$V$5,4)))/(HLOOKUP(L$7,$F$2:$V$5,2)*$B$4)))</f>
        <v>0</v>
      </c>
      <c r="M45" s="7">
        <f>IF(Time!M44=0,0,((((0.5*VLOOKUP($E45,$A$7:$C$50,3)))/HLOOKUP(M$7,$F$2:$V$5,4)+(Time!M44*VLOOKUP($E45,$A$7:$C$50,3)/HLOOKUP(M$7,$F$2:$V$5,4)))/(HLOOKUP(M$7,$F$2:$V$5,2)*$B$4)))</f>
        <v>6.1106930000608161E-4</v>
      </c>
      <c r="N45" s="7">
        <f>IF(Time!N44=0,0,((((0.5*VLOOKUP($E45,$A$7:$C$50,3)))/HLOOKUP(N$7,$F$2:$V$5,4)+(Time!N44*VLOOKUP($E45,$A$7:$C$50,3)/HLOOKUP(N$7,$F$2:$V$5,4)))/(HLOOKUP(N$7,$F$2:$V$5,2)*$B$4)))</f>
        <v>0</v>
      </c>
      <c r="O45" s="7">
        <f>IF(Time!O44=0,0,((((0.5*VLOOKUP($E45,$A$7:$C$50,3)))/HLOOKUP(O$7,$F$2:$V$5,4)+(Time!O44*VLOOKUP($E45,$A$7:$C$50,3)/HLOOKUP(O$7,$F$2:$V$5,4)))/(HLOOKUP(O$7,$F$2:$V$5,2)*$B$4)))</f>
        <v>4.4207501512401695E-4</v>
      </c>
      <c r="P45" s="7">
        <f>IF(Time!P44=0,0,((((0.5*VLOOKUP($E45,$A$7:$C$50,3)))/HLOOKUP(P$7,$F$2:$V$5,4)+(Time!P44*VLOOKUP($E45,$A$7:$C$50,3)/HLOOKUP(P$7,$F$2:$V$5,4)))/(HLOOKUP(P$7,$F$2:$V$5,2)*$B$4)))</f>
        <v>0</v>
      </c>
      <c r="Q45" s="7">
        <f>IF(Time!Q44=0,0,((((0.5*VLOOKUP($E45,$A$7:$C$50,3)))/HLOOKUP(Q$7,$F$2:$V$5,4)+(Time!Q44*VLOOKUP($E45,$A$7:$C$50,3)/HLOOKUP(Q$7,$F$2:$V$5,4)))/(HLOOKUP(Q$7,$F$2:$V$5,2)*$B$4)))</f>
        <v>0</v>
      </c>
      <c r="R45" s="7">
        <f>IF(Time!R44=0,0,((((0.5*VLOOKUP($E45,$A$7:$C$50,3)))/HLOOKUP(R$7,$F$2:$V$5,4)+(Time!R44*VLOOKUP($E45,$A$7:$C$50,3)/HLOOKUP(R$7,$F$2:$V$5,4)))/(HLOOKUP(R$7,$F$2:$V$5,2)*$B$4)))</f>
        <v>0</v>
      </c>
      <c r="S45" s="7">
        <f>IF(Time!S44=0,0,((((0.5*VLOOKUP($E45,$A$7:$C$50,3)))/HLOOKUP(S$7,$F$2:$V$5,4)+(Time!S44*VLOOKUP($E45,$A$7:$C$50,3)/HLOOKUP(S$7,$F$2:$V$5,4)))/(HLOOKUP(S$7,$F$2:$V$5,2)*$B$4)))</f>
        <v>5.8329342273307785E-4</v>
      </c>
      <c r="T45" s="7">
        <f>IF(Time!T44=0,0,((((0.5*VLOOKUP($E45,$A$7:$C$50,3)))/HLOOKUP(T$7,$F$2:$V$5,4)+(Time!T44*VLOOKUP($E45,$A$7:$C$50,3)/HLOOKUP(T$7,$F$2:$V$5,4)))/(HLOOKUP(T$7,$F$2:$V$5,2)*$B$4)))</f>
        <v>0</v>
      </c>
      <c r="U45" s="7">
        <f>IF(Time!U44=0,0,((((0.5*VLOOKUP($E45,$A$7:$C$50,3)))/HLOOKUP(U$7,$F$2:$V$5,4)+(Time!U44*VLOOKUP($E45,$A$7:$C$50,3)/HLOOKUP(U$7,$F$2:$V$5,4)))/(HLOOKUP(U$7,$F$2:$V$5,2)*$B$4)))</f>
        <v>0</v>
      </c>
      <c r="V45" s="8">
        <f>IF(Time!V44=0,0,((((0.5*VLOOKUP($E45,$A$7:$C$50,3)))/HLOOKUP(V$7,$F$2:$V$5,4)+(Time!V44*VLOOKUP($E45,$A$7:$C$50,3)/HLOOKUP(V$7,$F$2:$V$5,4)))/(HLOOKUP(V$7,$F$2:$V$5,2)*$B$4)))</f>
        <v>0</v>
      </c>
    </row>
    <row r="46" spans="1:22" x14ac:dyDescent="0.3">
      <c r="A46" s="5">
        <v>39</v>
      </c>
      <c r="B46" s="26" t="str">
        <f>VLOOKUP($A46,'Product Demand Table'!$A$1:$F$44,2,TRUE)</f>
        <v>C</v>
      </c>
      <c r="C46" s="32">
        <f>VLOOKUP($A46,'Product Demand Table'!$A$1:$F$44,6,TRUE)</f>
        <v>1874</v>
      </c>
      <c r="E46" s="5">
        <v>39</v>
      </c>
      <c r="F46" s="7">
        <f>IF(Time!F45=0,0,((((0.5*VLOOKUP($E46,$A$7:$C$50,3)))/HLOOKUP(F$7,$F$2:$V$5,4)+(Time!F45*VLOOKUP($E46,$A$7:$C$50,3)/HLOOKUP(F$7,$F$2:$V$5,4)))/(HLOOKUP(F$7,$F$2:$V$5,2)*$B$4)))</f>
        <v>6.5607425332168219E-5</v>
      </c>
      <c r="G46" s="7">
        <f>IF(Time!G45=0,0,((((0.5*VLOOKUP($E46,$A$7:$C$50,3)))/HLOOKUP(G$7,$F$2:$V$5,4)+(Time!G45*VLOOKUP($E46,$A$7:$C$50,3)/HLOOKUP(G$7,$F$2:$V$5,4)))/(HLOOKUP(G$7,$F$2:$V$5,2)*$B$4)))</f>
        <v>0</v>
      </c>
      <c r="H46" s="7">
        <f>IF(Time!H45=0,0,((((0.5*VLOOKUP($E46,$A$7:$C$50,3)))/HLOOKUP(H$7,$F$2:$V$5,4)+(Time!H45*VLOOKUP($E46,$A$7:$C$50,3)/HLOOKUP(H$7,$F$2:$V$5,4)))/(HLOOKUP(H$7,$F$2:$V$5,2)*$B$4)))</f>
        <v>0</v>
      </c>
      <c r="I46" s="7">
        <f>IF(Time!I45=0,0,((((0.5*VLOOKUP($E46,$A$7:$C$50,3)))/HLOOKUP(I$7,$F$2:$V$5,4)+(Time!I45*VLOOKUP($E46,$A$7:$C$50,3)/HLOOKUP(I$7,$F$2:$V$5,4)))/(HLOOKUP(I$7,$F$2:$V$5,2)*$B$4)))</f>
        <v>1.5220922677063029E-4</v>
      </c>
      <c r="J46" s="7">
        <f>IF(Time!J45=0,0,((((0.5*VLOOKUP($E46,$A$7:$C$50,3)))/HLOOKUP(J$7,$F$2:$V$5,4)+(Time!J45*VLOOKUP($E46,$A$7:$C$50,3)/HLOOKUP(J$7,$F$2:$V$5,4)))/(HLOOKUP(J$7,$F$2:$V$5,2)*$B$4)))</f>
        <v>0</v>
      </c>
      <c r="K46" s="7">
        <f>IF(Time!K45=0,0,((((0.5*VLOOKUP($E46,$A$7:$C$50,3)))/HLOOKUP(K$7,$F$2:$V$5,4)+(Time!K45*VLOOKUP($E46,$A$7:$C$50,3)/HLOOKUP(K$7,$F$2:$V$5,4)))/(HLOOKUP(K$7,$F$2:$V$5,2)*$B$4)))</f>
        <v>0</v>
      </c>
      <c r="L46" s="7">
        <f>IF(Time!L45=0,0,((((0.5*VLOOKUP($E46,$A$7:$C$50,3)))/HLOOKUP(L$7,$F$2:$V$5,4)+(Time!L45*VLOOKUP($E46,$A$7:$C$50,3)/HLOOKUP(L$7,$F$2:$V$5,4)))/(HLOOKUP(L$7,$F$2:$V$5,2)*$B$4)))</f>
        <v>0</v>
      </c>
      <c r="M46" s="7">
        <f>IF(Time!M45=0,0,((((0.5*VLOOKUP($E46,$A$7:$C$50,3)))/HLOOKUP(M$7,$F$2:$V$5,4)+(Time!M45*VLOOKUP($E46,$A$7:$C$50,3)/HLOOKUP(M$7,$F$2:$V$5,4)))/(HLOOKUP(M$7,$F$2:$V$5,2)*$B$4)))</f>
        <v>1.9588502706318798E-4</v>
      </c>
      <c r="N46" s="7">
        <f>IF(Time!N45=0,0,((((0.5*VLOOKUP($E46,$A$7:$C$50,3)))/HLOOKUP(N$7,$F$2:$V$5,4)+(Time!N45*VLOOKUP($E46,$A$7:$C$50,3)/HLOOKUP(N$7,$F$2:$V$5,4)))/(HLOOKUP(N$7,$F$2:$V$5,2)*$B$4)))</f>
        <v>0</v>
      </c>
      <c r="O46" s="7">
        <f>IF(Time!O45=0,0,((((0.5*VLOOKUP($E46,$A$7:$C$50,3)))/HLOOKUP(O$7,$F$2:$V$5,4)+(Time!O45*VLOOKUP($E46,$A$7:$C$50,3)/HLOOKUP(O$7,$F$2:$V$5,4)))/(HLOOKUP(O$7,$F$2:$V$5,2)*$B$4)))</f>
        <v>1.4171203871748338E-4</v>
      </c>
      <c r="P46" s="7">
        <f>IF(Time!P45=0,0,((((0.5*VLOOKUP($E46,$A$7:$C$50,3)))/HLOOKUP(P$7,$F$2:$V$5,4)+(Time!P45*VLOOKUP($E46,$A$7:$C$50,3)/HLOOKUP(P$7,$F$2:$V$5,4)))/(HLOOKUP(P$7,$F$2:$V$5,2)*$B$4)))</f>
        <v>0</v>
      </c>
      <c r="Q46" s="7">
        <f>IF(Time!Q45=0,0,((((0.5*VLOOKUP($E46,$A$7:$C$50,3)))/HLOOKUP(Q$7,$F$2:$V$5,4)+(Time!Q45*VLOOKUP($E46,$A$7:$C$50,3)/HLOOKUP(Q$7,$F$2:$V$5,4)))/(HLOOKUP(Q$7,$F$2:$V$5,2)*$B$4)))</f>
        <v>0</v>
      </c>
      <c r="R46" s="7">
        <f>IF(Time!R45=0,0,((((0.5*VLOOKUP($E46,$A$7:$C$50,3)))/HLOOKUP(R$7,$F$2:$V$5,4)+(Time!R45*VLOOKUP($E46,$A$7:$C$50,3)/HLOOKUP(R$7,$F$2:$V$5,4)))/(HLOOKUP(R$7,$F$2:$V$5,2)*$B$4)))</f>
        <v>0</v>
      </c>
      <c r="S46" s="7">
        <f>IF(Time!S45=0,0,((((0.5*VLOOKUP($E46,$A$7:$C$50,3)))/HLOOKUP(S$7,$F$2:$V$5,4)+(Time!S45*VLOOKUP($E46,$A$7:$C$50,3)/HLOOKUP(S$7,$F$2:$V$5,4)))/(HLOOKUP(S$7,$F$2:$V$5,2)*$B$4)))</f>
        <v>1.8698116219667945E-4</v>
      </c>
      <c r="T46" s="7">
        <f>IF(Time!T45=0,0,((((0.5*VLOOKUP($E46,$A$7:$C$50,3)))/HLOOKUP(T$7,$F$2:$V$5,4)+(Time!T45*VLOOKUP($E46,$A$7:$C$50,3)/HLOOKUP(T$7,$F$2:$V$5,4)))/(HLOOKUP(T$7,$F$2:$V$5,2)*$B$4)))</f>
        <v>0</v>
      </c>
      <c r="U46" s="7">
        <f>IF(Time!U45=0,0,((((0.5*VLOOKUP($E46,$A$7:$C$50,3)))/HLOOKUP(U$7,$F$2:$V$5,4)+(Time!U45*VLOOKUP($E46,$A$7:$C$50,3)/HLOOKUP(U$7,$F$2:$V$5,4)))/(HLOOKUP(U$7,$F$2:$V$5,2)*$B$4)))</f>
        <v>0</v>
      </c>
      <c r="V46" s="8">
        <f>IF(Time!V45=0,0,((((0.5*VLOOKUP($E46,$A$7:$C$50,3)))/HLOOKUP(V$7,$F$2:$V$5,4)+(Time!V45*VLOOKUP($E46,$A$7:$C$50,3)/HLOOKUP(V$7,$F$2:$V$5,4)))/(HLOOKUP(V$7,$F$2:$V$5,2)*$B$4)))</f>
        <v>0</v>
      </c>
    </row>
    <row r="47" spans="1:22" x14ac:dyDescent="0.3">
      <c r="A47" s="5">
        <v>40</v>
      </c>
      <c r="B47" s="26" t="str">
        <f>VLOOKUP($A47,'Product Demand Table'!$A$1:$F$44,2,TRUE)</f>
        <v>C</v>
      </c>
      <c r="C47" s="32">
        <f>VLOOKUP($A47,'Product Demand Table'!$A$1:$F$44,6,TRUE)</f>
        <v>7767</v>
      </c>
      <c r="E47" s="5">
        <v>20</v>
      </c>
      <c r="F47" s="7">
        <f>IF(Time!F46=0,0,((((0.5*VLOOKUP($E47,$A$7:$C$50,3)))/HLOOKUP(F$7,$F$2:$V$5,4)+(Time!F46*VLOOKUP($E47,$A$7:$C$50,3)/HLOOKUP(F$7,$F$2:$V$5,4)))/(HLOOKUP(F$7,$F$2:$V$5,2)*$B$4)))</f>
        <v>7.9821200510855692E-6</v>
      </c>
      <c r="G47" s="7">
        <f>IF(Time!G46=0,0,((((0.5*VLOOKUP($E47,$A$7:$C$50,3)))/HLOOKUP(G$7,$F$2:$V$5,4)+(Time!G46*VLOOKUP($E47,$A$7:$C$50,3)/HLOOKUP(G$7,$F$2:$V$5,4)))/(HLOOKUP(G$7,$F$2:$V$5,2)*$B$4)))</f>
        <v>0</v>
      </c>
      <c r="H47" s="7">
        <f>IF(Time!H46=0,0,((((0.5*VLOOKUP($E47,$A$7:$C$50,3)))/HLOOKUP(H$7,$F$2:$V$5,4)+(Time!H46*VLOOKUP($E47,$A$7:$C$50,3)/HLOOKUP(H$7,$F$2:$V$5,4)))/(HLOOKUP(H$7,$F$2:$V$5,2)*$B$4)))</f>
        <v>0</v>
      </c>
      <c r="I47" s="7">
        <f>IF(Time!I46=0,0,((((0.5*VLOOKUP($E47,$A$7:$C$50,3)))/HLOOKUP(I$7,$F$2:$V$5,4)+(Time!I46*VLOOKUP($E47,$A$7:$C$50,3)/HLOOKUP(I$7,$F$2:$V$5,4)))/(HLOOKUP(I$7,$F$2:$V$5,2)*$B$4)))</f>
        <v>1.8518518518518518E-5</v>
      </c>
      <c r="J47" s="7">
        <f>IF(Time!J46=0,0,((((0.5*VLOOKUP($E47,$A$7:$C$50,3)))/HLOOKUP(J$7,$F$2:$V$5,4)+(Time!J46*VLOOKUP($E47,$A$7:$C$50,3)/HLOOKUP(J$7,$F$2:$V$5,4)))/(HLOOKUP(J$7,$F$2:$V$5,2)*$B$4)))</f>
        <v>0</v>
      </c>
      <c r="K47" s="7">
        <f>IF(Time!K46=0,0,((((0.5*VLOOKUP($E47,$A$7:$C$50,3)))/HLOOKUP(K$7,$F$2:$V$5,4)+(Time!K46*VLOOKUP($E47,$A$7:$C$50,3)/HLOOKUP(K$7,$F$2:$V$5,4)))/(HLOOKUP(K$7,$F$2:$V$5,2)*$B$4)))</f>
        <v>0</v>
      </c>
      <c r="L47" s="7">
        <f>IF(Time!L46=0,0,((((0.5*VLOOKUP($E47,$A$7:$C$50,3)))/HLOOKUP(L$7,$F$2:$V$5,4)+(Time!L46*VLOOKUP($E47,$A$7:$C$50,3)/HLOOKUP(L$7,$F$2:$V$5,4)))/(HLOOKUP(L$7,$F$2:$V$5,2)*$B$4)))</f>
        <v>0</v>
      </c>
      <c r="M47" s="7">
        <f>IF(Time!M46=0,0,((((0.5*VLOOKUP($E47,$A$7:$C$50,3)))/HLOOKUP(M$7,$F$2:$V$5,4)+(Time!M46*VLOOKUP($E47,$A$7:$C$50,3)/HLOOKUP(M$7,$F$2:$V$5,4)))/(HLOOKUP(M$7,$F$2:$V$5,2)*$B$4)))</f>
        <v>2.3832329866812625E-5</v>
      </c>
      <c r="N47" s="7">
        <f>IF(Time!N46=0,0,((((0.5*VLOOKUP($E47,$A$7:$C$50,3)))/HLOOKUP(N$7,$F$2:$V$5,4)+(Time!N46*VLOOKUP($E47,$A$7:$C$50,3)/HLOOKUP(N$7,$F$2:$V$5,4)))/(HLOOKUP(N$7,$F$2:$V$5,2)*$B$4)))</f>
        <v>0</v>
      </c>
      <c r="O47" s="7">
        <f>IF(Time!O46=0,0,((((0.5*VLOOKUP($E47,$A$7:$C$50,3)))/HLOOKUP(O$7,$F$2:$V$5,4)+(Time!O46*VLOOKUP($E47,$A$7:$C$50,3)/HLOOKUP(O$7,$F$2:$V$5,4)))/(HLOOKUP(O$7,$F$2:$V$5,2)*$B$4)))</f>
        <v>0</v>
      </c>
      <c r="P47" s="7">
        <f>IF(Time!P46=0,0,((((0.5*VLOOKUP($E47,$A$7:$C$50,3)))/HLOOKUP(P$7,$F$2:$V$5,4)+(Time!P46*VLOOKUP($E47,$A$7:$C$50,3)/HLOOKUP(P$7,$F$2:$V$5,4)))/(HLOOKUP(P$7,$F$2:$V$5,2)*$B$4)))</f>
        <v>0</v>
      </c>
      <c r="Q47" s="7">
        <f>IF(Time!Q46=0,0,((((0.5*VLOOKUP($E47,$A$7:$C$50,3)))/HLOOKUP(Q$7,$F$2:$V$5,4)+(Time!Q46*VLOOKUP($E47,$A$7:$C$50,3)/HLOOKUP(Q$7,$F$2:$V$5,4)))/(HLOOKUP(Q$7,$F$2:$V$5,2)*$B$4)))</f>
        <v>1.9157088122605367E-5</v>
      </c>
      <c r="R47" s="7">
        <f>IF(Time!R46=0,0,((((0.5*VLOOKUP($E47,$A$7:$C$50,3)))/HLOOKUP(R$7,$F$2:$V$5,4)+(Time!R46*VLOOKUP($E47,$A$7:$C$50,3)/HLOOKUP(R$7,$F$2:$V$5,4)))/(HLOOKUP(R$7,$F$2:$V$5,2)*$B$4)))</f>
        <v>0</v>
      </c>
      <c r="S47" s="7">
        <f>IF(Time!S46=0,0,((((0.5*VLOOKUP($E47,$A$7:$C$50,3)))/HLOOKUP(S$7,$F$2:$V$5,4)+(Time!S46*VLOOKUP($E47,$A$7:$C$50,3)/HLOOKUP(S$7,$F$2:$V$5,4)))/(HLOOKUP(S$7,$F$2:$V$5,2)*$B$4)))</f>
        <v>0</v>
      </c>
      <c r="T47" s="7">
        <f>IF(Time!T46=0,0,((((0.5*VLOOKUP($E47,$A$7:$C$50,3)))/HLOOKUP(T$7,$F$2:$V$5,4)+(Time!T46*VLOOKUP($E47,$A$7:$C$50,3)/HLOOKUP(T$7,$F$2:$V$5,4)))/(HLOOKUP(T$7,$F$2:$V$5,2)*$B$4)))</f>
        <v>0</v>
      </c>
      <c r="U47" s="7">
        <f>IF(Time!U46=0,0,((((0.5*VLOOKUP($E47,$A$7:$C$50,3)))/HLOOKUP(U$7,$F$2:$V$5,4)+(Time!U46*VLOOKUP($E47,$A$7:$C$50,3)/HLOOKUP(U$7,$F$2:$V$5,4)))/(HLOOKUP(U$7,$F$2:$V$5,2)*$B$4)))</f>
        <v>0</v>
      </c>
      <c r="V47" s="8">
        <f>IF(Time!V46=0,0,((((0.5*VLOOKUP($E47,$A$7:$C$50,3)))/HLOOKUP(V$7,$F$2:$V$5,4)+(Time!V46*VLOOKUP($E47,$A$7:$C$50,3)/HLOOKUP(V$7,$F$2:$V$5,4)))/(HLOOKUP(V$7,$F$2:$V$5,2)*$B$4)))</f>
        <v>0</v>
      </c>
    </row>
    <row r="48" spans="1:22" x14ac:dyDescent="0.3">
      <c r="A48" s="5">
        <v>41</v>
      </c>
      <c r="B48" s="26" t="str">
        <f>VLOOKUP($A48,'Product Demand Table'!$A$1:$F$44,2,TRUE)</f>
        <v>C</v>
      </c>
      <c r="C48" s="32">
        <f>VLOOKUP($A48,'Product Demand Table'!$A$1:$F$44,6,TRUE)</f>
        <v>2245</v>
      </c>
      <c r="E48" s="5">
        <v>16</v>
      </c>
      <c r="F48" s="7">
        <f>IF(Time!F47=0,0,((((0.5*VLOOKUP($E48,$A$7:$C$50,3)))/HLOOKUP(F$7,$F$2:$V$5,4)+(Time!F47*VLOOKUP($E48,$A$7:$C$50,3)/HLOOKUP(F$7,$F$2:$V$5,4)))/(HLOOKUP(F$7,$F$2:$V$5,2)*$B$4)))</f>
        <v>7.9560731330241311E-5</v>
      </c>
      <c r="G48" s="7">
        <f>IF(Time!G47=0,0,((((0.5*VLOOKUP($E48,$A$7:$C$50,3)))/HLOOKUP(G$7,$F$2:$V$5,4)+(Time!G47*VLOOKUP($E48,$A$7:$C$50,3)/HLOOKUP(G$7,$F$2:$V$5,4)))/(HLOOKUP(G$7,$F$2:$V$5,2)*$B$4)))</f>
        <v>0</v>
      </c>
      <c r="H48" s="7">
        <f>IF(Time!H47=0,0,((((0.5*VLOOKUP($E48,$A$7:$C$50,3)))/HLOOKUP(H$7,$F$2:$V$5,4)+(Time!H47*VLOOKUP($E48,$A$7:$C$50,3)/HLOOKUP(H$7,$F$2:$V$5,4)))/(HLOOKUP(H$7,$F$2:$V$5,2)*$B$4)))</f>
        <v>0</v>
      </c>
      <c r="I48" s="7">
        <f>IF(Time!I47=0,0,((((0.5*VLOOKUP($E48,$A$7:$C$50,3)))/HLOOKUP(I$7,$F$2:$V$5,4)+(Time!I47*VLOOKUP($E48,$A$7:$C$50,3)/HLOOKUP(I$7,$F$2:$V$5,4)))/(HLOOKUP(I$7,$F$2:$V$5,2)*$B$4)))</f>
        <v>0</v>
      </c>
      <c r="J48" s="7">
        <f>IF(Time!J47=0,0,((((0.5*VLOOKUP($E48,$A$7:$C$50,3)))/HLOOKUP(J$7,$F$2:$V$5,4)+(Time!J47*VLOOKUP($E48,$A$7:$C$50,3)/HLOOKUP(J$7,$F$2:$V$5,4)))/(HLOOKUP(J$7,$F$2:$V$5,2)*$B$4)))</f>
        <v>2.808025811655576E-4</v>
      </c>
      <c r="K48" s="7">
        <f>IF(Time!K47=0,0,((((0.5*VLOOKUP($E48,$A$7:$C$50,3)))/HLOOKUP(K$7,$F$2:$V$5,4)+(Time!K47*VLOOKUP($E48,$A$7:$C$50,3)/HLOOKUP(K$7,$F$2:$V$5,4)))/(HLOOKUP(K$7,$F$2:$V$5,2)*$B$4)))</f>
        <v>0</v>
      </c>
      <c r="L48" s="7">
        <f>IF(Time!L47=0,0,((((0.5*VLOOKUP($E48,$A$7:$C$50,3)))/HLOOKUP(L$7,$F$2:$V$5,4)+(Time!L47*VLOOKUP($E48,$A$7:$C$50,3)/HLOOKUP(L$7,$F$2:$V$5,4)))/(HLOOKUP(L$7,$F$2:$V$5,2)*$B$4)))</f>
        <v>0</v>
      </c>
      <c r="M48" s="7">
        <f>IF(Time!M47=0,0,((((0.5*VLOOKUP($E48,$A$7:$C$50,3)))/HLOOKUP(M$7,$F$2:$V$5,4)+(Time!M47*VLOOKUP($E48,$A$7:$C$50,3)/HLOOKUP(M$7,$F$2:$V$5,4)))/(HLOOKUP(M$7,$F$2:$V$5,2)*$B$4)))</f>
        <v>0</v>
      </c>
      <c r="N48" s="7">
        <f>IF(Time!N47=0,0,((((0.5*VLOOKUP($E48,$A$7:$C$50,3)))/HLOOKUP(N$7,$F$2:$V$5,4)+(Time!N47*VLOOKUP($E48,$A$7:$C$50,3)/HLOOKUP(N$7,$F$2:$V$5,4)))/(HLOOKUP(N$7,$F$2:$V$5,2)*$B$4)))</f>
        <v>0</v>
      </c>
      <c r="O48" s="7">
        <f>IF(Time!O47=0,0,((((0.5*VLOOKUP($E48,$A$7:$C$50,3)))/HLOOKUP(O$7,$F$2:$V$5,4)+(Time!O47*VLOOKUP($E48,$A$7:$C$50,3)/HLOOKUP(O$7,$F$2:$V$5,4)))/(HLOOKUP(O$7,$F$2:$V$5,2)*$B$4)))</f>
        <v>0</v>
      </c>
      <c r="P48" s="7">
        <f>IF(Time!P47=0,0,((((0.5*VLOOKUP($E48,$A$7:$C$50,3)))/HLOOKUP(P$7,$F$2:$V$5,4)+(Time!P47*VLOOKUP($E48,$A$7:$C$50,3)/HLOOKUP(P$7,$F$2:$V$5,4)))/(HLOOKUP(P$7,$F$2:$V$5,2)*$B$4)))</f>
        <v>0</v>
      </c>
      <c r="Q48" s="7">
        <f>IF(Time!Q47=0,0,((((0.5*VLOOKUP($E48,$A$7:$C$50,3)))/HLOOKUP(Q$7,$F$2:$V$5,4)+(Time!Q47*VLOOKUP($E48,$A$7:$C$50,3)/HLOOKUP(Q$7,$F$2:$V$5,4)))/(HLOOKUP(Q$7,$F$2:$V$5,2)*$B$4)))</f>
        <v>0</v>
      </c>
      <c r="R48" s="40">
        <f>IF(Time!R47=0,0,((((0.5*VLOOKUP($E48,$A$7:$C$50,3)))/HLOOKUP(R$7,$F$2:$V$5,4)+(Time!R47*VLOOKUP($E48,$A$7:$C$50,3)/HLOOKUP(R$7,$F$2:$V$5,4)))/(HLOOKUP(R$7,$F$2:$V$5,2)*$B$4)))</f>
        <v>3.5100322645694696E-4</v>
      </c>
      <c r="S48" s="40">
        <f>IF(Time!S47=0,0,((((0.5*VLOOKUP($E48,$A$7:$C$50,3)))/HLOOKUP(S$7,$F$2:$V$5,4)+(Time!S47*VLOOKUP($E48,$A$7:$C$50,3)/HLOOKUP(S$7,$F$2:$V$5,4)))/(HLOOKUP(S$7,$F$2:$V$5,2)*$B$4)))</f>
        <v>3.1122286079182632E-4</v>
      </c>
      <c r="T48" s="40">
        <f>IF(Time!T47=0,0,((((0.5*VLOOKUP($E48,$A$7:$C$50,3)))/HLOOKUP(T$7,$F$2:$V$5,4)+(Time!T47*VLOOKUP($E48,$A$7:$C$50,3)/HLOOKUP(T$7,$F$2:$V$5,4)))/(HLOOKUP(T$7,$F$2:$V$5,2)*$B$4)))</f>
        <v>2.7170249751667377E-4</v>
      </c>
      <c r="U48" s="7">
        <f>IF(Time!U47=0,0,((((0.5*VLOOKUP($E48,$A$7:$C$50,3)))/HLOOKUP(U$7,$F$2:$V$5,4)+(Time!U47*VLOOKUP($E48,$A$7:$C$50,3)/HLOOKUP(U$7,$F$2:$V$5,4)))/(HLOOKUP(U$7,$F$2:$V$5,2)*$B$4)))</f>
        <v>0</v>
      </c>
      <c r="V48" s="8">
        <f>IF(Time!V47=0,0,((((0.5*VLOOKUP($E48,$A$7:$C$50,3)))/HLOOKUP(V$7,$F$2:$V$5,4)+(Time!V47*VLOOKUP($E48,$A$7:$C$50,3)/HLOOKUP(V$7,$F$2:$V$5,4)))/(HLOOKUP(V$7,$F$2:$V$5,2)*$B$4)))</f>
        <v>0</v>
      </c>
    </row>
    <row r="49" spans="1:22" x14ac:dyDescent="0.3">
      <c r="A49" s="5">
        <v>42</v>
      </c>
      <c r="B49" s="26" t="str">
        <f>VLOOKUP($A49,'Product Demand Table'!$A$1:$F$44,2,TRUE)</f>
        <v>C</v>
      </c>
      <c r="C49" s="32">
        <f>VLOOKUP($A49,'Product Demand Table'!$A$1:$F$44,6,TRUE)</f>
        <v>6574</v>
      </c>
      <c r="E49" s="5">
        <v>19</v>
      </c>
      <c r="F49" s="7">
        <f>IF(Time!F48=0,0,((((0.5*VLOOKUP($E49,$A$7:$C$50,3)))/HLOOKUP(F$7,$F$2:$V$5,4)+(Time!F48*VLOOKUP($E49,$A$7:$C$50,3)/HLOOKUP(F$7,$F$2:$V$5,4)))/(HLOOKUP(F$7,$F$2:$V$5,2)*$B$4)))</f>
        <v>1.9323592346127131E-4</v>
      </c>
      <c r="G49" s="7">
        <f>IF(Time!G48=0,0,((((0.5*VLOOKUP($E49,$A$7:$C$50,3)))/HLOOKUP(G$7,$F$2:$V$5,4)+(Time!G48*VLOOKUP($E49,$A$7:$C$50,3)/HLOOKUP(G$7,$F$2:$V$5,4)))/(HLOOKUP(G$7,$F$2:$V$5,2)*$B$4)))</f>
        <v>0</v>
      </c>
      <c r="H49" s="7">
        <f>IF(Time!H48=0,0,((((0.5*VLOOKUP($E49,$A$7:$C$50,3)))/HLOOKUP(H$7,$F$2:$V$5,4)+(Time!H48*VLOOKUP($E49,$A$7:$C$50,3)/HLOOKUP(H$7,$F$2:$V$5,4)))/(HLOOKUP(H$7,$F$2:$V$5,2)*$B$4)))</f>
        <v>0</v>
      </c>
      <c r="I49" s="7">
        <f>IF(Time!I48=0,0,((((0.5*VLOOKUP($E49,$A$7:$C$50,3)))/HLOOKUP(I$7,$F$2:$V$5,4)+(Time!I48*VLOOKUP($E49,$A$7:$C$50,3)/HLOOKUP(I$7,$F$2:$V$5,4)))/(HLOOKUP(I$7,$F$2:$V$5,2)*$B$4)))</f>
        <v>0</v>
      </c>
      <c r="J49" s="7">
        <f>IF(Time!J48=0,0,((((0.5*VLOOKUP($E49,$A$7:$C$50,3)))/HLOOKUP(J$7,$F$2:$V$5,4)+(Time!J48*VLOOKUP($E49,$A$7:$C$50,3)/HLOOKUP(J$7,$F$2:$V$5,4)))/(HLOOKUP(J$7,$F$2:$V$5,2)*$B$4)))</f>
        <v>6.8200914162801641E-4</v>
      </c>
      <c r="K49" s="7">
        <f>IF(Time!K48=0,0,((((0.5*VLOOKUP($E49,$A$7:$C$50,3)))/HLOOKUP(K$7,$F$2:$V$5,4)+(Time!K48*VLOOKUP($E49,$A$7:$C$50,3)/HLOOKUP(K$7,$F$2:$V$5,4)))/(HLOOKUP(K$7,$F$2:$V$5,2)*$B$4)))</f>
        <v>0</v>
      </c>
      <c r="L49" s="7">
        <f>IF(Time!L48=0,0,((((0.5*VLOOKUP($E49,$A$7:$C$50,3)))/HLOOKUP(L$7,$F$2:$V$5,4)+(Time!L48*VLOOKUP($E49,$A$7:$C$50,3)/HLOOKUP(L$7,$F$2:$V$5,4)))/(HLOOKUP(L$7,$F$2:$V$5,2)*$B$4)))</f>
        <v>0</v>
      </c>
      <c r="M49" s="7">
        <f>IF(Time!M48=0,0,((((0.5*VLOOKUP($E49,$A$7:$C$50,3)))/HLOOKUP(M$7,$F$2:$V$5,4)+(Time!M48*VLOOKUP($E49,$A$7:$C$50,3)/HLOOKUP(M$7,$F$2:$V$5,4)))/(HLOOKUP(M$7,$F$2:$V$5,2)*$B$4)))</f>
        <v>0</v>
      </c>
      <c r="N49" s="7">
        <f>IF(Time!N48=0,0,((((0.5*VLOOKUP($E49,$A$7:$C$50,3)))/HLOOKUP(N$7,$F$2:$V$5,4)+(Time!N48*VLOOKUP($E49,$A$7:$C$50,3)/HLOOKUP(N$7,$F$2:$V$5,4)))/(HLOOKUP(N$7,$F$2:$V$5,2)*$B$4)))</f>
        <v>0</v>
      </c>
      <c r="O49" s="7">
        <f>IF(Time!O48=0,0,((((0.5*VLOOKUP($E49,$A$7:$C$50,3)))/HLOOKUP(O$7,$F$2:$V$5,4)+(Time!O48*VLOOKUP($E49,$A$7:$C$50,3)/HLOOKUP(O$7,$F$2:$V$5,4)))/(HLOOKUP(O$7,$F$2:$V$5,2)*$B$4)))</f>
        <v>0</v>
      </c>
      <c r="P49" s="7">
        <f>IF(Time!P48=0,0,((((0.5*VLOOKUP($E49,$A$7:$C$50,3)))/HLOOKUP(P$7,$F$2:$V$5,4)+(Time!P48*VLOOKUP($E49,$A$7:$C$50,3)/HLOOKUP(P$7,$F$2:$V$5,4)))/(HLOOKUP(P$7,$F$2:$V$5,2)*$B$4)))</f>
        <v>0</v>
      </c>
      <c r="Q49" s="7">
        <f>IF(Time!Q48=0,0,((((0.5*VLOOKUP($E49,$A$7:$C$50,3)))/HLOOKUP(Q$7,$F$2:$V$5,4)+(Time!Q48*VLOOKUP($E49,$A$7:$C$50,3)/HLOOKUP(Q$7,$F$2:$V$5,4)))/(HLOOKUP(Q$7,$F$2:$V$5,2)*$B$4)))</f>
        <v>0</v>
      </c>
      <c r="R49" s="40">
        <f>IF(Time!R48=0,0,((((0.5*VLOOKUP($E49,$A$7:$C$50,3)))/HLOOKUP(R$7,$F$2:$V$5,4)+(Time!R48*VLOOKUP($E49,$A$7:$C$50,3)/HLOOKUP(R$7,$F$2:$V$5,4)))/(HLOOKUP(R$7,$F$2:$V$5,2)*$B$4)))</f>
        <v>8.5251142703502054E-4</v>
      </c>
      <c r="S49" s="40">
        <f>IF(Time!S48=0,0,((((0.5*VLOOKUP($E49,$A$7:$C$50,3)))/HLOOKUP(S$7,$F$2:$V$5,4)+(Time!S48*VLOOKUP($E49,$A$7:$C$50,3)/HLOOKUP(S$7,$F$2:$V$5,4)))/(HLOOKUP(S$7,$F$2:$V$5,2)*$B$4)))</f>
        <v>7.5589346530438497E-4</v>
      </c>
      <c r="T49" s="40">
        <f>IF(Time!T48=0,0,((((0.5*VLOOKUP($E49,$A$7:$C$50,3)))/HLOOKUP(T$7,$F$2:$V$5,4)+(Time!T48*VLOOKUP($E49,$A$7:$C$50,3)/HLOOKUP(T$7,$F$2:$V$5,4)))/(HLOOKUP(T$7,$F$2:$V$5,2)*$B$4)))</f>
        <v>6.5990699351970111E-4</v>
      </c>
      <c r="U49" s="7">
        <f>IF(Time!U48=0,0,((((0.5*VLOOKUP($E49,$A$7:$C$50,3)))/HLOOKUP(U$7,$F$2:$V$5,4)+(Time!U48*VLOOKUP($E49,$A$7:$C$50,3)/HLOOKUP(U$7,$F$2:$V$5,4)))/(HLOOKUP(U$7,$F$2:$V$5,2)*$B$4)))</f>
        <v>0</v>
      </c>
      <c r="V49" s="8">
        <f>IF(Time!V48=0,0,((((0.5*VLOOKUP($E49,$A$7:$C$50,3)))/HLOOKUP(V$7,$F$2:$V$5,4)+(Time!V48*VLOOKUP($E49,$A$7:$C$50,3)/HLOOKUP(V$7,$F$2:$V$5,4)))/(HLOOKUP(V$7,$F$2:$V$5,2)*$B$4)))</f>
        <v>0</v>
      </c>
    </row>
    <row r="50" spans="1:22" ht="15" thickBot="1" x14ac:dyDescent="0.35">
      <c r="A50" s="6" t="s">
        <v>18</v>
      </c>
      <c r="B50" s="36" t="str">
        <f>VLOOKUP($A50,'Product Demand Table'!$A$1:$F$44,2,TRUE)</f>
        <v>C</v>
      </c>
      <c r="C50" s="37">
        <f>VLOOKUP($A50,'Product Demand Table'!$A$1:$F$44,6,TRUE)</f>
        <v>1188</v>
      </c>
      <c r="E50" s="6">
        <v>42</v>
      </c>
      <c r="F50" s="9">
        <f>IF(Time!F49=0,0,((((0.5*VLOOKUP($E50,$A$7:$C$50,3)))/HLOOKUP(F$7,$F$2:$V$5,4)+(Time!F49*VLOOKUP($E50,$A$7:$C$50,3)/HLOOKUP(F$7,$F$2:$V$5,4)))/(HLOOKUP(F$7,$F$2:$V$5,2)*$B$4)))</f>
        <v>1.5650276713495104E-4</v>
      </c>
      <c r="G50" s="9">
        <f>IF(Time!G49=0,0,((((0.5*VLOOKUP($E50,$A$7:$C$50,3)))/HLOOKUP(G$7,$F$2:$V$5,4)+(Time!G49*VLOOKUP($E50,$A$7:$C$50,3)/HLOOKUP(G$7,$F$2:$V$5,4)))/(HLOOKUP(G$7,$F$2:$V$5,2)*$B$4)))</f>
        <v>0</v>
      </c>
      <c r="H50" s="9">
        <f>IF(Time!H49=0,0,((((0.5*VLOOKUP($E50,$A$7:$C$50,3)))/HLOOKUP(H$7,$F$2:$V$5,4)+(Time!H49*VLOOKUP($E50,$A$7:$C$50,3)/HLOOKUP(H$7,$F$2:$V$5,4)))/(HLOOKUP(H$7,$F$2:$V$5,2)*$B$4)))</f>
        <v>0</v>
      </c>
      <c r="I50" s="9">
        <f>IF(Time!I49=0,0,((((0.5*VLOOKUP($E50,$A$7:$C$50,3)))/HLOOKUP(I$7,$F$2:$V$5,4)+(Time!I49*VLOOKUP($E50,$A$7:$C$50,3)/HLOOKUP(I$7,$F$2:$V$5,4)))/(HLOOKUP(I$7,$F$2:$V$5,2)*$B$4)))</f>
        <v>0</v>
      </c>
      <c r="J50" s="9">
        <f>IF(Time!J49=0,0,((((0.5*VLOOKUP($E50,$A$7:$C$50,3)))/HLOOKUP(J$7,$F$2:$V$5,4)+(Time!J49*VLOOKUP($E50,$A$7:$C$50,3)/HLOOKUP(J$7,$F$2:$V$5,4)))/(HLOOKUP(J$7,$F$2:$V$5,2)*$B$4)))</f>
        <v>5.5236270753512135E-4</v>
      </c>
      <c r="K50" s="9">
        <f>IF(Time!K49=0,0,((((0.5*VLOOKUP($E50,$A$7:$C$50,3)))/HLOOKUP(K$7,$F$2:$V$5,4)+(Time!K49*VLOOKUP($E50,$A$7:$C$50,3)/HLOOKUP(K$7,$F$2:$V$5,4)))/(HLOOKUP(K$7,$F$2:$V$5,2)*$B$4)))</f>
        <v>0</v>
      </c>
      <c r="L50" s="9">
        <f>IF(Time!L49=0,0,((((0.5*VLOOKUP($E50,$A$7:$C$50,3)))/HLOOKUP(L$7,$F$2:$V$5,4)+(Time!L49*VLOOKUP($E50,$A$7:$C$50,3)/HLOOKUP(L$7,$F$2:$V$5,4)))/(HLOOKUP(L$7,$F$2:$V$5,2)*$B$4)))</f>
        <v>0</v>
      </c>
      <c r="M50" s="9">
        <f>IF(Time!M49=0,0,((((0.5*VLOOKUP($E50,$A$7:$C$50,3)))/HLOOKUP(M$7,$F$2:$V$5,4)+(Time!M49*VLOOKUP($E50,$A$7:$C$50,3)/HLOOKUP(M$7,$F$2:$V$5,4)))/(HLOOKUP(M$7,$F$2:$V$5,2)*$B$4)))</f>
        <v>0</v>
      </c>
      <c r="N50" s="9">
        <f>IF(Time!N49=0,0,((((0.5*VLOOKUP($E50,$A$7:$C$50,3)))/HLOOKUP(N$7,$F$2:$V$5,4)+(Time!N49*VLOOKUP($E50,$A$7:$C$50,3)/HLOOKUP(N$7,$F$2:$V$5,4)))/(HLOOKUP(N$7,$F$2:$V$5,2)*$B$4)))</f>
        <v>0</v>
      </c>
      <c r="O50" s="9">
        <f>IF(Time!O49=0,0,((((0.5*VLOOKUP($E50,$A$7:$C$50,3)))/HLOOKUP(O$7,$F$2:$V$5,4)+(Time!O49*VLOOKUP($E50,$A$7:$C$50,3)/HLOOKUP(O$7,$F$2:$V$5,4)))/(HLOOKUP(O$7,$F$2:$V$5,2)*$B$4)))</f>
        <v>0</v>
      </c>
      <c r="P50" s="9">
        <f>IF(Time!P49=0,0,((((0.5*VLOOKUP($E50,$A$7:$C$50,3)))/HLOOKUP(P$7,$F$2:$V$5,4)+(Time!P49*VLOOKUP($E50,$A$7:$C$50,3)/HLOOKUP(P$7,$F$2:$V$5,4)))/(HLOOKUP(P$7,$F$2:$V$5,2)*$B$4)))</f>
        <v>0</v>
      </c>
      <c r="Q50" s="9">
        <f>IF(Time!Q49=0,0,((((0.5*VLOOKUP($E50,$A$7:$C$50,3)))/HLOOKUP(Q$7,$F$2:$V$5,4)+(Time!Q49*VLOOKUP($E50,$A$7:$C$50,3)/HLOOKUP(Q$7,$F$2:$V$5,4)))/(HLOOKUP(Q$7,$F$2:$V$5,2)*$B$4)))</f>
        <v>0</v>
      </c>
      <c r="R50" s="41">
        <f>IF(Time!R49=0,0,((((0.5*VLOOKUP($E50,$A$7:$C$50,3)))/HLOOKUP(R$7,$F$2:$V$5,4)+(Time!R49*VLOOKUP($E50,$A$7:$C$50,3)/HLOOKUP(R$7,$F$2:$V$5,4)))/(HLOOKUP(R$7,$F$2:$V$5,2)*$B$4)))</f>
        <v>6.9045338441890171E-4</v>
      </c>
      <c r="S50" s="41">
        <f>IF(Time!S49=0,0,((((0.5*VLOOKUP($E50,$A$7:$C$50,3)))/HLOOKUP(S$7,$F$2:$V$5,4)+(Time!S49*VLOOKUP($E50,$A$7:$C$50,3)/HLOOKUP(S$7,$F$2:$V$5,4)))/(HLOOKUP(S$7,$F$2:$V$5,2)*$B$4)))</f>
        <v>6.1220200085142619E-4</v>
      </c>
      <c r="T50" s="41">
        <f>IF(Time!T49=0,0,((((0.5*VLOOKUP($E50,$A$7:$C$50,3)))/HLOOKUP(T$7,$F$2:$V$5,4)+(Time!T49*VLOOKUP($E50,$A$7:$C$50,3)/HLOOKUP(T$7,$F$2:$V$5,4)))/(HLOOKUP(T$7,$F$2:$V$5,2)*$B$4)))</f>
        <v>5.3446206423537199E-4</v>
      </c>
      <c r="U50" s="9">
        <f>IF(Time!U49=0,0,((((0.5*VLOOKUP($E50,$A$7:$C$50,3)))/HLOOKUP(U$7,$F$2:$V$5,4)+(Time!U49*VLOOKUP($E50,$A$7:$C$50,3)/HLOOKUP(U$7,$F$2:$V$5,4)))/(HLOOKUP(U$7,$F$2:$V$5,2)*$B$4)))</f>
        <v>0</v>
      </c>
      <c r="V50" s="10">
        <f>IF(Time!V49=0,0,((((0.5*VLOOKUP($E50,$A$7:$C$50,3)))/HLOOKUP(V$7,$F$2:$V$5,4)+(Time!V49*VLOOKUP($E50,$A$7:$C$50,3)/HLOOKUP(V$7,$F$2:$V$5,4)))/(HLOOKUP(V$7,$F$2:$V$5,2)*$B$4)))</f>
        <v>0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97702-FB52-C44B-A3D8-4AD1960A53DD}">
  <dimension ref="A1:BB58"/>
  <sheetViews>
    <sheetView topLeftCell="Y1" zoomScale="90" zoomScaleNormal="63" workbookViewId="0">
      <selection activeCell="AT4" sqref="AT4"/>
    </sheetView>
  </sheetViews>
  <sheetFormatPr defaultColWidth="11.5546875" defaultRowHeight="14.4" x14ac:dyDescent="0.3"/>
  <cols>
    <col min="1" max="1" width="10.77734375" customWidth="1"/>
    <col min="45" max="45" width="22.6640625" bestFit="1" customWidth="1"/>
    <col min="46" max="46" width="14.77734375" customWidth="1"/>
    <col min="47" max="47" width="17.44140625" customWidth="1"/>
  </cols>
  <sheetData>
    <row r="1" spans="1:54" ht="15" thickBot="1" x14ac:dyDescent="0.35">
      <c r="A1" s="38" t="s">
        <v>0</v>
      </c>
      <c r="B1" s="4">
        <v>2</v>
      </c>
      <c r="C1" s="5">
        <v>5</v>
      </c>
      <c r="D1" s="5">
        <v>11</v>
      </c>
      <c r="E1" s="5">
        <v>12</v>
      </c>
      <c r="F1" s="5">
        <v>15</v>
      </c>
      <c r="G1" s="5">
        <v>37</v>
      </c>
      <c r="H1" s="5">
        <v>40</v>
      </c>
      <c r="I1" s="5">
        <v>10</v>
      </c>
      <c r="J1" s="5">
        <v>14</v>
      </c>
      <c r="K1" s="5">
        <v>1</v>
      </c>
      <c r="L1" s="5">
        <v>4</v>
      </c>
      <c r="M1" s="5">
        <v>8</v>
      </c>
      <c r="N1" s="5">
        <v>9</v>
      </c>
      <c r="O1" s="5">
        <v>13</v>
      </c>
      <c r="P1" s="5">
        <v>18</v>
      </c>
      <c r="Q1" s="5">
        <v>24</v>
      </c>
      <c r="R1" s="5">
        <v>25</v>
      </c>
      <c r="S1" s="5">
        <v>30</v>
      </c>
      <c r="T1" s="5">
        <v>33</v>
      </c>
      <c r="U1" s="5">
        <v>36</v>
      </c>
      <c r="V1" s="5">
        <v>38</v>
      </c>
      <c r="W1" s="5">
        <v>6</v>
      </c>
      <c r="X1" s="5">
        <v>22</v>
      </c>
      <c r="Y1" s="5">
        <v>23</v>
      </c>
      <c r="Z1" s="5">
        <v>28</v>
      </c>
      <c r="AA1" s="5">
        <v>17</v>
      </c>
      <c r="AB1" s="5" t="s">
        <v>18</v>
      </c>
      <c r="AC1" s="5">
        <v>34</v>
      </c>
      <c r="AD1" s="5">
        <v>35</v>
      </c>
      <c r="AE1" s="5">
        <v>41</v>
      </c>
      <c r="AF1" s="5">
        <v>21</v>
      </c>
      <c r="AG1" s="5">
        <v>3</v>
      </c>
      <c r="AH1" s="5">
        <v>7</v>
      </c>
      <c r="AI1" s="5">
        <v>31</v>
      </c>
      <c r="AJ1" s="5">
        <v>26</v>
      </c>
      <c r="AK1" s="5">
        <v>27</v>
      </c>
      <c r="AL1" s="5">
        <v>29</v>
      </c>
      <c r="AM1" s="5">
        <v>32</v>
      </c>
      <c r="AN1" s="5">
        <v>39</v>
      </c>
      <c r="AO1" s="5">
        <v>20</v>
      </c>
      <c r="AP1" s="5">
        <v>16</v>
      </c>
      <c r="AQ1" s="5">
        <v>19</v>
      </c>
      <c r="AR1" s="6">
        <v>42</v>
      </c>
      <c r="AS1" t="s">
        <v>47</v>
      </c>
      <c r="AT1" t="s">
        <v>48</v>
      </c>
      <c r="AU1" t="s">
        <v>49</v>
      </c>
    </row>
    <row r="2" spans="1:54" ht="15" thickBot="1" x14ac:dyDescent="0.35">
      <c r="A2" s="2" t="s">
        <v>1</v>
      </c>
      <c r="B2" s="45">
        <v>0.74598163272165086</v>
      </c>
      <c r="C2" s="45">
        <v>0.71279307684120896</v>
      </c>
      <c r="D2" s="45">
        <v>0.29813577586206896</v>
      </c>
      <c r="E2" s="45">
        <v>0.54479233184333764</v>
      </c>
      <c r="F2" s="45">
        <v>0.5262376277139208</v>
      </c>
      <c r="G2" s="45">
        <v>0.43169939335887614</v>
      </c>
      <c r="H2" s="45">
        <v>0.39161518199233719</v>
      </c>
      <c r="I2" s="46">
        <v>1.1813685834957766</v>
      </c>
      <c r="J2" s="46">
        <v>0.13915061840424817</v>
      </c>
      <c r="K2" s="44">
        <v>0.41987186596760101</v>
      </c>
      <c r="L2" s="44">
        <v>0.65844459288386992</v>
      </c>
      <c r="M2" s="44">
        <v>0.21941430844032175</v>
      </c>
      <c r="N2" s="44">
        <v>1.6416747958257714</v>
      </c>
      <c r="O2" s="44">
        <v>1.2141395624677915</v>
      </c>
      <c r="P2" s="44">
        <v>1.4901216223028837</v>
      </c>
      <c r="Q2" s="44">
        <v>0.39910010698841614</v>
      </c>
      <c r="R2" s="44">
        <v>0.28354459344401872</v>
      </c>
      <c r="S2" s="44">
        <v>0.13017641185498868</v>
      </c>
      <c r="T2" s="44">
        <v>0.61801024652147618</v>
      </c>
      <c r="U2" s="44">
        <v>0.91536906802446738</v>
      </c>
      <c r="V2" s="44">
        <v>0.40232678799489147</v>
      </c>
      <c r="W2" s="49">
        <v>1.5848045430866438</v>
      </c>
      <c r="X2" s="49">
        <v>0.17867746073357085</v>
      </c>
      <c r="Y2" s="49">
        <v>0.21638929499675114</v>
      </c>
      <c r="Z2" s="49">
        <v>0.16829158124397839</v>
      </c>
      <c r="AA2" s="46">
        <v>0.53865406051847375</v>
      </c>
      <c r="AB2" s="46">
        <v>7.1877646702964315E-2</v>
      </c>
      <c r="AC2" s="46">
        <v>0.75252251097891609</v>
      </c>
      <c r="AD2" s="46">
        <v>0.75464002038941547</v>
      </c>
      <c r="AE2" s="46">
        <v>0.11319377926777352</v>
      </c>
      <c r="AF2" s="46">
        <v>1.6332047581837736</v>
      </c>
      <c r="AG2" s="46">
        <v>0.17877829451502317</v>
      </c>
      <c r="AH2" s="46">
        <v>1.2663714612601107</v>
      </c>
      <c r="AI2" s="46">
        <v>0.80465357598978293</v>
      </c>
      <c r="AJ2" s="42">
        <v>0.29675381881427704</v>
      </c>
      <c r="AK2" s="42">
        <v>0.26509201143823796</v>
      </c>
      <c r="AL2" s="42">
        <v>0.2588403169881921</v>
      </c>
      <c r="AM2" s="42">
        <v>0.58947428637045995</v>
      </c>
      <c r="AN2" s="42">
        <v>0.18896250644171092</v>
      </c>
      <c r="AO2" s="42">
        <v>2.2990102171136652E-2</v>
      </c>
      <c r="AP2" s="42">
        <v>0.20220125865429858</v>
      </c>
      <c r="AQ2" s="42">
        <v>0.49110341606730751</v>
      </c>
      <c r="AR2" s="50">
        <v>0.39774717965091533</v>
      </c>
      <c r="AS2">
        <f t="shared" ref="AS2:AS11" si="0">SUM(B2:AR2)</f>
        <v>24.339192069413642</v>
      </c>
      <c r="AT2">
        <v>25</v>
      </c>
      <c r="AV2" s="52"/>
      <c r="AW2" s="52" t="s">
        <v>50</v>
      </c>
      <c r="AX2" s="52" t="s">
        <v>51</v>
      </c>
      <c r="AY2" s="52" t="s">
        <v>52</v>
      </c>
      <c r="AZ2" s="52" t="s">
        <v>53</v>
      </c>
      <c r="BA2" s="52" t="s">
        <v>54</v>
      </c>
      <c r="BB2" s="52" t="s">
        <v>55</v>
      </c>
    </row>
    <row r="3" spans="1:54" ht="15" thickBot="1" x14ac:dyDescent="0.35">
      <c r="A3" s="2" t="s">
        <v>2</v>
      </c>
      <c r="B3" s="45">
        <v>0.87975227157833125</v>
      </c>
      <c r="C3" s="45">
        <v>0.84749968404108134</v>
      </c>
      <c r="D3" s="45">
        <v>0.35447871767241379</v>
      </c>
      <c r="E3" s="45">
        <v>0.64774945788101324</v>
      </c>
      <c r="F3" s="45">
        <v>0.62568820841315453</v>
      </c>
      <c r="G3" s="45">
        <v>0.51328374441251601</v>
      </c>
      <c r="H3" s="45">
        <v>0.46562425167624522</v>
      </c>
      <c r="I3" s="46">
        <v>0.35166859567901232</v>
      </c>
      <c r="J3" s="46">
        <v>4.1422214240102173E-2</v>
      </c>
      <c r="K3" s="44">
        <v>0.14991518997445721</v>
      </c>
      <c r="L3" s="44">
        <v>0.23509754815879097</v>
      </c>
      <c r="M3" s="44">
        <v>7.8341847594721153E-2</v>
      </c>
      <c r="N3" s="44">
        <v>0.58615975215517246</v>
      </c>
      <c r="O3" s="44">
        <v>0.43350835794487014</v>
      </c>
      <c r="P3" s="44">
        <v>0.53204771312260535</v>
      </c>
      <c r="Q3" s="44">
        <v>0.14249863638782462</v>
      </c>
      <c r="R3" s="44">
        <v>0.1012395567262665</v>
      </c>
      <c r="S3" s="44">
        <v>4.6479469322051936E-2</v>
      </c>
      <c r="T3" s="44">
        <v>0.22066047054597701</v>
      </c>
      <c r="U3" s="44">
        <v>0.32683239543422732</v>
      </c>
      <c r="V3" s="44">
        <v>0.14365072238186463</v>
      </c>
      <c r="W3" s="49">
        <v>0.47176300087803319</v>
      </c>
      <c r="X3" s="49">
        <v>5.318852437207322E-2</v>
      </c>
      <c r="Y3" s="49">
        <v>6.4414544753086417E-2</v>
      </c>
      <c r="Z3" s="49">
        <v>5.009686635270328E-2</v>
      </c>
      <c r="AA3" s="46">
        <v>0</v>
      </c>
      <c r="AB3" s="46">
        <v>0</v>
      </c>
      <c r="AC3" s="46">
        <v>0</v>
      </c>
      <c r="AD3" s="46">
        <v>0</v>
      </c>
      <c r="AE3" s="46">
        <v>0</v>
      </c>
      <c r="AF3" s="46">
        <v>0</v>
      </c>
      <c r="AG3" s="46">
        <v>0</v>
      </c>
      <c r="AH3" s="46">
        <v>0</v>
      </c>
      <c r="AI3" s="46">
        <v>0</v>
      </c>
      <c r="AJ3" s="42">
        <v>0</v>
      </c>
      <c r="AK3" s="42">
        <v>0</v>
      </c>
      <c r="AL3" s="42">
        <v>0</v>
      </c>
      <c r="AM3" s="42">
        <v>0</v>
      </c>
      <c r="AN3" s="42">
        <v>0</v>
      </c>
      <c r="AO3" s="42">
        <v>0</v>
      </c>
      <c r="AP3" s="42">
        <v>0</v>
      </c>
      <c r="AQ3" s="42">
        <v>0</v>
      </c>
      <c r="AR3" s="50">
        <v>0</v>
      </c>
      <c r="AS3">
        <f t="shared" si="0"/>
        <v>8.3630617416985942</v>
      </c>
      <c r="AT3">
        <v>9</v>
      </c>
      <c r="AV3" s="52" t="s">
        <v>2</v>
      </c>
      <c r="AW3" s="52">
        <f>SUM(B3:H3)</f>
        <v>4.3340763356747551</v>
      </c>
      <c r="AX3" s="52">
        <f>SUM(I3:J3)</f>
        <v>0.39309080991911449</v>
      </c>
      <c r="AY3" s="52">
        <f>SUM(K3:V3)</f>
        <v>2.9964316597488287</v>
      </c>
      <c r="AZ3" s="52">
        <f>SUM(W3:Z3)</f>
        <v>0.63946293635589613</v>
      </c>
      <c r="BA3" s="52">
        <v>0</v>
      </c>
      <c r="BB3" s="52">
        <f>SUM(AJ3:AR3)</f>
        <v>0</v>
      </c>
    </row>
    <row r="4" spans="1:54" ht="15" thickBot="1" x14ac:dyDescent="0.35">
      <c r="A4" s="2" t="s">
        <v>3</v>
      </c>
      <c r="B4" s="45">
        <v>0.12585320786200815</v>
      </c>
      <c r="C4" s="45">
        <v>0.12123930490938394</v>
      </c>
      <c r="D4" s="45">
        <v>5.071005233990148E-2</v>
      </c>
      <c r="E4" s="45">
        <v>9.2663980303168525E-2</v>
      </c>
      <c r="F4" s="45">
        <v>8.9508002075351215E-2</v>
      </c>
      <c r="G4" s="45">
        <v>7.3427949963510306E-2</v>
      </c>
      <c r="H4" s="45">
        <v>6.6610007868089766E-2</v>
      </c>
      <c r="I4" s="46">
        <v>6.0397376543209876E-2</v>
      </c>
      <c r="J4" s="46">
        <v>7.1140644955300127E-3</v>
      </c>
      <c r="K4" s="44">
        <v>7.1322238186462328E-2</v>
      </c>
      <c r="L4" s="44">
        <v>0.11184779427415922</v>
      </c>
      <c r="M4" s="44">
        <v>3.7271179225202213E-2</v>
      </c>
      <c r="N4" s="44">
        <v>0.27886584051724139</v>
      </c>
      <c r="O4" s="44">
        <v>0.20624185158578118</v>
      </c>
      <c r="P4" s="44">
        <v>0.25312200670498086</v>
      </c>
      <c r="Q4" s="44">
        <v>6.7793808535547048E-2</v>
      </c>
      <c r="R4" s="44">
        <v>4.8164777564921241E-2</v>
      </c>
      <c r="S4" s="44">
        <v>2.2112634365687528E-2</v>
      </c>
      <c r="T4" s="44">
        <v>0.10497934626436782</v>
      </c>
      <c r="U4" s="44">
        <v>0.15549070083014049</v>
      </c>
      <c r="V4" s="44">
        <v>6.8341914112388255E-2</v>
      </c>
      <c r="W4" s="49">
        <v>0</v>
      </c>
      <c r="X4" s="49">
        <v>0</v>
      </c>
      <c r="Y4" s="49">
        <v>0</v>
      </c>
      <c r="Z4" s="49">
        <v>0</v>
      </c>
      <c r="AA4" s="46">
        <v>4.5813140470108864E-2</v>
      </c>
      <c r="AB4" s="46">
        <v>1.0188321018062397E-2</v>
      </c>
      <c r="AC4" s="46">
        <v>0.19165409957884813</v>
      </c>
      <c r="AD4" s="46">
        <v>0.25619859134586148</v>
      </c>
      <c r="AE4" s="46">
        <v>3.8453031875266074E-2</v>
      </c>
      <c r="AF4" s="46">
        <v>0.27742706337803319</v>
      </c>
      <c r="AG4" s="46">
        <v>6.0694829296661194E-2</v>
      </c>
      <c r="AH4" s="46">
        <v>0.42993026572857751</v>
      </c>
      <c r="AI4" s="46">
        <v>0.27317808109833974</v>
      </c>
      <c r="AJ4" s="42">
        <v>0</v>
      </c>
      <c r="AK4" s="42">
        <v>0</v>
      </c>
      <c r="AL4" s="42">
        <v>0</v>
      </c>
      <c r="AM4" s="42">
        <v>0</v>
      </c>
      <c r="AN4" s="42">
        <v>0</v>
      </c>
      <c r="AO4" s="42">
        <v>0</v>
      </c>
      <c r="AP4" s="42">
        <v>0</v>
      </c>
      <c r="AQ4" s="42">
        <v>0</v>
      </c>
      <c r="AR4" s="50">
        <v>0</v>
      </c>
      <c r="AS4">
        <f t="shared" si="0"/>
        <v>3.6966154623167911</v>
      </c>
      <c r="AT4">
        <v>4</v>
      </c>
      <c r="AV4" s="52" t="s">
        <v>4</v>
      </c>
      <c r="AW4" s="52">
        <f>SUM(B5:H5)</f>
        <v>2.191873921713607</v>
      </c>
      <c r="AX4" s="52">
        <f>SUM(I5:J5)</f>
        <v>0.66113071631825415</v>
      </c>
      <c r="AY4" s="52">
        <v>0</v>
      </c>
      <c r="AZ4" s="52"/>
      <c r="BA4" s="52">
        <f>SUM(AA5:AI5)</f>
        <v>0.21582070197844547</v>
      </c>
      <c r="BB4" s="52">
        <v>0</v>
      </c>
    </row>
    <row r="5" spans="1:54" ht="15" thickBot="1" x14ac:dyDescent="0.35">
      <c r="A5" s="2" t="s">
        <v>4</v>
      </c>
      <c r="B5" s="45">
        <v>0.44491742006676971</v>
      </c>
      <c r="C5" s="45">
        <v>0.42860630783536108</v>
      </c>
      <c r="D5" s="45">
        <v>0.17927064428312159</v>
      </c>
      <c r="E5" s="45">
        <v>0.32758655698953643</v>
      </c>
      <c r="F5" s="45">
        <v>0.3164295136788331</v>
      </c>
      <c r="G5" s="45">
        <v>0.25958316528870068</v>
      </c>
      <c r="H5" s="45">
        <v>0.23548031357128454</v>
      </c>
      <c r="I5" s="46">
        <v>0.5914636127355426</v>
      </c>
      <c r="J5" s="46">
        <v>6.9667103582711568E-2</v>
      </c>
      <c r="K5" s="44">
        <v>0</v>
      </c>
      <c r="L5" s="44">
        <v>0</v>
      </c>
      <c r="M5" s="44">
        <v>0</v>
      </c>
      <c r="N5" s="44">
        <v>0</v>
      </c>
      <c r="O5" s="44">
        <v>0</v>
      </c>
      <c r="P5" s="44">
        <v>0</v>
      </c>
      <c r="Q5" s="44">
        <v>0</v>
      </c>
      <c r="R5" s="44">
        <v>0</v>
      </c>
      <c r="S5" s="44">
        <v>0</v>
      </c>
      <c r="T5" s="44">
        <v>0</v>
      </c>
      <c r="U5" s="44">
        <v>0</v>
      </c>
      <c r="V5" s="44">
        <v>0</v>
      </c>
      <c r="W5" s="49">
        <v>0.79344772971701283</v>
      </c>
      <c r="X5" s="49">
        <v>8.9456599672873116E-2</v>
      </c>
      <c r="Y5" s="49">
        <v>0.10833739441195582</v>
      </c>
      <c r="Z5" s="49">
        <v>8.4256808608366388E-2</v>
      </c>
      <c r="AA5" s="46">
        <v>0.21582070197844547</v>
      </c>
      <c r="AB5" s="46">
        <v>0</v>
      </c>
      <c r="AC5" s="46">
        <v>0</v>
      </c>
      <c r="AD5" s="46">
        <v>0</v>
      </c>
      <c r="AE5" s="46">
        <v>0</v>
      </c>
      <c r="AF5" s="46">
        <v>0</v>
      </c>
      <c r="AG5" s="46">
        <v>0</v>
      </c>
      <c r="AH5" s="46">
        <v>0</v>
      </c>
      <c r="AI5" s="46">
        <v>0</v>
      </c>
      <c r="AJ5" s="42">
        <v>0.11889934966727163</v>
      </c>
      <c r="AK5" s="42">
        <v>0.1062135203109946</v>
      </c>
      <c r="AL5" s="42">
        <v>0.1037086750240864</v>
      </c>
      <c r="AM5" s="42">
        <v>0.23618267011718314</v>
      </c>
      <c r="AN5" s="42">
        <v>7.5710968833322137E-2</v>
      </c>
      <c r="AO5" s="42">
        <v>9.2113665389527456E-3</v>
      </c>
      <c r="AP5" s="42">
        <v>0</v>
      </c>
      <c r="AQ5" s="42">
        <v>0</v>
      </c>
      <c r="AR5" s="50">
        <v>0</v>
      </c>
      <c r="AS5">
        <f t="shared" si="0"/>
        <v>4.7942504229123255</v>
      </c>
      <c r="AT5">
        <v>5</v>
      </c>
      <c r="AV5" s="52" t="s">
        <v>5</v>
      </c>
      <c r="AW5" s="52">
        <f>SUM(B6:H6)</f>
        <v>1.8274052788420605</v>
      </c>
      <c r="AX5" s="52">
        <f>SUM(I6:J6)</f>
        <v>0</v>
      </c>
      <c r="AY5" s="52">
        <v>0</v>
      </c>
      <c r="AZ5" s="52">
        <v>0</v>
      </c>
      <c r="BA5" s="52">
        <f>SUM(AA5:AI5)</f>
        <v>0.21582070197844547</v>
      </c>
      <c r="BB5" s="52">
        <f>SUM(AJ5:AR5)</f>
        <v>0.6499265504918107</v>
      </c>
    </row>
    <row r="6" spans="1:54" ht="15" thickBot="1" x14ac:dyDescent="0.35">
      <c r="A6" s="2" t="s">
        <v>5</v>
      </c>
      <c r="B6" s="45">
        <v>0.37093577054065557</v>
      </c>
      <c r="C6" s="45">
        <v>0.35733689868028951</v>
      </c>
      <c r="D6" s="45">
        <v>0.14946120689655173</v>
      </c>
      <c r="E6" s="45">
        <v>0.27311488931460198</v>
      </c>
      <c r="F6" s="45">
        <v>0.26381305874840355</v>
      </c>
      <c r="G6" s="45">
        <v>0.21641922094508301</v>
      </c>
      <c r="H6" s="45">
        <v>0.19632423371647509</v>
      </c>
      <c r="I6" s="46">
        <v>0</v>
      </c>
      <c r="J6" s="46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  <c r="P6" s="44">
        <v>0</v>
      </c>
      <c r="Q6" s="44">
        <v>0</v>
      </c>
      <c r="R6" s="44">
        <v>0</v>
      </c>
      <c r="S6" s="44">
        <v>0</v>
      </c>
      <c r="T6" s="44">
        <v>0</v>
      </c>
      <c r="U6" s="44">
        <v>0</v>
      </c>
      <c r="V6" s="44">
        <v>0</v>
      </c>
      <c r="W6" s="49">
        <v>0</v>
      </c>
      <c r="X6" s="49">
        <v>0</v>
      </c>
      <c r="Y6" s="49">
        <v>0</v>
      </c>
      <c r="Z6" s="49">
        <v>0</v>
      </c>
      <c r="AA6" s="46">
        <v>0</v>
      </c>
      <c r="AB6" s="46">
        <v>5.9974289171203871E-2</v>
      </c>
      <c r="AC6" s="46">
        <v>0</v>
      </c>
      <c r="AD6" s="46">
        <v>0</v>
      </c>
      <c r="AE6" s="46">
        <v>0</v>
      </c>
      <c r="AF6" s="46">
        <v>0</v>
      </c>
      <c r="AG6" s="46">
        <v>0</v>
      </c>
      <c r="AH6" s="46">
        <v>0</v>
      </c>
      <c r="AI6" s="46">
        <v>0</v>
      </c>
      <c r="AJ6" s="42">
        <v>0</v>
      </c>
      <c r="AK6" s="42">
        <v>0</v>
      </c>
      <c r="AL6" s="42">
        <v>0</v>
      </c>
      <c r="AM6" s="42">
        <v>0</v>
      </c>
      <c r="AN6" s="42">
        <v>0</v>
      </c>
      <c r="AO6" s="42">
        <v>0</v>
      </c>
      <c r="AP6" s="42">
        <v>0.16871555085030585</v>
      </c>
      <c r="AQ6" s="42">
        <v>0.40977382592816652</v>
      </c>
      <c r="AR6" s="50">
        <v>0.33187792677735206</v>
      </c>
      <c r="AS6">
        <f t="shared" si="0"/>
        <v>2.797746871569089</v>
      </c>
      <c r="AT6">
        <v>3</v>
      </c>
      <c r="AV6" s="52" t="s">
        <v>6</v>
      </c>
      <c r="AW6" s="52">
        <v>0</v>
      </c>
      <c r="AX6" s="52">
        <f>SUM(I7:J7)</f>
        <v>0.33102383993188594</v>
      </c>
      <c r="AY6" s="52">
        <f>SUM(K7:V7)</f>
        <v>2.1037303107705405</v>
      </c>
      <c r="AZ6" s="52">
        <f>SUM(W7:Z7)</f>
        <v>0.53849510429970193</v>
      </c>
      <c r="BA6" s="52">
        <f>SUM(AA7:AI7)</f>
        <v>0</v>
      </c>
      <c r="BB6" s="52">
        <v>0</v>
      </c>
    </row>
    <row r="7" spans="1:54" ht="15" thickBot="1" x14ac:dyDescent="0.35">
      <c r="A7" s="2" t="s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46">
        <v>0.296141975308642</v>
      </c>
      <c r="J7" s="46">
        <v>3.4881864623243934E-2</v>
      </c>
      <c r="K7" s="44">
        <v>0.1052522349936143</v>
      </c>
      <c r="L7" s="44">
        <v>0.16505693912303107</v>
      </c>
      <c r="M7" s="44">
        <v>5.5002128565346954E-2</v>
      </c>
      <c r="N7" s="44">
        <v>0.41153017241379308</v>
      </c>
      <c r="O7" s="44">
        <v>0.30435690719455089</v>
      </c>
      <c r="P7" s="44">
        <v>0.37353927203065135</v>
      </c>
      <c r="Q7" s="44">
        <v>0.10004523201362282</v>
      </c>
      <c r="R7" s="44">
        <v>7.1078118348233285E-2</v>
      </c>
      <c r="S7" s="44">
        <v>3.263223712217965E-2</v>
      </c>
      <c r="T7" s="44">
        <v>0.15492097701149427</v>
      </c>
      <c r="U7" s="44">
        <v>0.22946200510855683</v>
      </c>
      <c r="V7" s="44">
        <v>0.10085408684546615</v>
      </c>
      <c r="W7" s="49">
        <v>0.39727410600255431</v>
      </c>
      <c r="X7" s="49">
        <v>4.4790336313324818E-2</v>
      </c>
      <c r="Y7" s="49">
        <v>5.4243827160493828E-2</v>
      </c>
      <c r="Z7" s="49">
        <v>4.2186834823329078E-2</v>
      </c>
      <c r="AA7" s="46">
        <v>0</v>
      </c>
      <c r="AB7" s="46">
        <v>0</v>
      </c>
      <c r="AC7" s="46">
        <v>0</v>
      </c>
      <c r="AD7" s="46">
        <v>0</v>
      </c>
      <c r="AE7" s="46">
        <v>0</v>
      </c>
      <c r="AF7" s="46">
        <v>0</v>
      </c>
      <c r="AG7" s="46">
        <v>0</v>
      </c>
      <c r="AH7" s="46">
        <v>0</v>
      </c>
      <c r="AI7" s="46">
        <v>0</v>
      </c>
      <c r="AJ7" s="42">
        <v>0</v>
      </c>
      <c r="AK7" s="42">
        <v>0</v>
      </c>
      <c r="AL7" s="42">
        <v>0</v>
      </c>
      <c r="AM7" s="42">
        <v>0</v>
      </c>
      <c r="AN7" s="42">
        <v>0</v>
      </c>
      <c r="AO7" s="42">
        <v>0</v>
      </c>
      <c r="AP7" s="42">
        <v>0</v>
      </c>
      <c r="AQ7" s="42">
        <v>0</v>
      </c>
      <c r="AR7" s="50">
        <v>0</v>
      </c>
      <c r="AS7">
        <f t="shared" si="0"/>
        <v>2.9732492550021283</v>
      </c>
      <c r="AT7">
        <v>3</v>
      </c>
      <c r="AV7" s="52" t="s">
        <v>7</v>
      </c>
      <c r="AW7" s="52">
        <v>0</v>
      </c>
      <c r="AX7" s="52">
        <f>SUM(I8:J8)</f>
        <v>0.33102383993188594</v>
      </c>
      <c r="AY7" s="52">
        <v>0</v>
      </c>
      <c r="AZ7" s="52">
        <v>0.39727410600255431</v>
      </c>
      <c r="BA7" s="52"/>
      <c r="BB7" s="52"/>
    </row>
    <row r="8" spans="1:54" s="51" customFormat="1" ht="15" thickBot="1" x14ac:dyDescent="0.35">
      <c r="A8" s="48" t="s">
        <v>7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0.296141975308642</v>
      </c>
      <c r="J8" s="7">
        <v>3.4881864623243934E-2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0.39727410600255431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  <c r="AO8" s="7">
        <v>0</v>
      </c>
      <c r="AP8" s="7">
        <v>0</v>
      </c>
      <c r="AQ8" s="7">
        <v>0</v>
      </c>
      <c r="AR8" s="9">
        <v>0</v>
      </c>
      <c r="AS8" s="51">
        <f t="shared" si="0"/>
        <v>0.72829794593444031</v>
      </c>
      <c r="AT8" s="51">
        <v>1</v>
      </c>
      <c r="AV8" s="52" t="s">
        <v>8</v>
      </c>
      <c r="AW8" s="52">
        <v>0</v>
      </c>
      <c r="AX8" s="52">
        <v>0</v>
      </c>
      <c r="AY8" s="54">
        <f>SUM(K9:V9)</f>
        <v>9.1307946390561341</v>
      </c>
      <c r="AZ8" s="52">
        <f>SUM(W9:Z9)</f>
        <v>0</v>
      </c>
      <c r="BA8" s="52">
        <v>0.18325256188043546</v>
      </c>
      <c r="BB8" s="52">
        <f>SUM(AJ9:AR9)</f>
        <v>0.55185023642279396</v>
      </c>
    </row>
    <row r="9" spans="1:54" ht="15" thickBot="1" x14ac:dyDescent="0.35">
      <c r="A9" s="2" t="s">
        <v>8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44">
        <v>0.51320356686736002</v>
      </c>
      <c r="L9" s="44">
        <v>0.35803704463905611</v>
      </c>
      <c r="M9" s="44">
        <v>0.11930912850453081</v>
      </c>
      <c r="N9" s="44">
        <v>1.6724214901477832</v>
      </c>
      <c r="O9" s="44">
        <v>1.6487906137870219</v>
      </c>
      <c r="P9" s="44">
        <v>1.821355021893815</v>
      </c>
      <c r="Q9" s="44">
        <v>0.40657479626588822</v>
      </c>
      <c r="R9" s="44">
        <v>0.28885505990391047</v>
      </c>
      <c r="S9" s="44">
        <v>0.17677839734233414</v>
      </c>
      <c r="T9" s="44">
        <v>0.33605038998357961</v>
      </c>
      <c r="U9" s="44">
        <v>1.2430629675241744</v>
      </c>
      <c r="V9" s="44">
        <v>0.54635616219667948</v>
      </c>
      <c r="W9" s="49">
        <v>0</v>
      </c>
      <c r="X9" s="49">
        <v>0</v>
      </c>
      <c r="Y9" s="49">
        <v>0</v>
      </c>
      <c r="Z9" s="49">
        <v>0</v>
      </c>
      <c r="AA9" s="46">
        <v>0.18325256188043546</v>
      </c>
      <c r="AB9" s="46">
        <v>0</v>
      </c>
      <c r="AC9" s="46">
        <v>0</v>
      </c>
      <c r="AD9" s="46">
        <v>0</v>
      </c>
      <c r="AE9" s="46">
        <v>0</v>
      </c>
      <c r="AF9" s="46">
        <v>0</v>
      </c>
      <c r="AG9" s="46">
        <v>0</v>
      </c>
      <c r="AH9" s="46">
        <v>0</v>
      </c>
      <c r="AI9" s="46">
        <v>0</v>
      </c>
      <c r="AJ9" s="42">
        <v>0.10095699917898193</v>
      </c>
      <c r="AK9" s="42">
        <v>9.0185508270996778E-2</v>
      </c>
      <c r="AL9" s="42">
        <v>8.8058653378337293E-2</v>
      </c>
      <c r="AM9" s="42">
        <v>0.20054183391108679</v>
      </c>
      <c r="AN9" s="42">
        <v>6.428590433619169E-2</v>
      </c>
      <c r="AO9" s="42">
        <v>7.8213373471994162E-3</v>
      </c>
      <c r="AP9" s="42">
        <v>0</v>
      </c>
      <c r="AQ9" s="42">
        <v>0</v>
      </c>
      <c r="AR9" s="50">
        <v>0</v>
      </c>
      <c r="AS9">
        <f t="shared" si="0"/>
        <v>9.8658974373593615</v>
      </c>
      <c r="AT9">
        <v>9</v>
      </c>
      <c r="AV9" s="52" t="s">
        <v>9</v>
      </c>
      <c r="AW9" s="52">
        <v>0</v>
      </c>
      <c r="AX9" s="52"/>
      <c r="AY9" s="52">
        <f>SUM(K10:V10)</f>
        <v>5.0407942349488035</v>
      </c>
      <c r="AZ9" s="52">
        <v>0</v>
      </c>
      <c r="BA9" s="52">
        <v>0</v>
      </c>
      <c r="BB9" s="52">
        <v>0</v>
      </c>
    </row>
    <row r="10" spans="1:54" ht="15" thickBot="1" x14ac:dyDescent="0.35">
      <c r="A10" s="2" t="s">
        <v>9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44">
        <v>0.25219718357195697</v>
      </c>
      <c r="L10" s="44">
        <v>0.39549654388205507</v>
      </c>
      <c r="M10" s="44">
        <v>0.13179180390311668</v>
      </c>
      <c r="N10" s="44">
        <v>0.98607645190562609</v>
      </c>
      <c r="O10" s="44">
        <v>0.7292762457708768</v>
      </c>
      <c r="P10" s="44">
        <v>0.89504562411776567</v>
      </c>
      <c r="Q10" s="44">
        <v>0.23972056978333445</v>
      </c>
      <c r="R10" s="44">
        <v>0.17031183482332907</v>
      </c>
      <c r="S10" s="44">
        <v>7.8190817481122984E-2</v>
      </c>
      <c r="T10" s="44">
        <v>0.37120954325468847</v>
      </c>
      <c r="U10" s="44">
        <v>0.54981893190831488</v>
      </c>
      <c r="V10" s="44">
        <v>0.24165868454661557</v>
      </c>
      <c r="W10" s="49">
        <v>0</v>
      </c>
      <c r="X10" s="49">
        <v>0</v>
      </c>
      <c r="Y10" s="49">
        <v>0</v>
      </c>
      <c r="Z10" s="49">
        <v>0</v>
      </c>
      <c r="AA10" s="46">
        <v>0</v>
      </c>
      <c r="AB10" s="46">
        <v>0</v>
      </c>
      <c r="AC10" s="46">
        <v>0</v>
      </c>
      <c r="AD10" s="46">
        <v>0</v>
      </c>
      <c r="AE10" s="46">
        <v>0</v>
      </c>
      <c r="AF10" s="46">
        <v>0</v>
      </c>
      <c r="AG10" s="46">
        <v>0</v>
      </c>
      <c r="AH10" s="46">
        <v>0</v>
      </c>
      <c r="AI10" s="46">
        <v>0</v>
      </c>
      <c r="AJ10" s="42">
        <v>0</v>
      </c>
      <c r="AK10" s="42">
        <v>0</v>
      </c>
      <c r="AL10" s="42">
        <v>0</v>
      </c>
      <c r="AM10" s="42">
        <v>0</v>
      </c>
      <c r="AN10" s="42">
        <v>0</v>
      </c>
      <c r="AO10" s="42">
        <v>0</v>
      </c>
      <c r="AP10" s="42">
        <v>0</v>
      </c>
      <c r="AQ10" s="42">
        <v>0</v>
      </c>
      <c r="AR10" s="50">
        <v>0</v>
      </c>
      <c r="AS10">
        <f t="shared" si="0"/>
        <v>5.0407942349488035</v>
      </c>
      <c r="AT10" s="47">
        <v>6</v>
      </c>
      <c r="AV10" s="52" t="s">
        <v>10</v>
      </c>
      <c r="AW10" s="52">
        <v>0</v>
      </c>
      <c r="AX10" s="52"/>
      <c r="AY10" s="52">
        <f>SUM(W11:Z11)</f>
        <v>0.32369373305549953</v>
      </c>
      <c r="AZ10" s="52">
        <f>SUM(W11:Z11)</f>
        <v>0.32369373305549953</v>
      </c>
      <c r="BA10" s="52">
        <f>SUM(AA11:AI11)</f>
        <v>1.6224983755685509</v>
      </c>
      <c r="BB10" s="52">
        <f>SUM(AJ11:AR11)</f>
        <v>0.32091280444085946</v>
      </c>
    </row>
    <row r="11" spans="1:54" s="51" customFormat="1" ht="15" thickBot="1" x14ac:dyDescent="0.35">
      <c r="A11" s="48" t="s">
        <v>10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0.23880465651677085</v>
      </c>
      <c r="X11" s="7">
        <v>2.6923830969505499E-2</v>
      </c>
      <c r="Y11" s="7">
        <v>3.2606400259909032E-2</v>
      </c>
      <c r="Z11" s="7">
        <v>2.5358845309314156E-2</v>
      </c>
      <c r="AA11" s="7">
        <v>0</v>
      </c>
      <c r="AB11" s="7">
        <v>0</v>
      </c>
      <c r="AC11" s="7">
        <v>0.37675767683896844</v>
      </c>
      <c r="AD11" s="7">
        <v>1.1324054468866931</v>
      </c>
      <c r="AE11" s="7">
        <v>0.11333525184288946</v>
      </c>
      <c r="AF11" s="7">
        <v>0</v>
      </c>
      <c r="AG11" s="7">
        <v>0</v>
      </c>
      <c r="AH11" s="7">
        <v>0</v>
      </c>
      <c r="AI11" s="7">
        <v>0</v>
      </c>
      <c r="AJ11" s="7">
        <v>5.9552707199032065E-2</v>
      </c>
      <c r="AK11" s="7">
        <v>5.3198799601174074E-2</v>
      </c>
      <c r="AL11" s="7">
        <v>5.1944206381214851E-2</v>
      </c>
      <c r="AM11" s="7">
        <v>0.11829599941744527</v>
      </c>
      <c r="AN11" s="7">
        <v>3.7921091841993236E-2</v>
      </c>
      <c r="AO11" s="7">
        <v>0</v>
      </c>
      <c r="AP11" s="7">
        <v>0</v>
      </c>
      <c r="AQ11" s="7">
        <v>0</v>
      </c>
      <c r="AR11" s="9">
        <v>0</v>
      </c>
      <c r="AS11" s="51">
        <f t="shared" si="0"/>
        <v>2.2671049130649106</v>
      </c>
      <c r="AT11" s="53">
        <v>3</v>
      </c>
      <c r="AV11" s="52" t="s">
        <v>11</v>
      </c>
      <c r="AW11" s="52">
        <v>0</v>
      </c>
      <c r="AX11" s="52">
        <v>0</v>
      </c>
      <c r="AY11" s="52">
        <v>0</v>
      </c>
      <c r="AZ11" s="52">
        <f>SUM(W12:Z12)</f>
        <v>0.14122099829714774</v>
      </c>
      <c r="BA11" s="52">
        <v>0</v>
      </c>
      <c r="BB11" s="52">
        <v>0</v>
      </c>
    </row>
    <row r="12" spans="1:54" s="51" customFormat="1" ht="15" thickBot="1" x14ac:dyDescent="0.35">
      <c r="A12" s="48" t="s">
        <v>11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4.4790336313324818E-2</v>
      </c>
      <c r="Y12" s="7">
        <v>5.4243827160493828E-2</v>
      </c>
      <c r="Z12" s="7">
        <v>4.2186834823329078E-2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9">
        <v>0</v>
      </c>
      <c r="AS12" s="51">
        <f>SUM(W12:AR12)</f>
        <v>0.14122099829714774</v>
      </c>
      <c r="AT12" s="51">
        <v>1</v>
      </c>
      <c r="AV12" s="52" t="s">
        <v>12</v>
      </c>
      <c r="AW12" s="52">
        <v>0</v>
      </c>
      <c r="AX12" s="52">
        <v>0</v>
      </c>
      <c r="AY12" s="52">
        <v>0</v>
      </c>
      <c r="AZ12" s="52">
        <v>0</v>
      </c>
      <c r="BA12" s="52">
        <f>SUM(AA14:AI14)</f>
        <v>5.7698635057471268</v>
      </c>
      <c r="BB12" s="52">
        <f>SUM(AJ13:AR13)</f>
        <v>0.42239467802648389</v>
      </c>
    </row>
    <row r="13" spans="1:54" ht="15" thickBot="1" x14ac:dyDescent="0.35">
      <c r="A13" s="2" t="s">
        <v>12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46">
        <v>0.26968236763684433</v>
      </c>
      <c r="AB13" s="46">
        <v>0</v>
      </c>
      <c r="AC13" s="46">
        <v>0</v>
      </c>
      <c r="AD13" s="46">
        <v>0</v>
      </c>
      <c r="AE13" s="46">
        <v>0</v>
      </c>
      <c r="AF13" s="46">
        <v>0.40940692848020432</v>
      </c>
      <c r="AG13" s="46">
        <v>0</v>
      </c>
      <c r="AH13" s="46">
        <v>0</v>
      </c>
      <c r="AI13" s="46">
        <v>0</v>
      </c>
      <c r="AJ13" s="42">
        <v>0.1485726709013914</v>
      </c>
      <c r="AK13" s="42">
        <v>0.13272088066590487</v>
      </c>
      <c r="AL13" s="42">
        <v>0.12959090934552217</v>
      </c>
      <c r="AM13" s="42">
        <v>0</v>
      </c>
      <c r="AN13" s="42">
        <v>0</v>
      </c>
      <c r="AO13" s="42">
        <v>1.1510217113665389E-2</v>
      </c>
      <c r="AP13" s="42">
        <v>0</v>
      </c>
      <c r="AQ13" s="42">
        <v>0</v>
      </c>
      <c r="AR13" s="50">
        <v>0</v>
      </c>
      <c r="AS13">
        <f>SUM(AA13:AR13)</f>
        <v>1.1014839741435325</v>
      </c>
      <c r="AT13">
        <v>2</v>
      </c>
      <c r="AV13" s="52" t="s">
        <v>13</v>
      </c>
      <c r="AW13" s="52">
        <v>0</v>
      </c>
      <c r="AX13" s="52">
        <v>0</v>
      </c>
      <c r="AY13" s="52">
        <v>0</v>
      </c>
      <c r="AZ13" s="52">
        <v>0</v>
      </c>
      <c r="BA13" s="52">
        <f>SUM(AB14:AI14)</f>
        <v>5.7698635057471268</v>
      </c>
      <c r="BB13" s="52">
        <f>SUM(AJ14:AR14)</f>
        <v>2.2740242908516501</v>
      </c>
    </row>
    <row r="14" spans="1:54" s="51" customFormat="1" ht="15" thickBot="1" x14ac:dyDescent="0.35">
      <c r="A14" s="48" t="s">
        <v>13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0.14981094978826376</v>
      </c>
      <c r="AC14" s="7">
        <v>0.75299280488897846</v>
      </c>
      <c r="AD14" s="7">
        <v>0.75511163765096012</v>
      </c>
      <c r="AE14" s="7">
        <v>0.22651331193565011</v>
      </c>
      <c r="AF14" s="7">
        <v>1.6342254402769376</v>
      </c>
      <c r="AG14" s="7">
        <v>0.17889002319015931</v>
      </c>
      <c r="AH14" s="7">
        <v>1.2671628884631758</v>
      </c>
      <c r="AI14" s="7">
        <v>0.80515644955300125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0.42143787389930765</v>
      </c>
      <c r="AQ14" s="7">
        <v>1.0235820533933813</v>
      </c>
      <c r="AR14" s="9">
        <v>0.82900436355896123</v>
      </c>
      <c r="AS14" s="51">
        <f>SUM(AA14:AR14)</f>
        <v>8.0438877965987778</v>
      </c>
      <c r="AT14" s="51">
        <v>9</v>
      </c>
      <c r="AV14" s="52" t="s">
        <v>14</v>
      </c>
      <c r="AW14" s="52">
        <v>0</v>
      </c>
      <c r="AX14" s="52">
        <v>0</v>
      </c>
      <c r="AY14" s="52">
        <v>0</v>
      </c>
      <c r="AZ14" s="52">
        <v>0</v>
      </c>
      <c r="BA14" s="52">
        <f>SUM(AB15:AI15)</f>
        <v>4.2771192528735631E-2</v>
      </c>
      <c r="BB14" s="52">
        <f>SUM(AJ15:AR15)</f>
        <v>0.99969859182098753</v>
      </c>
    </row>
    <row r="15" spans="1:54" s="51" customFormat="1" ht="15" thickBot="1" x14ac:dyDescent="0.35">
      <c r="A15" s="48" t="s">
        <v>14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4.2771192528735631E-2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0.3504621314921243</v>
      </c>
      <c r="AN15" s="7" t="s">
        <v>56</v>
      </c>
      <c r="AO15" s="7">
        <v>0</v>
      </c>
      <c r="AP15" s="7">
        <v>0.12032098100255428</v>
      </c>
      <c r="AQ15" s="7">
        <v>0.29223381292571304</v>
      </c>
      <c r="AR15" s="9">
        <v>0.23668166640059599</v>
      </c>
      <c r="AS15" s="51">
        <f>SUM(AA15:AR15)</f>
        <v>1.0424697843497233</v>
      </c>
      <c r="AT15" s="51">
        <v>2</v>
      </c>
      <c r="AV15" s="52" t="s">
        <v>15</v>
      </c>
      <c r="AW15" s="52">
        <v>0</v>
      </c>
      <c r="AX15" s="52">
        <v>0</v>
      </c>
      <c r="AY15" s="52">
        <v>0</v>
      </c>
      <c r="AZ15" s="52">
        <v>0</v>
      </c>
      <c r="BA15" s="52">
        <f>SUM(AA16:AI16)</f>
        <v>3.1696998722860789E-2</v>
      </c>
      <c r="BB15" s="52">
        <f>SUM(AJ16:AR16)</f>
        <v>0.48113802859372778</v>
      </c>
    </row>
    <row r="16" spans="1:54" ht="15" thickBot="1" x14ac:dyDescent="0.35">
      <c r="A16" s="2" t="s">
        <v>15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46">
        <v>0</v>
      </c>
      <c r="AB16" s="46">
        <v>3.1696998722860789E-2</v>
      </c>
      <c r="AC16" s="46">
        <v>0</v>
      </c>
      <c r="AD16" s="46">
        <v>0</v>
      </c>
      <c r="AE16" s="46">
        <v>0</v>
      </c>
      <c r="AF16" s="46">
        <v>0</v>
      </c>
      <c r="AG16" s="46">
        <v>0</v>
      </c>
      <c r="AH16" s="46">
        <v>0</v>
      </c>
      <c r="AI16" s="46">
        <v>0</v>
      </c>
      <c r="AJ16" s="42">
        <v>0</v>
      </c>
      <c r="AK16" s="42">
        <v>0</v>
      </c>
      <c r="AL16" s="42">
        <v>0</v>
      </c>
      <c r="AM16" s="42">
        <v>0</v>
      </c>
      <c r="AN16" s="42">
        <v>0</v>
      </c>
      <c r="AO16" s="42">
        <v>0</v>
      </c>
      <c r="AP16" s="42">
        <v>8.916781963956294E-2</v>
      </c>
      <c r="AQ16" s="42">
        <v>0.21656947696419279</v>
      </c>
      <c r="AR16" s="50">
        <v>0.17540073198997208</v>
      </c>
      <c r="AS16">
        <f>SUM(AA16:AR16)</f>
        <v>0.51283502731658859</v>
      </c>
      <c r="AT16">
        <v>1</v>
      </c>
      <c r="AV16" s="52" t="s">
        <v>16</v>
      </c>
      <c r="AW16" s="52">
        <v>0</v>
      </c>
      <c r="AX16" s="52">
        <v>0</v>
      </c>
      <c r="AY16" s="52">
        <v>0</v>
      </c>
      <c r="AZ16" s="52">
        <v>0</v>
      </c>
      <c r="BA16" s="52">
        <f>SUM(AB17:AI17)</f>
        <v>4.216014443436177</v>
      </c>
      <c r="BB16" s="52">
        <v>0</v>
      </c>
    </row>
    <row r="17" spans="1:54" ht="15" thickBot="1" x14ac:dyDescent="0.35">
      <c r="A17" s="2" t="s">
        <v>16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46">
        <v>0</v>
      </c>
      <c r="AB17" s="46">
        <v>0</v>
      </c>
      <c r="AC17" s="46">
        <v>0.56487524086397345</v>
      </c>
      <c r="AD17" s="46">
        <v>0.56646473303309364</v>
      </c>
      <c r="AE17" s="46">
        <v>0.16992428188926978</v>
      </c>
      <c r="AF17" s="46">
        <v>1.2259526030113599</v>
      </c>
      <c r="AG17" s="46">
        <v>0.13419855313571286</v>
      </c>
      <c r="AH17" s="46">
        <v>0.95059200723712223</v>
      </c>
      <c r="AI17" s="46">
        <v>0.60400702426564501</v>
      </c>
      <c r="AJ17" s="42">
        <v>0</v>
      </c>
      <c r="AK17" s="42">
        <v>0</v>
      </c>
      <c r="AL17" s="42">
        <v>0</v>
      </c>
      <c r="AM17" s="42">
        <v>0</v>
      </c>
      <c r="AN17" s="42">
        <v>0</v>
      </c>
      <c r="AO17" s="42">
        <v>0</v>
      </c>
      <c r="AP17" s="42">
        <v>0</v>
      </c>
      <c r="AQ17" s="42">
        <v>0</v>
      </c>
      <c r="AR17" s="50">
        <v>0</v>
      </c>
      <c r="AS17">
        <f>SUM(AA17:AR17)</f>
        <v>4.216014443436177</v>
      </c>
      <c r="AT17">
        <v>5</v>
      </c>
      <c r="AV17" s="52" t="s">
        <v>17</v>
      </c>
      <c r="AW17" s="52">
        <v>0</v>
      </c>
      <c r="AX17" s="52">
        <v>0</v>
      </c>
      <c r="AY17" s="52">
        <v>0</v>
      </c>
      <c r="AZ17" s="52">
        <v>0</v>
      </c>
      <c r="BA17" s="52">
        <v>0</v>
      </c>
      <c r="BB17" s="52">
        <v>0</v>
      </c>
    </row>
    <row r="18" spans="1:54" ht="15" thickBot="1" x14ac:dyDescent="0.35">
      <c r="A18" s="39" t="s">
        <v>17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v>0</v>
      </c>
      <c r="AH18" s="8">
        <v>0</v>
      </c>
      <c r="AI18" s="8">
        <v>0</v>
      </c>
      <c r="AJ18" s="8">
        <v>0</v>
      </c>
      <c r="AK18" s="8">
        <v>0</v>
      </c>
      <c r="AL18" s="8">
        <v>0</v>
      </c>
      <c r="AM18" s="8">
        <v>0</v>
      </c>
      <c r="AN18" s="8">
        <v>0</v>
      </c>
      <c r="AO18" s="8">
        <v>0</v>
      </c>
      <c r="AP18" s="8">
        <v>0</v>
      </c>
      <c r="AQ18" s="8">
        <v>0</v>
      </c>
      <c r="AR18" s="10">
        <v>0</v>
      </c>
      <c r="AS18">
        <v>0</v>
      </c>
      <c r="AT18">
        <v>0</v>
      </c>
    </row>
    <row r="19" spans="1:54" x14ac:dyDescent="0.3">
      <c r="B19">
        <f>SUM(B2:B6)</f>
        <v>2.5674403027694153</v>
      </c>
      <c r="C19">
        <f>SUM(C2:C6)</f>
        <v>2.4674752723073246</v>
      </c>
      <c r="D19">
        <f>SUM(D2:D6)</f>
        <v>1.0320563970540575</v>
      </c>
    </row>
    <row r="20" spans="1:54" ht="15" thickBot="1" x14ac:dyDescent="0.35"/>
    <row r="21" spans="1:54" ht="15" thickBot="1" x14ac:dyDescent="0.35">
      <c r="A21" s="38" t="s">
        <v>0</v>
      </c>
      <c r="B21" s="56">
        <v>2</v>
      </c>
      <c r="C21" s="57">
        <v>5</v>
      </c>
      <c r="D21" s="57">
        <v>11</v>
      </c>
      <c r="E21" s="57">
        <v>12</v>
      </c>
      <c r="F21" s="57">
        <v>15</v>
      </c>
      <c r="G21" s="57">
        <v>37</v>
      </c>
      <c r="H21" s="57">
        <v>40</v>
      </c>
      <c r="I21" s="64">
        <v>10</v>
      </c>
      <c r="J21" s="64">
        <v>14</v>
      </c>
      <c r="K21" s="61">
        <v>1</v>
      </c>
      <c r="L21" s="61">
        <v>4</v>
      </c>
      <c r="M21" s="61">
        <v>8</v>
      </c>
      <c r="N21" s="61">
        <v>9</v>
      </c>
      <c r="O21" s="61">
        <v>13</v>
      </c>
      <c r="P21" s="61">
        <v>18</v>
      </c>
      <c r="Q21" s="61">
        <v>24</v>
      </c>
      <c r="R21" s="61">
        <v>25</v>
      </c>
      <c r="S21" s="61">
        <v>30</v>
      </c>
      <c r="T21" s="61">
        <v>33</v>
      </c>
      <c r="U21" s="81">
        <v>36</v>
      </c>
      <c r="V21" s="81">
        <v>38</v>
      </c>
      <c r="W21" s="64">
        <v>6</v>
      </c>
      <c r="X21" s="64">
        <v>22</v>
      </c>
      <c r="Y21" s="64">
        <v>23</v>
      </c>
      <c r="Z21" s="64">
        <v>28</v>
      </c>
      <c r="AA21" s="78">
        <v>17</v>
      </c>
      <c r="AB21" s="71" t="s">
        <v>18</v>
      </c>
      <c r="AC21" s="67">
        <v>34</v>
      </c>
      <c r="AD21" s="67">
        <v>35</v>
      </c>
      <c r="AE21" s="67">
        <v>41</v>
      </c>
      <c r="AF21" s="67">
        <v>21</v>
      </c>
      <c r="AG21" s="67">
        <v>3</v>
      </c>
      <c r="AH21" s="67">
        <v>7</v>
      </c>
      <c r="AI21" s="67">
        <v>31</v>
      </c>
      <c r="AJ21" s="78">
        <v>26</v>
      </c>
      <c r="AK21" s="78">
        <v>27</v>
      </c>
      <c r="AL21" s="78">
        <v>29</v>
      </c>
      <c r="AM21" s="78">
        <v>32</v>
      </c>
      <c r="AN21" s="78">
        <v>39</v>
      </c>
      <c r="AO21" s="78">
        <v>20</v>
      </c>
      <c r="AP21" s="71">
        <v>16</v>
      </c>
      <c r="AQ21" s="71">
        <v>19</v>
      </c>
      <c r="AR21" s="72">
        <v>42</v>
      </c>
    </row>
    <row r="22" spans="1:54" ht="15" thickBot="1" x14ac:dyDescent="0.35">
      <c r="A22" s="2" t="s">
        <v>1</v>
      </c>
      <c r="B22" s="58">
        <v>0.74598163272165086</v>
      </c>
      <c r="C22" s="58">
        <v>0.71279307684120896</v>
      </c>
      <c r="D22" s="58">
        <v>0.29813577586206896</v>
      </c>
      <c r="E22" s="58">
        <v>0.54479233184333764</v>
      </c>
      <c r="F22" s="58">
        <v>0.5262376277139208</v>
      </c>
      <c r="G22" s="58">
        <v>0.43169939335887614</v>
      </c>
      <c r="H22" s="58">
        <v>0.39161518199233719</v>
      </c>
      <c r="I22" s="49">
        <v>1.1813685834957766</v>
      </c>
      <c r="J22" s="49">
        <v>0.13915061840424817</v>
      </c>
      <c r="K22" s="42">
        <v>0.41987186596760101</v>
      </c>
      <c r="L22" s="42">
        <v>0.65844459288386992</v>
      </c>
      <c r="M22" s="42">
        <v>0.21941430844032175</v>
      </c>
      <c r="N22" s="42">
        <v>1.6416747958257714</v>
      </c>
      <c r="O22" s="42">
        <v>1.2141395624677915</v>
      </c>
      <c r="P22" s="42">
        <v>1.4901216223028837</v>
      </c>
      <c r="Q22" s="42">
        <v>0.39910010698841614</v>
      </c>
      <c r="R22" s="42">
        <v>0.28354459344401872</v>
      </c>
      <c r="S22" s="42">
        <v>0.13017641185498868</v>
      </c>
      <c r="T22" s="42">
        <v>0.61801024652147618</v>
      </c>
      <c r="U22" s="82">
        <v>0.91536906802446738</v>
      </c>
      <c r="V22" s="82">
        <v>0.40232678799489147</v>
      </c>
      <c r="W22" s="49">
        <v>1.5848045430866438</v>
      </c>
      <c r="X22" s="49">
        <v>0.17867746073357085</v>
      </c>
      <c r="Y22" s="49">
        <v>0.21638929499675114</v>
      </c>
      <c r="Z22" s="49">
        <v>0.16829158124397839</v>
      </c>
      <c r="AA22" s="79">
        <v>0.53865406051847375</v>
      </c>
      <c r="AB22" s="73">
        <v>7.1877646702964315E-2</v>
      </c>
      <c r="AC22" s="68">
        <v>0.75252251097891609</v>
      </c>
      <c r="AD22" s="68">
        <v>0.75464002038941547</v>
      </c>
      <c r="AE22" s="68">
        <v>0.11319377926777352</v>
      </c>
      <c r="AF22" s="68">
        <v>1.6332047581837736</v>
      </c>
      <c r="AG22" s="68">
        <v>0.17877829451502317</v>
      </c>
      <c r="AH22" s="68">
        <v>1.2663714612601107</v>
      </c>
      <c r="AI22" s="68">
        <v>0.80465357598978293</v>
      </c>
      <c r="AJ22" s="79">
        <v>0.29675381881427704</v>
      </c>
      <c r="AK22" s="79">
        <v>0.26509201143823796</v>
      </c>
      <c r="AL22" s="79">
        <v>0.2588403169881921</v>
      </c>
      <c r="AM22" s="79">
        <v>0.58947428637045995</v>
      </c>
      <c r="AN22" s="79">
        <v>0.18896250644171092</v>
      </c>
      <c r="AO22" s="79">
        <v>2.2990102171136652E-2</v>
      </c>
      <c r="AP22" s="73">
        <v>0.20220125865429858</v>
      </c>
      <c r="AQ22" s="73">
        <v>0.49110341606730751</v>
      </c>
      <c r="AR22" s="74">
        <v>0.39774717965091533</v>
      </c>
    </row>
    <row r="23" spans="1:54" ht="15" thickBot="1" x14ac:dyDescent="0.35">
      <c r="A23" s="60" t="s">
        <v>2</v>
      </c>
      <c r="B23" s="58">
        <v>0.87975227157833125</v>
      </c>
      <c r="C23" s="58">
        <v>0.84749968404108134</v>
      </c>
      <c r="D23" s="58">
        <v>0.35447871767241379</v>
      </c>
      <c r="E23" s="58">
        <v>0.64774945788101324</v>
      </c>
      <c r="F23" s="58">
        <v>0.62568820841315453</v>
      </c>
      <c r="G23" s="58">
        <v>0.51328374441251601</v>
      </c>
      <c r="H23" s="58">
        <v>0.46562425167624522</v>
      </c>
      <c r="I23" s="49">
        <v>0.35166859567901232</v>
      </c>
      <c r="J23" s="49">
        <v>4.1422214240102173E-2</v>
      </c>
      <c r="K23" s="42">
        <v>0.14991518997445721</v>
      </c>
      <c r="L23" s="42">
        <v>0.23509754815879097</v>
      </c>
      <c r="M23" s="42">
        <v>7.8341847594721153E-2</v>
      </c>
      <c r="N23" s="42">
        <v>0.58615975215517246</v>
      </c>
      <c r="O23" s="42">
        <v>0.43350835794487014</v>
      </c>
      <c r="P23" s="42">
        <v>0.53204771312260535</v>
      </c>
      <c r="Q23" s="42">
        <v>0.14249863638782462</v>
      </c>
      <c r="R23" s="42">
        <v>0.1012395567262665</v>
      </c>
      <c r="S23" s="42">
        <v>4.6479469322051936E-2</v>
      </c>
      <c r="T23" s="42">
        <v>0.22066047054597701</v>
      </c>
      <c r="U23" s="82">
        <v>0.32683239543422732</v>
      </c>
      <c r="V23" s="82">
        <v>0.14365072238186463</v>
      </c>
      <c r="W23" s="49">
        <v>0.47176300087803319</v>
      </c>
      <c r="X23" s="49">
        <v>5.318852437207322E-2</v>
      </c>
      <c r="Y23" s="49">
        <v>6.4414544753086417E-2</v>
      </c>
      <c r="Z23" s="49">
        <v>5.009686635270328E-2</v>
      </c>
      <c r="AA23" s="79">
        <v>0</v>
      </c>
      <c r="AB23" s="73">
        <v>0</v>
      </c>
      <c r="AC23" s="68">
        <v>0</v>
      </c>
      <c r="AD23" s="68">
        <v>0</v>
      </c>
      <c r="AE23" s="68">
        <v>0</v>
      </c>
      <c r="AF23" s="68">
        <v>0</v>
      </c>
      <c r="AG23" s="68">
        <v>0</v>
      </c>
      <c r="AH23" s="68">
        <v>0</v>
      </c>
      <c r="AI23" s="68">
        <v>0</v>
      </c>
      <c r="AJ23" s="79">
        <v>0</v>
      </c>
      <c r="AK23" s="79">
        <v>0</v>
      </c>
      <c r="AL23" s="79">
        <v>0</v>
      </c>
      <c r="AM23" s="79">
        <v>0</v>
      </c>
      <c r="AN23" s="79">
        <v>0</v>
      </c>
      <c r="AO23" s="79">
        <v>0</v>
      </c>
      <c r="AP23" s="73">
        <v>0</v>
      </c>
      <c r="AQ23" s="73">
        <v>0</v>
      </c>
      <c r="AR23" s="74">
        <v>0</v>
      </c>
    </row>
    <row r="24" spans="1:54" ht="15" thickBot="1" x14ac:dyDescent="0.35">
      <c r="A24" s="2" t="s">
        <v>3</v>
      </c>
      <c r="B24" s="58">
        <v>0.12585320786200815</v>
      </c>
      <c r="C24" s="58">
        <v>0.12123930490938394</v>
      </c>
      <c r="D24" s="58">
        <v>5.071005233990148E-2</v>
      </c>
      <c r="E24" s="58">
        <v>9.2663980303168525E-2</v>
      </c>
      <c r="F24" s="58">
        <v>8.9508002075351215E-2</v>
      </c>
      <c r="G24" s="58">
        <v>7.3427949963510306E-2</v>
      </c>
      <c r="H24" s="58">
        <v>6.6610007868089766E-2</v>
      </c>
      <c r="I24" s="49">
        <v>6.0397376543209876E-2</v>
      </c>
      <c r="J24" s="49">
        <v>7.1140644955300127E-3</v>
      </c>
      <c r="K24" s="42">
        <v>7.1322238186462328E-2</v>
      </c>
      <c r="L24" s="42">
        <v>0.11184779427415922</v>
      </c>
      <c r="M24" s="42">
        <v>3.7271179225202213E-2</v>
      </c>
      <c r="N24" s="42">
        <v>0.27886584051724139</v>
      </c>
      <c r="O24" s="42">
        <v>0.20624185158578118</v>
      </c>
      <c r="P24" s="42">
        <v>0.25312200670498086</v>
      </c>
      <c r="Q24" s="42">
        <v>6.7793808535547048E-2</v>
      </c>
      <c r="R24" s="42">
        <v>4.8164777564921241E-2</v>
      </c>
      <c r="S24" s="42">
        <v>2.2112634365687528E-2</v>
      </c>
      <c r="T24" s="42">
        <v>0.10497934626436782</v>
      </c>
      <c r="U24" s="82">
        <v>0.15549070083014049</v>
      </c>
      <c r="V24" s="82">
        <v>6.8341914112388255E-2</v>
      </c>
      <c r="W24" s="49">
        <v>0</v>
      </c>
      <c r="X24" s="49">
        <v>0</v>
      </c>
      <c r="Y24" s="49">
        <v>0</v>
      </c>
      <c r="Z24" s="49">
        <v>0</v>
      </c>
      <c r="AA24" s="79">
        <v>4.5813140470108864E-2</v>
      </c>
      <c r="AB24" s="73">
        <v>1.0188321018062397E-2</v>
      </c>
      <c r="AC24" s="68">
        <v>0.19165409957884813</v>
      </c>
      <c r="AD24" s="68">
        <v>0.25619859134586148</v>
      </c>
      <c r="AE24" s="68">
        <v>3.8453031875266074E-2</v>
      </c>
      <c r="AF24" s="68">
        <v>0.27742706337803319</v>
      </c>
      <c r="AG24" s="68">
        <v>6.0694829296661194E-2</v>
      </c>
      <c r="AH24" s="68">
        <v>0.42993026572857751</v>
      </c>
      <c r="AI24" s="68">
        <v>0.27317808109833974</v>
      </c>
      <c r="AJ24" s="79">
        <v>0</v>
      </c>
      <c r="AK24" s="79">
        <v>0</v>
      </c>
      <c r="AL24" s="79">
        <v>0</v>
      </c>
      <c r="AM24" s="79">
        <v>0</v>
      </c>
      <c r="AN24" s="79">
        <v>0</v>
      </c>
      <c r="AO24" s="79">
        <v>0</v>
      </c>
      <c r="AP24" s="73">
        <v>0</v>
      </c>
      <c r="AQ24" s="73">
        <v>0</v>
      </c>
      <c r="AR24" s="74">
        <v>0</v>
      </c>
    </row>
    <row r="25" spans="1:54" ht="15" thickBot="1" x14ac:dyDescent="0.35">
      <c r="A25" s="60" t="s">
        <v>4</v>
      </c>
      <c r="B25" s="58">
        <v>0.44491742006676971</v>
      </c>
      <c r="C25" s="58">
        <v>0.42860630783536108</v>
      </c>
      <c r="D25" s="58">
        <v>0.17927064428312159</v>
      </c>
      <c r="E25" s="58">
        <v>0.32758655698953643</v>
      </c>
      <c r="F25" s="58">
        <v>0.3164295136788331</v>
      </c>
      <c r="G25" s="58">
        <v>0.25958316528870068</v>
      </c>
      <c r="H25" s="58">
        <v>0.23548031357128454</v>
      </c>
      <c r="I25" s="49">
        <v>0.5914636127355426</v>
      </c>
      <c r="J25" s="49">
        <v>6.9667103582711568E-2</v>
      </c>
      <c r="K25" s="42">
        <v>0</v>
      </c>
      <c r="L25" s="42">
        <v>0</v>
      </c>
      <c r="M25" s="42">
        <v>0</v>
      </c>
      <c r="N25" s="42">
        <v>0</v>
      </c>
      <c r="O25" s="42">
        <v>0</v>
      </c>
      <c r="P25" s="42">
        <v>0</v>
      </c>
      <c r="Q25" s="42">
        <v>0</v>
      </c>
      <c r="R25" s="42">
        <v>0</v>
      </c>
      <c r="S25" s="42">
        <v>0</v>
      </c>
      <c r="T25" s="42">
        <v>0</v>
      </c>
      <c r="U25" s="82">
        <v>0</v>
      </c>
      <c r="V25" s="82">
        <v>0</v>
      </c>
      <c r="W25" s="49">
        <v>0.79344772971701283</v>
      </c>
      <c r="X25" s="49">
        <v>8.9456599672873116E-2</v>
      </c>
      <c r="Y25" s="49">
        <v>0.10833739441195582</v>
      </c>
      <c r="Z25" s="49">
        <v>8.4256808608366388E-2</v>
      </c>
      <c r="AA25" s="79">
        <v>0.21582070197844547</v>
      </c>
      <c r="AB25" s="73">
        <v>0</v>
      </c>
      <c r="AC25" s="68">
        <v>0</v>
      </c>
      <c r="AD25" s="68">
        <v>0</v>
      </c>
      <c r="AE25" s="68">
        <v>0</v>
      </c>
      <c r="AF25" s="68">
        <v>0</v>
      </c>
      <c r="AG25" s="68">
        <v>0</v>
      </c>
      <c r="AH25" s="68">
        <v>0</v>
      </c>
      <c r="AI25" s="68">
        <v>0</v>
      </c>
      <c r="AJ25" s="79">
        <v>0.11889934966727163</v>
      </c>
      <c r="AK25" s="79">
        <v>0.1062135203109946</v>
      </c>
      <c r="AL25" s="79">
        <v>0.1037086750240864</v>
      </c>
      <c r="AM25" s="79">
        <v>0.23618267011718314</v>
      </c>
      <c r="AN25" s="79">
        <v>7.5710968833322137E-2</v>
      </c>
      <c r="AO25" s="79">
        <v>9.2113665389527456E-3</v>
      </c>
      <c r="AP25" s="73">
        <v>0</v>
      </c>
      <c r="AQ25" s="73">
        <v>0</v>
      </c>
      <c r="AR25" s="74">
        <v>0</v>
      </c>
    </row>
    <row r="26" spans="1:54" ht="15" thickBot="1" x14ac:dyDescent="0.35">
      <c r="A26" s="60" t="s">
        <v>5</v>
      </c>
      <c r="B26" s="58">
        <v>0.37093577054065557</v>
      </c>
      <c r="C26" s="58">
        <v>0.35733689868028951</v>
      </c>
      <c r="D26" s="58">
        <v>0.14946120689655173</v>
      </c>
      <c r="E26" s="58">
        <v>0.27311488931460198</v>
      </c>
      <c r="F26" s="58">
        <v>0.26381305874840355</v>
      </c>
      <c r="G26" s="58">
        <v>0.21641922094508301</v>
      </c>
      <c r="H26" s="58">
        <v>0.19632423371647509</v>
      </c>
      <c r="I26" s="49">
        <v>0</v>
      </c>
      <c r="J26" s="49">
        <v>0</v>
      </c>
      <c r="K26" s="42">
        <v>0</v>
      </c>
      <c r="L26" s="42">
        <v>0</v>
      </c>
      <c r="M26" s="42">
        <v>0</v>
      </c>
      <c r="N26" s="42">
        <v>0</v>
      </c>
      <c r="O26" s="42">
        <v>0</v>
      </c>
      <c r="P26" s="42">
        <v>0</v>
      </c>
      <c r="Q26" s="42">
        <v>0</v>
      </c>
      <c r="R26" s="42">
        <v>0</v>
      </c>
      <c r="S26" s="42">
        <v>0</v>
      </c>
      <c r="T26" s="42">
        <v>0</v>
      </c>
      <c r="U26" s="82">
        <v>0</v>
      </c>
      <c r="V26" s="82">
        <v>0</v>
      </c>
      <c r="W26" s="49">
        <v>0</v>
      </c>
      <c r="X26" s="49">
        <v>0</v>
      </c>
      <c r="Y26" s="49">
        <v>0</v>
      </c>
      <c r="Z26" s="49">
        <v>0</v>
      </c>
      <c r="AA26" s="79">
        <v>0</v>
      </c>
      <c r="AB26" s="73">
        <v>5.9974289171203871E-2</v>
      </c>
      <c r="AC26" s="68">
        <v>0</v>
      </c>
      <c r="AD26" s="68">
        <v>0</v>
      </c>
      <c r="AE26" s="68">
        <v>0</v>
      </c>
      <c r="AF26" s="68">
        <v>0</v>
      </c>
      <c r="AG26" s="68">
        <v>0</v>
      </c>
      <c r="AH26" s="68">
        <v>0</v>
      </c>
      <c r="AI26" s="68">
        <v>0</v>
      </c>
      <c r="AJ26" s="79">
        <v>0</v>
      </c>
      <c r="AK26" s="79">
        <v>0</v>
      </c>
      <c r="AL26" s="79">
        <v>0</v>
      </c>
      <c r="AM26" s="79">
        <v>0</v>
      </c>
      <c r="AN26" s="79">
        <v>0</v>
      </c>
      <c r="AO26" s="79">
        <v>0</v>
      </c>
      <c r="AP26" s="73">
        <v>0.16871555085030585</v>
      </c>
      <c r="AQ26" s="73">
        <v>0.40977382592816652</v>
      </c>
      <c r="AR26" s="74">
        <v>0.33187792677735206</v>
      </c>
    </row>
    <row r="27" spans="1:54" ht="15" thickBot="1" x14ac:dyDescent="0.35">
      <c r="A27" s="63" t="s">
        <v>6</v>
      </c>
      <c r="B27" s="58">
        <v>0</v>
      </c>
      <c r="C27" s="58">
        <v>0</v>
      </c>
      <c r="D27" s="58">
        <v>0</v>
      </c>
      <c r="E27" s="58">
        <v>0</v>
      </c>
      <c r="F27" s="58">
        <v>0</v>
      </c>
      <c r="G27" s="58">
        <v>0</v>
      </c>
      <c r="H27" s="58">
        <v>0</v>
      </c>
      <c r="I27" s="49">
        <v>0.296141975308642</v>
      </c>
      <c r="J27" s="49">
        <v>3.4881864623243934E-2</v>
      </c>
      <c r="K27" s="42">
        <v>0.1052522349936143</v>
      </c>
      <c r="L27" s="42">
        <v>0.16505693912303107</v>
      </c>
      <c r="M27" s="42">
        <v>5.5002128565346954E-2</v>
      </c>
      <c r="N27" s="42">
        <v>0.41153017241379308</v>
      </c>
      <c r="O27" s="42">
        <v>0.30435690719455089</v>
      </c>
      <c r="P27" s="42">
        <v>0.37353927203065135</v>
      </c>
      <c r="Q27" s="42">
        <v>0.10004523201362282</v>
      </c>
      <c r="R27" s="42">
        <v>7.1078118348233285E-2</v>
      </c>
      <c r="S27" s="42">
        <v>3.263223712217965E-2</v>
      </c>
      <c r="T27" s="42">
        <v>0.15492097701149427</v>
      </c>
      <c r="U27" s="82">
        <v>0.22946200510855683</v>
      </c>
      <c r="V27" s="82">
        <v>0.10085408684546615</v>
      </c>
      <c r="W27" s="49">
        <v>0.39727410600255431</v>
      </c>
      <c r="X27" s="49">
        <v>4.4790336313324818E-2</v>
      </c>
      <c r="Y27" s="49">
        <v>5.4243827160493828E-2</v>
      </c>
      <c r="Z27" s="49">
        <v>4.2186834823329078E-2</v>
      </c>
      <c r="AA27" s="79">
        <v>0</v>
      </c>
      <c r="AB27" s="73">
        <v>0</v>
      </c>
      <c r="AC27" s="68">
        <v>0</v>
      </c>
      <c r="AD27" s="68">
        <v>0</v>
      </c>
      <c r="AE27" s="68">
        <v>0</v>
      </c>
      <c r="AF27" s="68">
        <v>0</v>
      </c>
      <c r="AG27" s="68">
        <v>0</v>
      </c>
      <c r="AH27" s="68">
        <v>0</v>
      </c>
      <c r="AI27" s="68">
        <v>0</v>
      </c>
      <c r="AJ27" s="79">
        <v>0</v>
      </c>
      <c r="AK27" s="79">
        <v>0</v>
      </c>
      <c r="AL27" s="79">
        <v>0</v>
      </c>
      <c r="AM27" s="79">
        <v>0</v>
      </c>
      <c r="AN27" s="79">
        <v>0</v>
      </c>
      <c r="AO27" s="79">
        <v>0</v>
      </c>
      <c r="AP27" s="73">
        <v>0</v>
      </c>
      <c r="AQ27" s="73">
        <v>0</v>
      </c>
      <c r="AR27" s="74">
        <v>0</v>
      </c>
    </row>
    <row r="28" spans="1:54" ht="15" thickBot="1" x14ac:dyDescent="0.35">
      <c r="A28" s="66" t="s">
        <v>7</v>
      </c>
      <c r="B28" s="58">
        <v>0</v>
      </c>
      <c r="C28" s="58">
        <v>0</v>
      </c>
      <c r="D28" s="58">
        <v>0</v>
      </c>
      <c r="E28" s="58">
        <v>0</v>
      </c>
      <c r="F28" s="58">
        <v>0</v>
      </c>
      <c r="G28" s="58">
        <v>0</v>
      </c>
      <c r="H28" s="58">
        <v>0</v>
      </c>
      <c r="I28" s="49">
        <v>0.296141975308642</v>
      </c>
      <c r="J28" s="49">
        <v>3.4881864623243934E-2</v>
      </c>
      <c r="K28" s="42">
        <v>0</v>
      </c>
      <c r="L28" s="42">
        <v>0</v>
      </c>
      <c r="M28" s="42">
        <v>0</v>
      </c>
      <c r="N28" s="42">
        <v>0</v>
      </c>
      <c r="O28" s="42">
        <v>0</v>
      </c>
      <c r="P28" s="42">
        <v>0</v>
      </c>
      <c r="Q28" s="42">
        <v>0</v>
      </c>
      <c r="R28" s="42">
        <v>0</v>
      </c>
      <c r="S28" s="42">
        <v>0</v>
      </c>
      <c r="T28" s="42">
        <v>0</v>
      </c>
      <c r="U28" s="82">
        <v>0</v>
      </c>
      <c r="V28" s="82">
        <v>0</v>
      </c>
      <c r="W28" s="49">
        <v>0.39727410600255431</v>
      </c>
      <c r="X28" s="49">
        <v>0</v>
      </c>
      <c r="Y28" s="49">
        <v>0</v>
      </c>
      <c r="Z28" s="49">
        <v>0</v>
      </c>
      <c r="AA28" s="79">
        <v>0</v>
      </c>
      <c r="AB28" s="73">
        <v>0</v>
      </c>
      <c r="AC28" s="68">
        <v>0</v>
      </c>
      <c r="AD28" s="68">
        <v>0</v>
      </c>
      <c r="AE28" s="68">
        <v>0</v>
      </c>
      <c r="AF28" s="68">
        <v>0</v>
      </c>
      <c r="AG28" s="68">
        <v>0</v>
      </c>
      <c r="AH28" s="68">
        <v>0</v>
      </c>
      <c r="AI28" s="68">
        <v>0</v>
      </c>
      <c r="AJ28" s="79">
        <v>0</v>
      </c>
      <c r="AK28" s="79">
        <v>0</v>
      </c>
      <c r="AL28" s="79">
        <v>0</v>
      </c>
      <c r="AM28" s="79">
        <v>0</v>
      </c>
      <c r="AN28" s="79">
        <v>0</v>
      </c>
      <c r="AO28" s="79">
        <v>0</v>
      </c>
      <c r="AP28" s="73">
        <v>0</v>
      </c>
      <c r="AQ28" s="73">
        <v>0</v>
      </c>
      <c r="AR28" s="74">
        <v>0</v>
      </c>
    </row>
    <row r="29" spans="1:54" ht="15" thickBot="1" x14ac:dyDescent="0.35">
      <c r="A29" s="63" t="s">
        <v>8</v>
      </c>
      <c r="B29" s="58">
        <v>0</v>
      </c>
      <c r="C29" s="58">
        <v>0</v>
      </c>
      <c r="D29" s="58">
        <v>0</v>
      </c>
      <c r="E29" s="58">
        <v>0</v>
      </c>
      <c r="F29" s="58">
        <v>0</v>
      </c>
      <c r="G29" s="58">
        <v>0</v>
      </c>
      <c r="H29" s="58">
        <v>0</v>
      </c>
      <c r="I29" s="49">
        <v>0</v>
      </c>
      <c r="J29" s="49">
        <v>0</v>
      </c>
      <c r="K29" s="42">
        <v>0.51320356686736002</v>
      </c>
      <c r="L29" s="42">
        <v>0.35803704463905611</v>
      </c>
      <c r="M29" s="42">
        <v>0.11930912850453081</v>
      </c>
      <c r="N29" s="42">
        <v>1.6724214901477832</v>
      </c>
      <c r="O29" s="42">
        <v>1.6487906137870219</v>
      </c>
      <c r="P29" s="42">
        <v>1.821355021893815</v>
      </c>
      <c r="Q29" s="42">
        <v>0.40657479626588822</v>
      </c>
      <c r="R29" s="42">
        <v>0.28885505990391047</v>
      </c>
      <c r="S29" s="42">
        <v>0.17677839734233414</v>
      </c>
      <c r="T29" s="42">
        <v>0.33605038998357961</v>
      </c>
      <c r="U29" s="82">
        <v>1.2430629675241744</v>
      </c>
      <c r="V29" s="82">
        <v>0.54635616219667948</v>
      </c>
      <c r="W29" s="49">
        <v>0</v>
      </c>
      <c r="X29" s="49">
        <v>0</v>
      </c>
      <c r="Y29" s="49">
        <v>0</v>
      </c>
      <c r="Z29" s="49">
        <v>0</v>
      </c>
      <c r="AA29" s="79">
        <v>0.18325256188043546</v>
      </c>
      <c r="AB29" s="73">
        <v>0</v>
      </c>
      <c r="AC29" s="68">
        <v>0</v>
      </c>
      <c r="AD29" s="68">
        <v>0</v>
      </c>
      <c r="AE29" s="68">
        <v>0</v>
      </c>
      <c r="AF29" s="68">
        <v>0</v>
      </c>
      <c r="AG29" s="68">
        <v>0</v>
      </c>
      <c r="AH29" s="68">
        <v>0</v>
      </c>
      <c r="AI29" s="68">
        <v>0</v>
      </c>
      <c r="AJ29" s="79">
        <v>0.10095699917898193</v>
      </c>
      <c r="AK29" s="79">
        <v>9.0185508270996778E-2</v>
      </c>
      <c r="AL29" s="79">
        <v>8.8058653378337293E-2</v>
      </c>
      <c r="AM29" s="79">
        <v>0.20054183391108679</v>
      </c>
      <c r="AN29" s="79">
        <v>6.428590433619169E-2</v>
      </c>
      <c r="AO29" s="79">
        <v>7.8213373471994162E-3</v>
      </c>
      <c r="AP29" s="73">
        <v>0</v>
      </c>
      <c r="AQ29" s="73">
        <v>0</v>
      </c>
      <c r="AR29" s="74">
        <v>0</v>
      </c>
    </row>
    <row r="30" spans="1:54" ht="15" thickBot="1" x14ac:dyDescent="0.35">
      <c r="A30" s="63" t="s">
        <v>9</v>
      </c>
      <c r="B30" s="58">
        <v>0</v>
      </c>
      <c r="C30" s="58">
        <v>0</v>
      </c>
      <c r="D30" s="58">
        <v>0</v>
      </c>
      <c r="E30" s="58">
        <v>0</v>
      </c>
      <c r="F30" s="58">
        <v>0</v>
      </c>
      <c r="G30" s="58">
        <v>0</v>
      </c>
      <c r="H30" s="58">
        <v>0</v>
      </c>
      <c r="I30" s="49">
        <v>0</v>
      </c>
      <c r="J30" s="49">
        <v>0</v>
      </c>
      <c r="K30" s="42">
        <v>0.2521971835719567</v>
      </c>
      <c r="L30" s="42">
        <v>0.39549654388205507</v>
      </c>
      <c r="M30" s="42">
        <v>0.13179180390311668</v>
      </c>
      <c r="N30" s="42">
        <v>0.98607645190562609</v>
      </c>
      <c r="O30" s="42">
        <v>0.7292762457708768</v>
      </c>
      <c r="P30" s="42">
        <v>0.89504562411776567</v>
      </c>
      <c r="Q30" s="42">
        <v>0.23972056978333445</v>
      </c>
      <c r="R30" s="42">
        <v>0.17031183482332907</v>
      </c>
      <c r="S30" s="42">
        <v>7.8190817481122984E-2</v>
      </c>
      <c r="T30" s="42">
        <v>0.37120954325468847</v>
      </c>
      <c r="U30" s="82">
        <v>0.54981893190831488</v>
      </c>
      <c r="V30" s="82">
        <v>0.24165868454661557</v>
      </c>
      <c r="W30" s="49">
        <v>0</v>
      </c>
      <c r="X30" s="49">
        <v>0</v>
      </c>
      <c r="Y30" s="49">
        <v>0</v>
      </c>
      <c r="Z30" s="49">
        <v>0</v>
      </c>
      <c r="AA30" s="79">
        <v>0</v>
      </c>
      <c r="AB30" s="73">
        <v>0</v>
      </c>
      <c r="AC30" s="68">
        <v>0</v>
      </c>
      <c r="AD30" s="68">
        <v>0</v>
      </c>
      <c r="AE30" s="68">
        <v>0</v>
      </c>
      <c r="AF30" s="68">
        <v>0</v>
      </c>
      <c r="AG30" s="68">
        <v>0</v>
      </c>
      <c r="AH30" s="68">
        <v>0</v>
      </c>
      <c r="AI30" s="68">
        <v>0</v>
      </c>
      <c r="AJ30" s="79">
        <v>0</v>
      </c>
      <c r="AK30" s="79">
        <v>0</v>
      </c>
      <c r="AL30" s="79">
        <v>0</v>
      </c>
      <c r="AM30" s="79">
        <v>0</v>
      </c>
      <c r="AN30" s="79">
        <v>0</v>
      </c>
      <c r="AO30" s="79">
        <v>0</v>
      </c>
      <c r="AP30" s="73">
        <v>0</v>
      </c>
      <c r="AQ30" s="73">
        <v>0</v>
      </c>
      <c r="AR30" s="74">
        <v>0</v>
      </c>
    </row>
    <row r="31" spans="1:54" ht="15" thickBot="1" x14ac:dyDescent="0.35">
      <c r="A31" s="66" t="s">
        <v>10</v>
      </c>
      <c r="B31" s="58">
        <v>0</v>
      </c>
      <c r="C31" s="58">
        <v>0</v>
      </c>
      <c r="D31" s="58">
        <v>0</v>
      </c>
      <c r="E31" s="58">
        <v>0</v>
      </c>
      <c r="F31" s="58">
        <v>0</v>
      </c>
      <c r="G31" s="58">
        <v>0</v>
      </c>
      <c r="H31" s="58">
        <v>0</v>
      </c>
      <c r="I31" s="49">
        <v>0</v>
      </c>
      <c r="J31" s="49">
        <v>0</v>
      </c>
      <c r="K31" s="42">
        <v>0</v>
      </c>
      <c r="L31" s="42">
        <v>0</v>
      </c>
      <c r="M31" s="42">
        <v>0</v>
      </c>
      <c r="N31" s="42">
        <v>0</v>
      </c>
      <c r="O31" s="42">
        <v>0</v>
      </c>
      <c r="P31" s="42">
        <v>0</v>
      </c>
      <c r="Q31" s="42">
        <v>0</v>
      </c>
      <c r="R31" s="42">
        <v>0</v>
      </c>
      <c r="S31" s="42">
        <v>0</v>
      </c>
      <c r="T31" s="42">
        <v>0</v>
      </c>
      <c r="U31" s="82">
        <v>0</v>
      </c>
      <c r="V31" s="82">
        <v>0</v>
      </c>
      <c r="W31" s="49">
        <v>0.23880465651677085</v>
      </c>
      <c r="X31" s="49">
        <v>2.6923830969505499E-2</v>
      </c>
      <c r="Y31" s="49">
        <v>3.2606400259909032E-2</v>
      </c>
      <c r="Z31" s="49">
        <v>2.5358845309314156E-2</v>
      </c>
      <c r="AA31" s="79">
        <v>0</v>
      </c>
      <c r="AB31" s="73">
        <v>0</v>
      </c>
      <c r="AC31" s="68">
        <v>0.37675767683896844</v>
      </c>
      <c r="AD31" s="68">
        <v>1.1324054468866931</v>
      </c>
      <c r="AE31" s="68">
        <v>0.11333525184288946</v>
      </c>
      <c r="AF31" s="68">
        <v>0</v>
      </c>
      <c r="AG31" s="68">
        <v>0</v>
      </c>
      <c r="AH31" s="68">
        <v>0</v>
      </c>
      <c r="AI31" s="68">
        <v>0</v>
      </c>
      <c r="AJ31" s="79">
        <v>5.95527071990321E-2</v>
      </c>
      <c r="AK31" s="79">
        <v>5.3198799601174074E-2</v>
      </c>
      <c r="AL31" s="79">
        <v>5.1944206381214851E-2</v>
      </c>
      <c r="AM31" s="79">
        <v>0.11829599941744527</v>
      </c>
      <c r="AN31" s="79">
        <v>3.7921091841993236E-2</v>
      </c>
      <c r="AO31" s="79">
        <v>0</v>
      </c>
      <c r="AP31" s="73">
        <v>0</v>
      </c>
      <c r="AQ31" s="73">
        <v>0</v>
      </c>
      <c r="AR31" s="74">
        <v>0</v>
      </c>
    </row>
    <row r="32" spans="1:54" ht="15" thickBot="1" x14ac:dyDescent="0.35">
      <c r="A32" s="66" t="s">
        <v>11</v>
      </c>
      <c r="B32" s="58">
        <v>0</v>
      </c>
      <c r="C32" s="58">
        <v>0</v>
      </c>
      <c r="D32" s="58">
        <v>0</v>
      </c>
      <c r="E32" s="58">
        <v>0</v>
      </c>
      <c r="F32" s="58">
        <v>0</v>
      </c>
      <c r="G32" s="58">
        <v>0</v>
      </c>
      <c r="H32" s="58">
        <v>0</v>
      </c>
      <c r="I32" s="49">
        <v>0</v>
      </c>
      <c r="J32" s="49">
        <v>0</v>
      </c>
      <c r="K32" s="42">
        <v>0</v>
      </c>
      <c r="L32" s="42">
        <v>0</v>
      </c>
      <c r="M32" s="42">
        <v>0</v>
      </c>
      <c r="N32" s="42">
        <v>0</v>
      </c>
      <c r="O32" s="42">
        <v>0</v>
      </c>
      <c r="P32" s="42">
        <v>0</v>
      </c>
      <c r="Q32" s="42">
        <v>0</v>
      </c>
      <c r="R32" s="42">
        <v>0</v>
      </c>
      <c r="S32" s="42">
        <v>0</v>
      </c>
      <c r="T32" s="42">
        <v>0</v>
      </c>
      <c r="U32" s="82">
        <v>0</v>
      </c>
      <c r="V32" s="82">
        <v>0</v>
      </c>
      <c r="W32" s="49">
        <v>0</v>
      </c>
      <c r="X32" s="49">
        <v>4.4790336313324818E-2</v>
      </c>
      <c r="Y32" s="49">
        <v>5.4243827160493828E-2</v>
      </c>
      <c r="Z32" s="49">
        <v>4.2186834823329078E-2</v>
      </c>
      <c r="AA32" s="79">
        <v>0</v>
      </c>
      <c r="AB32" s="73">
        <v>0</v>
      </c>
      <c r="AC32" s="68">
        <v>0</v>
      </c>
      <c r="AD32" s="68">
        <v>0</v>
      </c>
      <c r="AE32" s="68">
        <v>0</v>
      </c>
      <c r="AF32" s="68">
        <v>0</v>
      </c>
      <c r="AG32" s="68">
        <v>0</v>
      </c>
      <c r="AH32" s="68">
        <v>0</v>
      </c>
      <c r="AI32" s="68">
        <v>0</v>
      </c>
      <c r="AJ32" s="79">
        <v>0</v>
      </c>
      <c r="AK32" s="79">
        <v>0</v>
      </c>
      <c r="AL32" s="79">
        <v>0</v>
      </c>
      <c r="AM32" s="79">
        <v>0</v>
      </c>
      <c r="AN32" s="79">
        <v>0</v>
      </c>
      <c r="AO32" s="79">
        <v>0</v>
      </c>
      <c r="AP32" s="73">
        <v>0</v>
      </c>
      <c r="AQ32" s="73">
        <v>0</v>
      </c>
      <c r="AR32" s="74">
        <v>0</v>
      </c>
    </row>
    <row r="33" spans="1:44" ht="15" thickBot="1" x14ac:dyDescent="0.35">
      <c r="A33" s="70" t="s">
        <v>12</v>
      </c>
      <c r="B33" s="58">
        <v>0</v>
      </c>
      <c r="C33" s="58">
        <v>0</v>
      </c>
      <c r="D33" s="58">
        <v>0</v>
      </c>
      <c r="E33" s="58">
        <v>0</v>
      </c>
      <c r="F33" s="58">
        <v>0</v>
      </c>
      <c r="G33" s="58">
        <v>0</v>
      </c>
      <c r="H33" s="58">
        <v>0</v>
      </c>
      <c r="I33" s="49">
        <v>0</v>
      </c>
      <c r="J33" s="49">
        <v>0</v>
      </c>
      <c r="K33" s="42">
        <v>0</v>
      </c>
      <c r="L33" s="42">
        <v>0</v>
      </c>
      <c r="M33" s="42">
        <v>0</v>
      </c>
      <c r="N33" s="42">
        <v>0</v>
      </c>
      <c r="O33" s="42">
        <v>0</v>
      </c>
      <c r="P33" s="42">
        <v>0</v>
      </c>
      <c r="Q33" s="42">
        <v>0</v>
      </c>
      <c r="R33" s="42">
        <v>0</v>
      </c>
      <c r="S33" s="42">
        <v>0</v>
      </c>
      <c r="T33" s="42">
        <v>0</v>
      </c>
      <c r="U33" s="82">
        <v>0</v>
      </c>
      <c r="V33" s="82">
        <v>0</v>
      </c>
      <c r="W33" s="49">
        <v>0</v>
      </c>
      <c r="X33" s="49">
        <v>0</v>
      </c>
      <c r="Y33" s="49">
        <v>0</v>
      </c>
      <c r="Z33" s="49">
        <v>0</v>
      </c>
      <c r="AA33" s="79">
        <v>0.26968236763684433</v>
      </c>
      <c r="AB33" s="73">
        <v>0</v>
      </c>
      <c r="AC33" s="68">
        <v>0</v>
      </c>
      <c r="AD33" s="68">
        <v>0</v>
      </c>
      <c r="AE33" s="68">
        <v>0</v>
      </c>
      <c r="AF33" s="68">
        <v>0.40940692848020432</v>
      </c>
      <c r="AG33" s="68">
        <v>0</v>
      </c>
      <c r="AH33" s="68">
        <v>0</v>
      </c>
      <c r="AI33" s="68">
        <v>0</v>
      </c>
      <c r="AJ33" s="79">
        <v>0.1485726709013914</v>
      </c>
      <c r="AK33" s="79">
        <v>0.13272088066590487</v>
      </c>
      <c r="AL33" s="79">
        <v>0.12959090934552217</v>
      </c>
      <c r="AM33" s="79">
        <v>0</v>
      </c>
      <c r="AN33" s="79">
        <v>0</v>
      </c>
      <c r="AO33" s="79">
        <v>1.1510217113665389E-2</v>
      </c>
      <c r="AP33" s="73">
        <v>0</v>
      </c>
      <c r="AQ33" s="73">
        <v>0</v>
      </c>
      <c r="AR33" s="74">
        <v>0</v>
      </c>
    </row>
    <row r="34" spans="1:44" ht="15" thickBot="1" x14ac:dyDescent="0.35">
      <c r="A34" s="70" t="s">
        <v>13</v>
      </c>
      <c r="B34" s="58">
        <v>0</v>
      </c>
      <c r="C34" s="58">
        <v>0</v>
      </c>
      <c r="D34" s="58">
        <v>0</v>
      </c>
      <c r="E34" s="58">
        <v>0</v>
      </c>
      <c r="F34" s="58">
        <v>0</v>
      </c>
      <c r="G34" s="58">
        <v>0</v>
      </c>
      <c r="H34" s="58">
        <v>0</v>
      </c>
      <c r="I34" s="49">
        <v>0</v>
      </c>
      <c r="J34" s="49">
        <v>0</v>
      </c>
      <c r="K34" s="42">
        <v>0</v>
      </c>
      <c r="L34" s="42">
        <v>0</v>
      </c>
      <c r="M34" s="42">
        <v>0</v>
      </c>
      <c r="N34" s="42">
        <v>0</v>
      </c>
      <c r="O34" s="42">
        <v>0</v>
      </c>
      <c r="P34" s="42">
        <v>0</v>
      </c>
      <c r="Q34" s="42">
        <v>0</v>
      </c>
      <c r="R34" s="42">
        <v>0</v>
      </c>
      <c r="S34" s="42">
        <v>0</v>
      </c>
      <c r="T34" s="42">
        <v>0</v>
      </c>
      <c r="U34" s="82">
        <v>0</v>
      </c>
      <c r="V34" s="82">
        <v>0</v>
      </c>
      <c r="W34" s="49">
        <v>0</v>
      </c>
      <c r="X34" s="49">
        <v>0</v>
      </c>
      <c r="Y34" s="49">
        <v>0</v>
      </c>
      <c r="Z34" s="49">
        <v>0</v>
      </c>
      <c r="AA34" s="79">
        <v>0</v>
      </c>
      <c r="AB34" s="73">
        <v>0.14981094978826376</v>
      </c>
      <c r="AC34" s="68">
        <v>0.75299280488897846</v>
      </c>
      <c r="AD34" s="68">
        <v>0.75511163765096012</v>
      </c>
      <c r="AE34" s="68">
        <v>0.22651331193565011</v>
      </c>
      <c r="AF34" s="68">
        <v>1.6342254402769376</v>
      </c>
      <c r="AG34" s="68">
        <v>0.17889002319015931</v>
      </c>
      <c r="AH34" s="68">
        <v>1.2671628884631758</v>
      </c>
      <c r="AI34" s="68">
        <v>0.80515644955300125</v>
      </c>
      <c r="AJ34" s="79">
        <v>0</v>
      </c>
      <c r="AK34" s="79">
        <v>0</v>
      </c>
      <c r="AL34" s="79">
        <v>0</v>
      </c>
      <c r="AM34" s="79">
        <v>0</v>
      </c>
      <c r="AN34" s="79">
        <v>0</v>
      </c>
      <c r="AO34" s="79">
        <v>0</v>
      </c>
      <c r="AP34" s="73">
        <v>0.42143787389930765</v>
      </c>
      <c r="AQ34" s="73">
        <v>1.0235820533933813</v>
      </c>
      <c r="AR34" s="74">
        <v>0.82900436355896123</v>
      </c>
    </row>
    <row r="35" spans="1:44" ht="15" thickBot="1" x14ac:dyDescent="0.35">
      <c r="A35" s="77" t="s">
        <v>14</v>
      </c>
      <c r="B35" s="58">
        <v>0</v>
      </c>
      <c r="C35" s="58">
        <v>0</v>
      </c>
      <c r="D35" s="58">
        <v>0</v>
      </c>
      <c r="E35" s="58">
        <v>0</v>
      </c>
      <c r="F35" s="58">
        <v>0</v>
      </c>
      <c r="G35" s="58">
        <v>0</v>
      </c>
      <c r="H35" s="58">
        <v>0</v>
      </c>
      <c r="I35" s="49">
        <v>0</v>
      </c>
      <c r="J35" s="49">
        <v>0</v>
      </c>
      <c r="K35" s="42">
        <v>0</v>
      </c>
      <c r="L35" s="42">
        <v>0</v>
      </c>
      <c r="M35" s="42">
        <v>0</v>
      </c>
      <c r="N35" s="42">
        <v>0</v>
      </c>
      <c r="O35" s="42">
        <v>0</v>
      </c>
      <c r="P35" s="42">
        <v>0</v>
      </c>
      <c r="Q35" s="42">
        <v>0</v>
      </c>
      <c r="R35" s="42">
        <v>0</v>
      </c>
      <c r="S35" s="42">
        <v>0</v>
      </c>
      <c r="T35" s="42">
        <v>0</v>
      </c>
      <c r="U35" s="82">
        <v>0</v>
      </c>
      <c r="V35" s="82">
        <v>0</v>
      </c>
      <c r="W35" s="49">
        <v>0</v>
      </c>
      <c r="X35" s="49">
        <v>0</v>
      </c>
      <c r="Y35" s="49">
        <v>0</v>
      </c>
      <c r="Z35" s="49">
        <v>0</v>
      </c>
      <c r="AA35" s="79">
        <v>0</v>
      </c>
      <c r="AB35" s="73">
        <v>4.2771192528735631E-2</v>
      </c>
      <c r="AC35" s="68">
        <v>0</v>
      </c>
      <c r="AD35" s="68">
        <v>0</v>
      </c>
      <c r="AE35" s="68">
        <v>0</v>
      </c>
      <c r="AF35" s="68">
        <v>0</v>
      </c>
      <c r="AG35" s="68">
        <v>0</v>
      </c>
      <c r="AH35" s="68">
        <v>0</v>
      </c>
      <c r="AI35" s="68">
        <v>0</v>
      </c>
      <c r="AJ35" s="79">
        <v>0</v>
      </c>
      <c r="AK35" s="79">
        <v>0</v>
      </c>
      <c r="AL35" s="79">
        <v>0</v>
      </c>
      <c r="AM35" s="79">
        <v>0.3504621314921243</v>
      </c>
      <c r="AN35" s="79">
        <v>0.11234451495317156</v>
      </c>
      <c r="AO35" s="79">
        <v>0</v>
      </c>
      <c r="AP35" s="73">
        <v>0.12032098100255428</v>
      </c>
      <c r="AQ35" s="73">
        <v>0.29223381292571304</v>
      </c>
      <c r="AR35" s="74">
        <v>0.23668166640059599</v>
      </c>
    </row>
    <row r="36" spans="1:44" ht="15" thickBot="1" x14ac:dyDescent="0.35">
      <c r="A36" s="77" t="s">
        <v>15</v>
      </c>
      <c r="B36" s="58">
        <v>0</v>
      </c>
      <c r="C36" s="58">
        <v>0</v>
      </c>
      <c r="D36" s="58">
        <v>0</v>
      </c>
      <c r="E36" s="58">
        <v>0</v>
      </c>
      <c r="F36" s="58">
        <v>0</v>
      </c>
      <c r="G36" s="58">
        <v>0</v>
      </c>
      <c r="H36" s="58">
        <v>0</v>
      </c>
      <c r="I36" s="49">
        <v>0</v>
      </c>
      <c r="J36" s="49">
        <v>0</v>
      </c>
      <c r="K36" s="42">
        <v>0</v>
      </c>
      <c r="L36" s="42">
        <v>0</v>
      </c>
      <c r="M36" s="42">
        <v>0</v>
      </c>
      <c r="N36" s="42">
        <v>0</v>
      </c>
      <c r="O36" s="42">
        <v>0</v>
      </c>
      <c r="P36" s="42">
        <v>0</v>
      </c>
      <c r="Q36" s="42">
        <v>0</v>
      </c>
      <c r="R36" s="42">
        <v>0</v>
      </c>
      <c r="S36" s="42">
        <v>0</v>
      </c>
      <c r="T36" s="42">
        <v>0</v>
      </c>
      <c r="U36" s="82">
        <v>0</v>
      </c>
      <c r="V36" s="82">
        <v>0</v>
      </c>
      <c r="W36" s="49">
        <v>0</v>
      </c>
      <c r="X36" s="49">
        <v>0</v>
      </c>
      <c r="Y36" s="49">
        <v>0</v>
      </c>
      <c r="Z36" s="49">
        <v>0</v>
      </c>
      <c r="AA36" s="79">
        <v>0</v>
      </c>
      <c r="AB36" s="73">
        <v>3.1696998722860789E-2</v>
      </c>
      <c r="AC36" s="68">
        <v>0</v>
      </c>
      <c r="AD36" s="68">
        <v>0</v>
      </c>
      <c r="AE36" s="68">
        <v>0</v>
      </c>
      <c r="AF36" s="68">
        <v>0</v>
      </c>
      <c r="AG36" s="68">
        <v>0</v>
      </c>
      <c r="AH36" s="68">
        <v>0</v>
      </c>
      <c r="AI36" s="68">
        <v>0</v>
      </c>
      <c r="AJ36" s="79">
        <v>0</v>
      </c>
      <c r="AK36" s="79">
        <v>0</v>
      </c>
      <c r="AL36" s="79">
        <v>0</v>
      </c>
      <c r="AM36" s="79">
        <v>0</v>
      </c>
      <c r="AN36" s="79">
        <v>0</v>
      </c>
      <c r="AO36" s="79">
        <v>0</v>
      </c>
      <c r="AP36" s="73">
        <v>8.916781963956294E-2</v>
      </c>
      <c r="AQ36" s="73">
        <v>0.21656947696419279</v>
      </c>
      <c r="AR36" s="74">
        <v>0.17540073198997208</v>
      </c>
    </row>
    <row r="37" spans="1:44" ht="15" thickBot="1" x14ac:dyDescent="0.35">
      <c r="A37" s="70" t="s">
        <v>16</v>
      </c>
      <c r="B37" s="58">
        <v>0</v>
      </c>
      <c r="C37" s="58">
        <v>0</v>
      </c>
      <c r="D37" s="58">
        <v>0</v>
      </c>
      <c r="E37" s="58">
        <v>0</v>
      </c>
      <c r="F37" s="58">
        <v>0</v>
      </c>
      <c r="G37" s="58">
        <v>0</v>
      </c>
      <c r="H37" s="58">
        <v>0</v>
      </c>
      <c r="I37" s="49">
        <v>0</v>
      </c>
      <c r="J37" s="49">
        <v>0</v>
      </c>
      <c r="K37" s="42">
        <v>0</v>
      </c>
      <c r="L37" s="42">
        <v>0</v>
      </c>
      <c r="M37" s="42">
        <v>0</v>
      </c>
      <c r="N37" s="42">
        <v>0</v>
      </c>
      <c r="O37" s="42">
        <v>0</v>
      </c>
      <c r="P37" s="42">
        <v>0</v>
      </c>
      <c r="Q37" s="42">
        <v>0</v>
      </c>
      <c r="R37" s="42">
        <v>0</v>
      </c>
      <c r="S37" s="42">
        <v>0</v>
      </c>
      <c r="T37" s="42">
        <v>0</v>
      </c>
      <c r="U37" s="82">
        <v>0</v>
      </c>
      <c r="V37" s="82">
        <v>0</v>
      </c>
      <c r="W37" s="49">
        <v>0</v>
      </c>
      <c r="X37" s="49">
        <v>0</v>
      </c>
      <c r="Y37" s="49">
        <v>0</v>
      </c>
      <c r="Z37" s="49">
        <v>0</v>
      </c>
      <c r="AA37" s="79">
        <v>0</v>
      </c>
      <c r="AB37" s="73">
        <v>0</v>
      </c>
      <c r="AC37" s="68">
        <v>0.56487524086397345</v>
      </c>
      <c r="AD37" s="68">
        <v>0.56646473303309364</v>
      </c>
      <c r="AE37" s="68">
        <v>0.16992428188926978</v>
      </c>
      <c r="AF37" s="68">
        <v>1.2259526030113599</v>
      </c>
      <c r="AG37" s="68">
        <v>0.13419855313571286</v>
      </c>
      <c r="AH37" s="68">
        <v>0.95059200723712223</v>
      </c>
      <c r="AI37" s="68">
        <v>0.60400702426564501</v>
      </c>
      <c r="AJ37" s="79">
        <v>0</v>
      </c>
      <c r="AK37" s="79">
        <v>0</v>
      </c>
      <c r="AL37" s="79">
        <v>0</v>
      </c>
      <c r="AM37" s="79">
        <v>0</v>
      </c>
      <c r="AN37" s="79">
        <v>0</v>
      </c>
      <c r="AO37" s="79">
        <v>0</v>
      </c>
      <c r="AP37" s="73">
        <v>0</v>
      </c>
      <c r="AQ37" s="73">
        <v>0</v>
      </c>
      <c r="AR37" s="74">
        <v>0</v>
      </c>
    </row>
    <row r="38" spans="1:44" ht="15" thickBot="1" x14ac:dyDescent="0.35">
      <c r="A38" s="39" t="s">
        <v>17</v>
      </c>
      <c r="B38" s="59">
        <v>0</v>
      </c>
      <c r="C38" s="59">
        <v>0</v>
      </c>
      <c r="D38" s="59">
        <v>0</v>
      </c>
      <c r="E38" s="59">
        <v>0</v>
      </c>
      <c r="F38" s="59">
        <v>0</v>
      </c>
      <c r="G38" s="59">
        <v>0</v>
      </c>
      <c r="H38" s="59">
        <v>0</v>
      </c>
      <c r="I38" s="65">
        <v>0</v>
      </c>
      <c r="J38" s="65">
        <v>0</v>
      </c>
      <c r="K38" s="62">
        <v>0</v>
      </c>
      <c r="L38" s="62">
        <v>0</v>
      </c>
      <c r="M38" s="62">
        <v>0</v>
      </c>
      <c r="N38" s="62">
        <v>0</v>
      </c>
      <c r="O38" s="62">
        <v>0</v>
      </c>
      <c r="P38" s="62">
        <v>0</v>
      </c>
      <c r="Q38" s="62">
        <v>0</v>
      </c>
      <c r="R38" s="62">
        <v>0</v>
      </c>
      <c r="S38" s="62">
        <v>0</v>
      </c>
      <c r="T38" s="62">
        <v>0</v>
      </c>
      <c r="U38" s="83">
        <v>0</v>
      </c>
      <c r="V38" s="83">
        <v>0</v>
      </c>
      <c r="W38" s="65">
        <v>0</v>
      </c>
      <c r="X38" s="65">
        <v>0</v>
      </c>
      <c r="Y38" s="65">
        <v>0</v>
      </c>
      <c r="Z38" s="65">
        <v>0</v>
      </c>
      <c r="AA38" s="80">
        <v>0</v>
      </c>
      <c r="AB38" s="75">
        <v>0</v>
      </c>
      <c r="AC38" s="69">
        <v>0</v>
      </c>
      <c r="AD38" s="69">
        <v>0</v>
      </c>
      <c r="AE38" s="69">
        <v>0</v>
      </c>
      <c r="AF38" s="69">
        <v>0</v>
      </c>
      <c r="AG38" s="69">
        <v>0</v>
      </c>
      <c r="AH38" s="69">
        <v>0</v>
      </c>
      <c r="AI38" s="69">
        <v>0</v>
      </c>
      <c r="AJ38" s="80">
        <v>0</v>
      </c>
      <c r="AK38" s="80">
        <v>0</v>
      </c>
      <c r="AL38" s="80">
        <v>0</v>
      </c>
      <c r="AM38" s="80">
        <v>0</v>
      </c>
      <c r="AN38" s="80">
        <v>0</v>
      </c>
      <c r="AO38" s="80">
        <v>0</v>
      </c>
      <c r="AP38" s="75">
        <v>0</v>
      </c>
      <c r="AQ38" s="75">
        <v>0</v>
      </c>
      <c r="AR38" s="76">
        <v>0</v>
      </c>
    </row>
    <row r="40" spans="1:44" ht="15" thickBot="1" x14ac:dyDescent="0.35"/>
    <row r="41" spans="1:44" ht="15" thickBot="1" x14ac:dyDescent="0.35">
      <c r="A41" s="38" t="s">
        <v>0</v>
      </c>
      <c r="B41" s="4">
        <v>2</v>
      </c>
      <c r="C41" s="5">
        <v>5</v>
      </c>
      <c r="D41" s="5">
        <v>11</v>
      </c>
      <c r="E41" s="5">
        <v>12</v>
      </c>
      <c r="F41" s="5">
        <v>15</v>
      </c>
      <c r="G41" s="5">
        <v>37</v>
      </c>
      <c r="H41" s="5">
        <v>40</v>
      </c>
      <c r="I41" s="5">
        <v>10</v>
      </c>
      <c r="J41" s="5">
        <v>14</v>
      </c>
      <c r="K41" s="5">
        <v>1</v>
      </c>
      <c r="L41" s="5">
        <v>4</v>
      </c>
      <c r="M41" s="5">
        <v>8</v>
      </c>
      <c r="N41" s="5">
        <v>9</v>
      </c>
      <c r="O41" s="5">
        <v>13</v>
      </c>
      <c r="P41" s="5">
        <v>18</v>
      </c>
      <c r="Q41" s="5">
        <v>24</v>
      </c>
      <c r="R41" s="5">
        <v>25</v>
      </c>
      <c r="S41" s="5">
        <v>30</v>
      </c>
      <c r="T41" s="5">
        <v>33</v>
      </c>
      <c r="U41" s="5">
        <v>36</v>
      </c>
      <c r="V41" s="5">
        <v>38</v>
      </c>
      <c r="W41" s="5">
        <v>6</v>
      </c>
      <c r="X41" s="5">
        <v>22</v>
      </c>
      <c r="Y41" s="5">
        <v>23</v>
      </c>
      <c r="Z41" s="5">
        <v>28</v>
      </c>
      <c r="AA41" s="5">
        <v>17</v>
      </c>
      <c r="AB41" s="5" t="s">
        <v>18</v>
      </c>
      <c r="AC41" s="5">
        <v>34</v>
      </c>
      <c r="AD41" s="5">
        <v>35</v>
      </c>
      <c r="AE41" s="5">
        <v>41</v>
      </c>
      <c r="AF41" s="5">
        <v>21</v>
      </c>
      <c r="AG41" s="5">
        <v>3</v>
      </c>
      <c r="AH41" s="5">
        <v>7</v>
      </c>
      <c r="AI41" s="5">
        <v>31</v>
      </c>
      <c r="AJ41" s="5">
        <v>26</v>
      </c>
      <c r="AK41" s="5">
        <v>27</v>
      </c>
      <c r="AL41" s="5">
        <v>29</v>
      </c>
      <c r="AM41" s="5">
        <v>32</v>
      </c>
      <c r="AN41" s="5">
        <v>39</v>
      </c>
      <c r="AO41" s="5">
        <v>20</v>
      </c>
      <c r="AP41" s="5">
        <v>16</v>
      </c>
      <c r="AQ41" s="5">
        <v>19</v>
      </c>
      <c r="AR41" s="6">
        <v>42</v>
      </c>
    </row>
    <row r="42" spans="1:44" ht="15" thickBot="1" x14ac:dyDescent="0.35">
      <c r="A42" s="2" t="s">
        <v>1</v>
      </c>
      <c r="B42" s="7" t="e">
        <f>IF(Time!A42=0,0,((((30*VLOOKUP(B$41,$A$7:$C$50,3)))/HLOOKUP($A42,$F$2:$V$5,4)+(Time!A42*VLOOKUP(B$41,$A$7:$C$50,3)/HLOOKUP($A42,$F$2:$V$5,4)))/(HLOOKUP($A42,$F$2:$V$5,2)*$B$4)))</f>
        <v>#N/A</v>
      </c>
      <c r="C42" s="7" t="e">
        <f>IF(Time!B42=0,0,((((0.5*VLOOKUP(C$41,$A$7:$C$50,3)))/HLOOKUP($A42,$F$2:$V$5,4)+(Time!B42*VLOOKUP(C$41,$A$7:$C$50,3)/HLOOKUP($A42,$F$2:$V$5,4)))/(HLOOKUP($A42,$F$2:$V$5,2)*$B$4)))</f>
        <v>#N/A</v>
      </c>
      <c r="D42" s="7" t="e">
        <f>IF(Time!C42=0,0,((((0.5*VLOOKUP(D$41,$A$7:$C$50,3)))/HLOOKUP($A42,$F$2:$V$5,4)+(Time!C42*VLOOKUP(D$41,$A$7:$C$50,3)/HLOOKUP($A42,$F$2:$V$5,4)))/(HLOOKUP($A42,$F$2:$V$5,2)*$B$4)))</f>
        <v>#N/A</v>
      </c>
      <c r="E42" s="7">
        <f>IF(Time!D42=0,0,((((0.5*VLOOKUP(E$41,$A$7:$C$50,3)))/HLOOKUP($A42,$F$2:$V$5,4)+(Time!D42*VLOOKUP(E$41,$A$7:$C$50,3)/HLOOKUP($A42,$F$2:$V$5,4)))/(HLOOKUP($A42,$F$2:$V$5,2)*$B$4)))</f>
        <v>0</v>
      </c>
      <c r="F42" s="7" t="e">
        <f>IF(Time!E42=0,0,((((0.5*VLOOKUP(F$41,$A$7:$C$50,3)))/HLOOKUP($A42,$F$2:$V$5,4)+(Time!E42*VLOOKUP(F$41,$A$7:$C$50,3)/HLOOKUP($A42,$F$2:$V$5,4)))/(HLOOKUP($A42,$F$2:$V$5,2)*$B$4)))</f>
        <v>#N/A</v>
      </c>
      <c r="G42" s="7" t="e">
        <f>IF(Time!F42=0,0,((((0.5*VLOOKUP(G$41,$A$7:$C$50,3)))/HLOOKUP($A42,$F$2:$V$5,4)+(Time!F42*VLOOKUP(G$41,$A$7:$C$50,3)/HLOOKUP($A42,$F$2:$V$5,4)))/(HLOOKUP($A42,$F$2:$V$5,2)*$B$4)))</f>
        <v>#N/A</v>
      </c>
      <c r="H42" s="7">
        <f>IF(Time!G42=0,0,((((0.5*VLOOKUP(H$41,$A$7:$C$50,3)))/HLOOKUP($A42,$F$2:$V$5,4)+(Time!G42*VLOOKUP(H$41,$A$7:$C$50,3)/HLOOKUP($A42,$F$2:$V$5,4)))/(HLOOKUP($A42,$F$2:$V$5,2)*$B$4)))</f>
        <v>0</v>
      </c>
      <c r="I42" s="7">
        <f>IF(Time!H42=0,0,((((0.5*VLOOKUP(I$41,$A$7:$C$50,3)))/HLOOKUP($A42,$F$2:$V$5,4)+(Time!H42*VLOOKUP(I$41,$A$7:$C$50,3)/HLOOKUP($A42,$F$2:$V$5,4)))/(HLOOKUP($A42,$F$2:$V$5,2)*$B$4)))</f>
        <v>0</v>
      </c>
      <c r="J42" s="7" t="e">
        <f>IF(Time!I42=0,0,((((0.5*VLOOKUP(J$41,$A$7:$C$50,3)))/HLOOKUP($A42,$F$2:$V$5,4)+(Time!I42*VLOOKUP(J$41,$A$7:$C$50,3)/HLOOKUP($A42,$F$2:$V$5,4)))/(HLOOKUP($A42,$F$2:$V$5,2)*$B$4)))</f>
        <v>#N/A</v>
      </c>
      <c r="K42" s="7">
        <f>IF(Time!J42=0,0,((((0.5*VLOOKUP(K$41,$A$7:$C$50,3)))/HLOOKUP($A42,$F$2:$V$5,4)+(Time!J42*VLOOKUP(K$41,$A$7:$C$50,3)/HLOOKUP($A42,$F$2:$V$5,4)))/(HLOOKUP($A42,$F$2:$V$5,2)*$B$4)))</f>
        <v>0</v>
      </c>
      <c r="L42" s="7">
        <f>IF(Time!K42=0,0,((((0.5*VLOOKUP(L$41,$A$7:$C$50,3)))/HLOOKUP($A42,$F$2:$V$5,4)+(Time!K42*VLOOKUP(L$41,$A$7:$C$50,3)/HLOOKUP($A42,$F$2:$V$5,4)))/(HLOOKUP($A42,$F$2:$V$5,2)*$B$4)))</f>
        <v>0</v>
      </c>
      <c r="M42" s="7">
        <f>IF(Time!L42=0,0,((((0.5*VLOOKUP(M$41,$A$7:$C$50,3)))/HLOOKUP($A42,$F$2:$V$5,4)+(Time!L42*VLOOKUP(M$41,$A$7:$C$50,3)/HLOOKUP($A42,$F$2:$V$5,4)))/(HLOOKUP($A42,$F$2:$V$5,2)*$B$4)))</f>
        <v>0</v>
      </c>
      <c r="N42" s="7" t="e">
        <f>IF(Time!M42=0,0,((((0.5*VLOOKUP(N$41,$A$7:$C$50,3)))/HLOOKUP($A42,$F$2:$V$5,4)+(Time!M42*VLOOKUP(N$41,$A$7:$C$50,3)/HLOOKUP($A42,$F$2:$V$5,4)))/(HLOOKUP($A42,$F$2:$V$5,2)*$B$4)))</f>
        <v>#N/A</v>
      </c>
      <c r="O42" s="7">
        <f>IF(Time!N42=0,0,((((0.5*VLOOKUP(O$41,$A$7:$C$50,3)))/HLOOKUP($A42,$F$2:$V$5,4)+(Time!N42*VLOOKUP(O$41,$A$7:$C$50,3)/HLOOKUP($A42,$F$2:$V$5,4)))/(HLOOKUP($A42,$F$2:$V$5,2)*$B$4)))</f>
        <v>0</v>
      </c>
      <c r="P42" s="7" t="e">
        <f>IF(Time!O42=0,0,((((0.5*VLOOKUP(P$41,$A$7:$C$50,3)))/HLOOKUP($A42,$F$2:$V$5,4)+(Time!O42*VLOOKUP(P$41,$A$7:$C$50,3)/HLOOKUP($A42,$F$2:$V$5,4)))/(HLOOKUP($A42,$F$2:$V$5,2)*$B$4)))</f>
        <v>#N/A</v>
      </c>
      <c r="Q42" s="7">
        <f>IF(Time!P42=0,0,((((0.5*VLOOKUP(Q$41,$A$7:$C$50,3)))/HLOOKUP($A42,$F$2:$V$5,4)+(Time!P42*VLOOKUP(Q$41,$A$7:$C$50,3)/HLOOKUP($A42,$F$2:$V$5,4)))/(HLOOKUP($A42,$F$2:$V$5,2)*$B$4)))</f>
        <v>0</v>
      </c>
      <c r="R42" s="7" t="e">
        <f>IF(Time!Q42=0,0,((((0.5*VLOOKUP(R$41,$A$7:$C$50,3)))/HLOOKUP($A42,$F$2:$V$5,4)+(Time!Q42*VLOOKUP(R$41,$A$7:$C$50,3)/HLOOKUP($A42,$F$2:$V$5,4)))/(HLOOKUP($A42,$F$2:$V$5,2)*$B$4)))</f>
        <v>#N/A</v>
      </c>
      <c r="S42" s="7">
        <f>IF(Time!R42=0,0,((((0.5*VLOOKUP(S$41,$A$7:$C$50,3)))/HLOOKUP($A42,$F$2:$V$5,4)+(Time!R42*VLOOKUP(S$41,$A$7:$C$50,3)/HLOOKUP($A42,$F$2:$V$5,4)))/(HLOOKUP($A42,$F$2:$V$5,2)*$B$4)))</f>
        <v>0</v>
      </c>
      <c r="T42" s="7">
        <f>IF(Time!S42=0,0,((((0.5*VLOOKUP(T$41,$A$7:$C$50,3)))/HLOOKUP($A42,$F$2:$V$5,4)+(Time!S42*VLOOKUP(T$41,$A$7:$C$50,3)/HLOOKUP($A42,$F$2:$V$5,4)))/(HLOOKUP($A42,$F$2:$V$5,2)*$B$4)))</f>
        <v>0</v>
      </c>
      <c r="U42" s="7">
        <f>IF(Time!T42=0,0,((((0.5*VLOOKUP(U$41,$A$7:$C$50,3)))/HLOOKUP($A42,$F$2:$V$5,4)+(Time!T42*VLOOKUP(U$41,$A$7:$C$50,3)/HLOOKUP($A42,$F$2:$V$5,4)))/(HLOOKUP($A42,$F$2:$V$5,2)*$B$4)))</f>
        <v>0</v>
      </c>
      <c r="V42" s="7">
        <f>IF(Time!U42=0,0,((((0.5*VLOOKUP(V$41,$A$7:$C$50,3)))/HLOOKUP($A42,$F$2:$V$5,4)+(Time!U42*VLOOKUP(V$41,$A$7:$C$50,3)/HLOOKUP($A42,$F$2:$V$5,4)))/(HLOOKUP($A42,$F$2:$V$5,2)*$B$4)))</f>
        <v>0</v>
      </c>
      <c r="W42" s="7">
        <f>IF(Time!V42=0,0,((((0.5*VLOOKUP(W$41,$A$7:$C$50,3)))/HLOOKUP($A42,$F$2:$V$5,4)+(Time!V42*VLOOKUP(W$41,$A$7:$C$50,3)/HLOOKUP($A42,$F$2:$V$5,4)))/(HLOOKUP($A42,$F$2:$V$5,2)*$B$4)))</f>
        <v>0</v>
      </c>
      <c r="X42" s="7">
        <f>IF(Time!W42=0,0,((((0.5*VLOOKUP(X$41,$A$7:$C$50,3)))/HLOOKUP($A42,$F$2:$V$5,4)+(Time!W42*VLOOKUP(X$41,$A$7:$C$50,3)/HLOOKUP($A42,$F$2:$V$5,4)))/(HLOOKUP($A42,$F$2:$V$5,2)*$B$4)))</f>
        <v>0</v>
      </c>
      <c r="Y42" s="7" t="e">
        <f>IF(Time!X42=0,0,((((0.5*VLOOKUP(Y$41,$A$7:$C$50,3)))/HLOOKUP($A42,$F$2:$V$5,4)+(Time!X42*VLOOKUP(Y$41,$A$7:$C$50,3)/HLOOKUP($A42,$F$2:$V$5,4)))/(HLOOKUP($A42,$F$2:$V$5,2)*$B$4)))</f>
        <v>#N/A</v>
      </c>
      <c r="Z42" s="7" t="e">
        <f>IF(Time!Y42=0,0,((((0.5*VLOOKUP(Z$41,$A$7:$C$50,3)))/HLOOKUP($A42,$F$2:$V$5,4)+(Time!Y42*VLOOKUP(Z$41,$A$7:$C$50,3)/HLOOKUP($A42,$F$2:$V$5,4)))/(HLOOKUP($A42,$F$2:$V$5,2)*$B$4)))</f>
        <v>#N/A</v>
      </c>
      <c r="AA42" s="7">
        <f>IF(Time!Z42=0,0,((((0.5*VLOOKUP(AA$41,$A$7:$C$50,3)))/HLOOKUP($A42,$F$2:$V$5,4)+(Time!Z42*VLOOKUP(AA$41,$A$7:$C$50,3)/HLOOKUP($A42,$F$2:$V$5,4)))/(HLOOKUP($A42,$F$2:$V$5,2)*$B$4)))</f>
        <v>0</v>
      </c>
      <c r="AB42" s="7">
        <f>IF(Time!AA42=0,0,((((0.5*VLOOKUP(AB$41,$A$7:$C$50,3)))/HLOOKUP($A42,$F$2:$V$5,4)+(Time!AA42*VLOOKUP(AB$41,$A$7:$C$50,3)/HLOOKUP($A42,$F$2:$V$5,4)))/(HLOOKUP($A42,$F$2:$V$5,2)*$B$4)))</f>
        <v>0</v>
      </c>
      <c r="AC42" s="7" t="e">
        <f>IF(Time!AB42=0,0,((((0.5*VLOOKUP(AC$41,$A$7:$C$50,3)))/HLOOKUP($A42,$F$2:$V$5,4)+(Time!AB42*VLOOKUP(AC$41,$A$7:$C$50,3)/HLOOKUP($A42,$F$2:$V$5,4)))/(HLOOKUP($A42,$F$2:$V$5,2)*$B$4)))</f>
        <v>#N/A</v>
      </c>
      <c r="AD42" s="7">
        <f>IF(Time!AC42=0,0,((((0.5*VLOOKUP(AD$41,$A$7:$C$50,3)))/HLOOKUP($A42,$F$2:$V$5,4)+(Time!AC42*VLOOKUP(AD$41,$A$7:$C$50,3)/HLOOKUP($A42,$F$2:$V$5,4)))/(HLOOKUP($A42,$F$2:$V$5,2)*$B$4)))</f>
        <v>0</v>
      </c>
      <c r="AE42" s="7">
        <f>IF(Time!AD42=0,0,((((0.5*VLOOKUP(AE$41,$A$7:$C$50,3)))/HLOOKUP($A42,$F$2:$V$5,4)+(Time!AD42*VLOOKUP(AE$41,$A$7:$C$50,3)/HLOOKUP($A42,$F$2:$V$5,4)))/(HLOOKUP($A42,$F$2:$V$5,2)*$B$4)))</f>
        <v>0</v>
      </c>
      <c r="AF42" s="7">
        <f>IF(Time!AE42=0,0,((((0.5*VLOOKUP(AF$41,$A$7:$C$50,3)))/HLOOKUP($A42,$F$2:$V$5,4)+(Time!AE42*VLOOKUP(AF$41,$A$7:$C$50,3)/HLOOKUP($A42,$F$2:$V$5,4)))/(HLOOKUP($A42,$F$2:$V$5,2)*$B$4)))</f>
        <v>0</v>
      </c>
      <c r="AG42" s="7" t="e">
        <f>IF(Time!AF42=0,0,((((0.5*VLOOKUP(AG$41,$A$7:$C$50,3)))/HLOOKUP($A42,$F$2:$V$5,4)+(Time!AF42*VLOOKUP(AG$41,$A$7:$C$50,3)/HLOOKUP($A42,$F$2:$V$5,4)))/(HLOOKUP($A42,$F$2:$V$5,2)*$B$4)))</f>
        <v>#N/A</v>
      </c>
      <c r="AH42" s="7">
        <f>IF(Time!AG42=0,0,((((0.5*VLOOKUP(AH$41,$A$7:$C$50,3)))/HLOOKUP($A42,$F$2:$V$5,4)+(Time!AG42*VLOOKUP(AH$41,$A$7:$C$50,3)/HLOOKUP($A42,$F$2:$V$5,4)))/(HLOOKUP($A42,$F$2:$V$5,2)*$B$4)))</f>
        <v>0</v>
      </c>
      <c r="AI42" s="7" t="e">
        <f>IF(Time!AH42=0,0,((((0.5*VLOOKUP(AI$41,$A$7:$C$50,3)))/HLOOKUP($A42,$F$2:$V$5,4)+(Time!AH42*VLOOKUP(AI$41,$A$7:$C$50,3)/HLOOKUP($A42,$F$2:$V$5,4)))/(HLOOKUP($A42,$F$2:$V$5,2)*$B$4)))</f>
        <v>#N/A</v>
      </c>
      <c r="AJ42" s="7">
        <f>IF(Time!AI42=0,0,((((0.5*VLOOKUP(AJ$41,$A$7:$C$50,3)))/HLOOKUP($A42,$F$2:$V$5,4)+(Time!AI42*VLOOKUP(AJ$41,$A$7:$C$50,3)/HLOOKUP($A42,$F$2:$V$5,4)))/(HLOOKUP($A42,$F$2:$V$5,2)*$B$4)))</f>
        <v>0</v>
      </c>
      <c r="AK42" s="7" t="e">
        <f>IF(Time!AJ42=0,0,((((0.5*VLOOKUP(AK$41,$A$7:$C$50,3)))/HLOOKUP($A42,$F$2:$V$5,4)+(Time!AJ42*VLOOKUP(AK$41,$A$7:$C$50,3)/HLOOKUP($A42,$F$2:$V$5,4)))/(HLOOKUP($A42,$F$2:$V$5,2)*$B$4)))</f>
        <v>#N/A</v>
      </c>
      <c r="AL42" s="7">
        <f>IF(Time!AK42=0,0,((((0.5*VLOOKUP(AL$41,$A$7:$C$50,3)))/HLOOKUP($A42,$F$2:$V$5,4)+(Time!AK42*VLOOKUP(AL$41,$A$7:$C$50,3)/HLOOKUP($A42,$F$2:$V$5,4)))/(HLOOKUP($A42,$F$2:$V$5,2)*$B$4)))</f>
        <v>0</v>
      </c>
      <c r="AM42" s="7">
        <f>IF(Time!AL42=0,0,((((0.5*VLOOKUP(AM$41,$A$7:$C$50,3)))/HLOOKUP($A42,$F$2:$V$5,4)+(Time!AL42*VLOOKUP(AM$41,$A$7:$C$50,3)/HLOOKUP($A42,$F$2:$V$5,4)))/(HLOOKUP($A42,$F$2:$V$5,2)*$B$4)))</f>
        <v>0</v>
      </c>
      <c r="AN42" s="7">
        <f>IF(Time!AM42=0,0,((((0.5*VLOOKUP(AN$41,$A$7:$C$50,3)))/HLOOKUP($A42,$F$2:$V$5,4)+(Time!AM42*VLOOKUP(AN$41,$A$7:$C$50,3)/HLOOKUP($A42,$F$2:$V$5,4)))/(HLOOKUP($A42,$F$2:$V$5,2)*$B$4)))</f>
        <v>0</v>
      </c>
      <c r="AO42" s="7">
        <f>IF(Time!AN42=0,0,((((0.5*VLOOKUP(AO$41,$A$7:$C$50,3)))/HLOOKUP($A42,$F$2:$V$5,4)+(Time!AN42*VLOOKUP(AO$41,$A$7:$C$50,3)/HLOOKUP($A42,$F$2:$V$5,4)))/(HLOOKUP($A42,$F$2:$V$5,2)*$B$4)))</f>
        <v>0</v>
      </c>
      <c r="AP42" s="7">
        <f>IF(Time!AO42=0,0,((((0.5*VLOOKUP(AP$41,$A$7:$C$50,3)))/HLOOKUP($A42,$F$2:$V$5,4)+(Time!AO42*VLOOKUP(AP$41,$A$7:$C$50,3)/HLOOKUP($A42,$F$2:$V$5,4)))/(HLOOKUP($A42,$F$2:$V$5,2)*$B$4)))</f>
        <v>0</v>
      </c>
      <c r="AQ42" s="7">
        <f>IF(Time!AP42=0,0,((((0.5*VLOOKUP(AQ$41,$A$7:$C$50,3)))/HLOOKUP($A42,$F$2:$V$5,4)+(Time!AP42*VLOOKUP(AQ$41,$A$7:$C$50,3)/HLOOKUP($A42,$F$2:$V$5,4)))/(HLOOKUP($A42,$F$2:$V$5,2)*$B$4)))</f>
        <v>0</v>
      </c>
      <c r="AR42" s="9">
        <f>IF(Time!AQ42=0,0,((((0.5*VLOOKUP(AR$41,$A$7:$C$50,3)))/HLOOKUP($A42,$F$2:$V$5,4)+(Time!AQ42*VLOOKUP(AR$41,$A$7:$C$50,3)/HLOOKUP($A42,$F$2:$V$5,4)))/(HLOOKUP($A42,$F$2:$V$5,2)*$B$4)))</f>
        <v>0</v>
      </c>
    </row>
    <row r="43" spans="1:44" ht="15" thickBot="1" x14ac:dyDescent="0.35">
      <c r="A43" s="2" t="s">
        <v>2</v>
      </c>
      <c r="B43" s="40" t="e">
        <f>IF(Time!A43=0,0,((((0.5*VLOOKUP(B$41,$A$7:$C$50,3)))/HLOOKUP($A43,$F$2:$V$5,4)+(Time!A43*VLOOKUP(B$41,$A$7:$C$50,3)/HLOOKUP($A43,$F$2:$V$5,4)))/(HLOOKUP($A43,$F$2:$V$5,2)*$B$4)))</f>
        <v>#N/A</v>
      </c>
      <c r="C43" s="40" t="e">
        <f>IF(Time!B43=0,0,((((0.5*VLOOKUP(C$41,$A$7:$C$50,3)))/HLOOKUP($A43,$F$2:$V$5,4)+(Time!B43*VLOOKUP(C$41,$A$7:$C$50,3)/HLOOKUP($A43,$F$2:$V$5,4)))/(HLOOKUP($A43,$F$2:$V$5,2)*$B$4)))</f>
        <v>#N/A</v>
      </c>
      <c r="D43" s="40" t="e">
        <f>IF(Time!C43=0,0,((((0.5*VLOOKUP(D$41,$A$7:$C$50,3)))/HLOOKUP($A43,$F$2:$V$5,4)+(Time!C43*VLOOKUP(D$41,$A$7:$C$50,3)/HLOOKUP($A43,$F$2:$V$5,4)))/(HLOOKUP($A43,$F$2:$V$5,2)*$B$4)))</f>
        <v>#N/A</v>
      </c>
      <c r="E43" s="40">
        <f>IF(Time!D43=0,0,((((0.5*VLOOKUP(E$41,$A$7:$C$50,3)))/HLOOKUP($A43,$F$2:$V$5,4)+(Time!D43*VLOOKUP(E$41,$A$7:$C$50,3)/HLOOKUP($A43,$F$2:$V$5,4)))/(HLOOKUP($A43,$F$2:$V$5,2)*$B$4)))</f>
        <v>0</v>
      </c>
      <c r="F43" s="40" t="e">
        <f>IF(Time!E43=0,0,((((0.5*VLOOKUP(F$41,$A$7:$C$50,3)))/HLOOKUP($A43,$F$2:$V$5,4)+(Time!E43*VLOOKUP(F$41,$A$7:$C$50,3)/HLOOKUP($A43,$F$2:$V$5,4)))/(HLOOKUP($A43,$F$2:$V$5,2)*$B$4)))</f>
        <v>#N/A</v>
      </c>
      <c r="G43" s="40" t="e">
        <f>IF(Time!F43=0,0,((((0.5*VLOOKUP(G$41,$A$7:$C$50,3)))/HLOOKUP($A43,$F$2:$V$5,4)+(Time!F43*VLOOKUP(G$41,$A$7:$C$50,3)/HLOOKUP($A43,$F$2:$V$5,4)))/(HLOOKUP($A43,$F$2:$V$5,2)*$B$4)))</f>
        <v>#N/A</v>
      </c>
      <c r="H43" s="40">
        <f>IF(Time!G43=0,0,((((0.5*VLOOKUP(H$41,$A$7:$C$50,3)))/HLOOKUP($A43,$F$2:$V$5,4)+(Time!G43*VLOOKUP(H$41,$A$7:$C$50,3)/HLOOKUP($A43,$F$2:$V$5,4)))/(HLOOKUP($A43,$F$2:$V$5,2)*$B$4)))</f>
        <v>0</v>
      </c>
      <c r="I43" s="7">
        <f>IF(Time!H43=0,0,((((0.5*VLOOKUP(I$41,$A$7:$C$50,3)))/HLOOKUP($A43,$F$2:$V$5,4)+(Time!H43*VLOOKUP(I$41,$A$7:$C$50,3)/HLOOKUP($A43,$F$2:$V$5,4)))/(HLOOKUP($A43,$F$2:$V$5,2)*$B$4)))</f>
        <v>0</v>
      </c>
      <c r="J43" s="7" t="e">
        <f>IF(Time!I43=0,0,((((0.5*VLOOKUP(J$41,$A$7:$C$50,3)))/HLOOKUP($A43,$F$2:$V$5,4)+(Time!I43*VLOOKUP(J$41,$A$7:$C$50,3)/HLOOKUP($A43,$F$2:$V$5,4)))/(HLOOKUP($A43,$F$2:$V$5,2)*$B$4)))</f>
        <v>#N/A</v>
      </c>
      <c r="K43" s="7">
        <f>IF(Time!J43=0,0,((((0.5*VLOOKUP(K$41,$A$7:$C$50,3)))/HLOOKUP($A43,$F$2:$V$5,4)+(Time!J43*VLOOKUP(K$41,$A$7:$C$50,3)/HLOOKUP($A43,$F$2:$V$5,4)))/(HLOOKUP($A43,$F$2:$V$5,2)*$B$4)))</f>
        <v>0</v>
      </c>
      <c r="L43" s="7">
        <f>IF(Time!K43=0,0,((((0.5*VLOOKUP(L$41,$A$7:$C$50,3)))/HLOOKUP($A43,$F$2:$V$5,4)+(Time!K43*VLOOKUP(L$41,$A$7:$C$50,3)/HLOOKUP($A43,$F$2:$V$5,4)))/(HLOOKUP($A43,$F$2:$V$5,2)*$B$4)))</f>
        <v>0</v>
      </c>
      <c r="M43" s="7">
        <f>IF(Time!L43=0,0,((((0.5*VLOOKUP(M$41,$A$7:$C$50,3)))/HLOOKUP($A43,$F$2:$V$5,4)+(Time!L43*VLOOKUP(M$41,$A$7:$C$50,3)/HLOOKUP($A43,$F$2:$V$5,4)))/(HLOOKUP($A43,$F$2:$V$5,2)*$B$4)))</f>
        <v>0</v>
      </c>
      <c r="N43" s="7" t="e">
        <f>IF(Time!M43=0,0,((((0.5*VLOOKUP(N$41,$A$7:$C$50,3)))/HLOOKUP($A43,$F$2:$V$5,4)+(Time!M43*VLOOKUP(N$41,$A$7:$C$50,3)/HLOOKUP($A43,$F$2:$V$5,4)))/(HLOOKUP($A43,$F$2:$V$5,2)*$B$4)))</f>
        <v>#N/A</v>
      </c>
      <c r="O43" s="7">
        <f>IF(Time!N43=0,0,((((0.5*VLOOKUP(O$41,$A$7:$C$50,3)))/HLOOKUP($A43,$F$2:$V$5,4)+(Time!N43*VLOOKUP(O$41,$A$7:$C$50,3)/HLOOKUP($A43,$F$2:$V$5,4)))/(HLOOKUP($A43,$F$2:$V$5,2)*$B$4)))</f>
        <v>0</v>
      </c>
      <c r="P43" s="7" t="e">
        <f>IF(Time!O43=0,0,((((0.5*VLOOKUP(P$41,$A$7:$C$50,3)))/HLOOKUP($A43,$F$2:$V$5,4)+(Time!O43*VLOOKUP(P$41,$A$7:$C$50,3)/HLOOKUP($A43,$F$2:$V$5,4)))/(HLOOKUP($A43,$F$2:$V$5,2)*$B$4)))</f>
        <v>#N/A</v>
      </c>
      <c r="Q43" s="7">
        <f>IF(Time!P43=0,0,((((0.5*VLOOKUP(Q$41,$A$7:$C$50,3)))/HLOOKUP($A43,$F$2:$V$5,4)+(Time!P43*VLOOKUP(Q$41,$A$7:$C$50,3)/HLOOKUP($A43,$F$2:$V$5,4)))/(HLOOKUP($A43,$F$2:$V$5,2)*$B$4)))</f>
        <v>0</v>
      </c>
      <c r="R43" s="7" t="e">
        <f>IF(Time!Q43=0,0,((((0.5*VLOOKUP(R$41,$A$7:$C$50,3)))/HLOOKUP($A43,$F$2:$V$5,4)+(Time!Q43*VLOOKUP(R$41,$A$7:$C$50,3)/HLOOKUP($A43,$F$2:$V$5,4)))/(HLOOKUP($A43,$F$2:$V$5,2)*$B$4)))</f>
        <v>#N/A</v>
      </c>
      <c r="S43" s="7">
        <f>IF(Time!R43=0,0,((((0.5*VLOOKUP(S$41,$A$7:$C$50,3)))/HLOOKUP($A43,$F$2:$V$5,4)+(Time!R43*VLOOKUP(S$41,$A$7:$C$50,3)/HLOOKUP($A43,$F$2:$V$5,4)))/(HLOOKUP($A43,$F$2:$V$5,2)*$B$4)))</f>
        <v>0</v>
      </c>
      <c r="T43" s="7">
        <f>IF(Time!S43=0,0,((((0.5*VLOOKUP(T$41,$A$7:$C$50,3)))/HLOOKUP($A43,$F$2:$V$5,4)+(Time!S43*VLOOKUP(T$41,$A$7:$C$50,3)/HLOOKUP($A43,$F$2:$V$5,4)))/(HLOOKUP($A43,$F$2:$V$5,2)*$B$4)))</f>
        <v>0</v>
      </c>
      <c r="U43" s="7">
        <f>IF(Time!T43=0,0,((((0.5*VLOOKUP(U$41,$A$7:$C$50,3)))/HLOOKUP($A43,$F$2:$V$5,4)+(Time!T43*VLOOKUP(U$41,$A$7:$C$50,3)/HLOOKUP($A43,$F$2:$V$5,4)))/(HLOOKUP($A43,$F$2:$V$5,2)*$B$4)))</f>
        <v>0</v>
      </c>
      <c r="V43" s="7">
        <f>IF(Time!U43=0,0,((((0.5*VLOOKUP(V$41,$A$7:$C$50,3)))/HLOOKUP($A43,$F$2:$V$5,4)+(Time!U43*VLOOKUP(V$41,$A$7:$C$50,3)/HLOOKUP($A43,$F$2:$V$5,4)))/(HLOOKUP($A43,$F$2:$V$5,2)*$B$4)))</f>
        <v>0</v>
      </c>
      <c r="W43" s="7">
        <f>IF(Time!V43=0,0,((((0.5*VLOOKUP(W$41,$A$7:$C$50,3)))/HLOOKUP($A43,$F$2:$V$5,4)+(Time!V43*VLOOKUP(W$41,$A$7:$C$50,3)/HLOOKUP($A43,$F$2:$V$5,4)))/(HLOOKUP($A43,$F$2:$V$5,2)*$B$4)))</f>
        <v>0</v>
      </c>
      <c r="X43" s="7">
        <f>IF(Time!W43=0,0,((((0.5*VLOOKUP(X$41,$A$7:$C$50,3)))/HLOOKUP($A43,$F$2:$V$5,4)+(Time!W43*VLOOKUP(X$41,$A$7:$C$50,3)/HLOOKUP($A43,$F$2:$V$5,4)))/(HLOOKUP($A43,$F$2:$V$5,2)*$B$4)))</f>
        <v>0</v>
      </c>
      <c r="Y43" s="7" t="e">
        <f>IF(Time!X43=0,0,((((0.5*VLOOKUP(Y$41,$A$7:$C$50,3)))/HLOOKUP($A43,$F$2:$V$5,4)+(Time!X43*VLOOKUP(Y$41,$A$7:$C$50,3)/HLOOKUP($A43,$F$2:$V$5,4)))/(HLOOKUP($A43,$F$2:$V$5,2)*$B$4)))</f>
        <v>#N/A</v>
      </c>
      <c r="Z43" s="7" t="e">
        <f>IF(Time!Y43=0,0,((((0.5*VLOOKUP(Z$41,$A$7:$C$50,3)))/HLOOKUP($A43,$F$2:$V$5,4)+(Time!Y43*VLOOKUP(Z$41,$A$7:$C$50,3)/HLOOKUP($A43,$F$2:$V$5,4)))/(HLOOKUP($A43,$F$2:$V$5,2)*$B$4)))</f>
        <v>#N/A</v>
      </c>
      <c r="AA43" s="7">
        <f>IF(Time!Z43=0,0,((((0.5*VLOOKUP(AA$41,$A$7:$C$50,3)))/HLOOKUP($A43,$F$2:$V$5,4)+(Time!Z43*VLOOKUP(AA$41,$A$7:$C$50,3)/HLOOKUP($A43,$F$2:$V$5,4)))/(HLOOKUP($A43,$F$2:$V$5,2)*$B$4)))</f>
        <v>0</v>
      </c>
      <c r="AB43" s="7">
        <f>IF(Time!AA43=0,0,((((0.5*VLOOKUP(AB$41,$A$7:$C$50,3)))/HLOOKUP($A43,$F$2:$V$5,4)+(Time!AA43*VLOOKUP(AB$41,$A$7:$C$50,3)/HLOOKUP($A43,$F$2:$V$5,4)))/(HLOOKUP($A43,$F$2:$V$5,2)*$B$4)))</f>
        <v>0</v>
      </c>
      <c r="AC43" s="7" t="e">
        <f>IF(Time!AB43=0,0,((((0.5*VLOOKUP(AC$41,$A$7:$C$50,3)))/HLOOKUP($A43,$F$2:$V$5,4)+(Time!AB43*VLOOKUP(AC$41,$A$7:$C$50,3)/HLOOKUP($A43,$F$2:$V$5,4)))/(HLOOKUP($A43,$F$2:$V$5,2)*$B$4)))</f>
        <v>#N/A</v>
      </c>
      <c r="AD43" s="7">
        <f>IF(Time!AC43=0,0,((((0.5*VLOOKUP(AD$41,$A$7:$C$50,3)))/HLOOKUP($A43,$F$2:$V$5,4)+(Time!AC43*VLOOKUP(AD$41,$A$7:$C$50,3)/HLOOKUP($A43,$F$2:$V$5,4)))/(HLOOKUP($A43,$F$2:$V$5,2)*$B$4)))</f>
        <v>0</v>
      </c>
      <c r="AE43" s="7">
        <f>IF(Time!AD43=0,0,((((0.5*VLOOKUP(AE$41,$A$7:$C$50,3)))/HLOOKUP($A43,$F$2:$V$5,4)+(Time!AD43*VLOOKUP(AE$41,$A$7:$C$50,3)/HLOOKUP($A43,$F$2:$V$5,4)))/(HLOOKUP($A43,$F$2:$V$5,2)*$B$4)))</f>
        <v>0</v>
      </c>
      <c r="AF43" s="7">
        <f>IF(Time!AE43=0,0,((((0.5*VLOOKUP(AF$41,$A$7:$C$50,3)))/HLOOKUP($A43,$F$2:$V$5,4)+(Time!AE43*VLOOKUP(AF$41,$A$7:$C$50,3)/HLOOKUP($A43,$F$2:$V$5,4)))/(HLOOKUP($A43,$F$2:$V$5,2)*$B$4)))</f>
        <v>0</v>
      </c>
      <c r="AG43" s="7" t="e">
        <f>IF(Time!AF43=0,0,((((0.5*VLOOKUP(AG$41,$A$7:$C$50,3)))/HLOOKUP($A43,$F$2:$V$5,4)+(Time!AF43*VLOOKUP(AG$41,$A$7:$C$50,3)/HLOOKUP($A43,$F$2:$V$5,4)))/(HLOOKUP($A43,$F$2:$V$5,2)*$B$4)))</f>
        <v>#N/A</v>
      </c>
      <c r="AH43" s="7">
        <f>IF(Time!AG43=0,0,((((0.5*VLOOKUP(AH$41,$A$7:$C$50,3)))/HLOOKUP($A43,$F$2:$V$5,4)+(Time!AG43*VLOOKUP(AH$41,$A$7:$C$50,3)/HLOOKUP($A43,$F$2:$V$5,4)))/(HLOOKUP($A43,$F$2:$V$5,2)*$B$4)))</f>
        <v>0</v>
      </c>
      <c r="AI43" s="7" t="e">
        <f>IF(Time!AH43=0,0,((((0.5*VLOOKUP(AI$41,$A$7:$C$50,3)))/HLOOKUP($A43,$F$2:$V$5,4)+(Time!AH43*VLOOKUP(AI$41,$A$7:$C$50,3)/HLOOKUP($A43,$F$2:$V$5,4)))/(HLOOKUP($A43,$F$2:$V$5,2)*$B$4)))</f>
        <v>#N/A</v>
      </c>
      <c r="AJ43" s="7">
        <f>IF(Time!AI43=0,0,((((0.5*VLOOKUP(AJ$41,$A$7:$C$50,3)))/HLOOKUP($A43,$F$2:$V$5,4)+(Time!AI43*VLOOKUP(AJ$41,$A$7:$C$50,3)/HLOOKUP($A43,$F$2:$V$5,4)))/(HLOOKUP($A43,$F$2:$V$5,2)*$B$4)))</f>
        <v>0</v>
      </c>
      <c r="AK43" s="7" t="e">
        <f>IF(Time!AJ43=0,0,((((0.5*VLOOKUP(AK$41,$A$7:$C$50,3)))/HLOOKUP($A43,$F$2:$V$5,4)+(Time!AJ43*VLOOKUP(AK$41,$A$7:$C$50,3)/HLOOKUP($A43,$F$2:$V$5,4)))/(HLOOKUP($A43,$F$2:$V$5,2)*$B$4)))</f>
        <v>#N/A</v>
      </c>
      <c r="AL43" s="7">
        <f>IF(Time!AK43=0,0,((((0.5*VLOOKUP(AL$41,$A$7:$C$50,3)))/HLOOKUP($A43,$F$2:$V$5,4)+(Time!AK43*VLOOKUP(AL$41,$A$7:$C$50,3)/HLOOKUP($A43,$F$2:$V$5,4)))/(HLOOKUP($A43,$F$2:$V$5,2)*$B$4)))</f>
        <v>0</v>
      </c>
      <c r="AM43" s="7">
        <f>IF(Time!AL43=0,0,((((0.5*VLOOKUP(AM$41,$A$7:$C$50,3)))/HLOOKUP($A43,$F$2:$V$5,4)+(Time!AL43*VLOOKUP(AM$41,$A$7:$C$50,3)/HLOOKUP($A43,$F$2:$V$5,4)))/(HLOOKUP($A43,$F$2:$V$5,2)*$B$4)))</f>
        <v>0</v>
      </c>
      <c r="AN43" s="7">
        <f>IF(Time!AM43=0,0,((((0.5*VLOOKUP(AN$41,$A$7:$C$50,3)))/HLOOKUP($A43,$F$2:$V$5,4)+(Time!AM43*VLOOKUP(AN$41,$A$7:$C$50,3)/HLOOKUP($A43,$F$2:$V$5,4)))/(HLOOKUP($A43,$F$2:$V$5,2)*$B$4)))</f>
        <v>0</v>
      </c>
      <c r="AO43" s="7">
        <f>IF(Time!AN43=0,0,((((0.5*VLOOKUP(AO$41,$A$7:$C$50,3)))/HLOOKUP($A43,$F$2:$V$5,4)+(Time!AN43*VLOOKUP(AO$41,$A$7:$C$50,3)/HLOOKUP($A43,$F$2:$V$5,4)))/(HLOOKUP($A43,$F$2:$V$5,2)*$B$4)))</f>
        <v>0</v>
      </c>
      <c r="AP43" s="7">
        <f>IF(Time!AO43=0,0,((((0.5*VLOOKUP(AP$41,$A$7:$C$50,3)))/HLOOKUP($A43,$F$2:$V$5,4)+(Time!AO43*VLOOKUP(AP$41,$A$7:$C$50,3)/HLOOKUP($A43,$F$2:$V$5,4)))/(HLOOKUP($A43,$F$2:$V$5,2)*$B$4)))</f>
        <v>0</v>
      </c>
      <c r="AQ43" s="7">
        <f>IF(Time!AP43=0,0,((((0.5*VLOOKUP(AQ$41,$A$7:$C$50,3)))/HLOOKUP($A43,$F$2:$V$5,4)+(Time!AP43*VLOOKUP(AQ$41,$A$7:$C$50,3)/HLOOKUP($A43,$F$2:$V$5,4)))/(HLOOKUP($A43,$F$2:$V$5,2)*$B$4)))</f>
        <v>0</v>
      </c>
      <c r="AR43" s="9">
        <f>IF(Time!AQ43=0,0,((((0.5*VLOOKUP(AR$41,$A$7:$C$50,3)))/HLOOKUP($A43,$F$2:$V$5,4)+(Time!AQ43*VLOOKUP(AR$41,$A$7:$C$50,3)/HLOOKUP($A43,$F$2:$V$5,4)))/(HLOOKUP($A43,$F$2:$V$5,2)*$B$4)))</f>
        <v>0</v>
      </c>
    </row>
    <row r="44" spans="1:44" ht="15" thickBot="1" x14ac:dyDescent="0.35">
      <c r="A44" s="2" t="s">
        <v>3</v>
      </c>
      <c r="B44" s="40" t="e">
        <f>IF(Time!A44=0,0,((((0.5*VLOOKUP(B$41,$A$7:$C$50,3)))/HLOOKUP($A44,$F$2:$V$5,4)+(Time!A44*VLOOKUP(B$41,$A$7:$C$50,3)/HLOOKUP($A44,$F$2:$V$5,4)))/(HLOOKUP($A44,$F$2:$V$5,2)*$B$4)))</f>
        <v>#N/A</v>
      </c>
      <c r="C44" s="40" t="e">
        <f>IF(Time!B44=0,0,((((0.5*VLOOKUP(C$41,$A$7:$C$50,3)))/HLOOKUP($A44,$F$2:$V$5,4)+(Time!B44*VLOOKUP(C$41,$A$7:$C$50,3)/HLOOKUP($A44,$F$2:$V$5,4)))/(HLOOKUP($A44,$F$2:$V$5,2)*$B$4)))</f>
        <v>#N/A</v>
      </c>
      <c r="D44" s="40" t="e">
        <f>IF(Time!C44=0,0,((((0.5*VLOOKUP(D$41,$A$7:$C$50,3)))/HLOOKUP($A44,$F$2:$V$5,4)+(Time!C44*VLOOKUP(D$41,$A$7:$C$50,3)/HLOOKUP($A44,$F$2:$V$5,4)))/(HLOOKUP($A44,$F$2:$V$5,2)*$B$4)))</f>
        <v>#N/A</v>
      </c>
      <c r="E44" s="40">
        <f>IF(Time!D44=0,0,((((0.5*VLOOKUP(E$41,$A$7:$C$50,3)))/HLOOKUP($A44,$F$2:$V$5,4)+(Time!D44*VLOOKUP(E$41,$A$7:$C$50,3)/HLOOKUP($A44,$F$2:$V$5,4)))/(HLOOKUP($A44,$F$2:$V$5,2)*$B$4)))</f>
        <v>0</v>
      </c>
      <c r="F44" s="40" t="e">
        <f>IF(Time!E44=0,0,((((0.5*VLOOKUP(F$41,$A$7:$C$50,3)))/HLOOKUP($A44,$F$2:$V$5,4)+(Time!E44*VLOOKUP(F$41,$A$7:$C$50,3)/HLOOKUP($A44,$F$2:$V$5,4)))/(HLOOKUP($A44,$F$2:$V$5,2)*$B$4)))</f>
        <v>#N/A</v>
      </c>
      <c r="G44" s="40" t="e">
        <f>IF(Time!F44=0,0,((((0.5*VLOOKUP(G$41,$A$7:$C$50,3)))/HLOOKUP($A44,$F$2:$V$5,4)+(Time!F44*VLOOKUP(G$41,$A$7:$C$50,3)/HLOOKUP($A44,$F$2:$V$5,4)))/(HLOOKUP($A44,$F$2:$V$5,2)*$B$4)))</f>
        <v>#N/A</v>
      </c>
      <c r="H44" s="40">
        <f>IF(Time!G44=0,0,((((0.5*VLOOKUP(H$41,$A$7:$C$50,3)))/HLOOKUP($A44,$F$2:$V$5,4)+(Time!G44*VLOOKUP(H$41,$A$7:$C$50,3)/HLOOKUP($A44,$F$2:$V$5,4)))/(HLOOKUP($A44,$F$2:$V$5,2)*$B$4)))</f>
        <v>0</v>
      </c>
      <c r="I44" s="7">
        <f>IF(Time!H44=0,0,((((0.5*VLOOKUP(I$41,$A$7:$C$50,3)))/HLOOKUP($A44,$F$2:$V$5,4)+(Time!H44*VLOOKUP(I$41,$A$7:$C$50,3)/HLOOKUP($A44,$F$2:$V$5,4)))/(HLOOKUP($A44,$F$2:$V$5,2)*$B$4)))</f>
        <v>0</v>
      </c>
      <c r="J44" s="7" t="e">
        <f>IF(Time!I44=0,0,((((0.5*VLOOKUP(J$41,$A$7:$C$50,3)))/HLOOKUP($A44,$F$2:$V$5,4)+(Time!I44*VLOOKUP(J$41,$A$7:$C$50,3)/HLOOKUP($A44,$F$2:$V$5,4)))/(HLOOKUP($A44,$F$2:$V$5,2)*$B$4)))</f>
        <v>#N/A</v>
      </c>
      <c r="K44" s="7">
        <f>IF(Time!J44=0,0,((((0.5*VLOOKUP(K$41,$A$7:$C$50,3)))/HLOOKUP($A44,$F$2:$V$5,4)+(Time!J44*VLOOKUP(K$41,$A$7:$C$50,3)/HLOOKUP($A44,$F$2:$V$5,4)))/(HLOOKUP($A44,$F$2:$V$5,2)*$B$4)))</f>
        <v>0</v>
      </c>
      <c r="L44" s="7">
        <f>IF(Time!K44=0,0,((((0.5*VLOOKUP(L$41,$A$7:$C$50,3)))/HLOOKUP($A44,$F$2:$V$5,4)+(Time!K44*VLOOKUP(L$41,$A$7:$C$50,3)/HLOOKUP($A44,$F$2:$V$5,4)))/(HLOOKUP($A44,$F$2:$V$5,2)*$B$4)))</f>
        <v>0</v>
      </c>
      <c r="M44" s="7">
        <f>IF(Time!L44=0,0,((((0.5*VLOOKUP(M$41,$A$7:$C$50,3)))/HLOOKUP($A44,$F$2:$V$5,4)+(Time!L44*VLOOKUP(M$41,$A$7:$C$50,3)/HLOOKUP($A44,$F$2:$V$5,4)))/(HLOOKUP($A44,$F$2:$V$5,2)*$B$4)))</f>
        <v>0</v>
      </c>
      <c r="N44" s="7" t="e">
        <f>IF(Time!M44=0,0,((((0.5*VLOOKUP(N$41,$A$7:$C$50,3)))/HLOOKUP($A44,$F$2:$V$5,4)+(Time!M44*VLOOKUP(N$41,$A$7:$C$50,3)/HLOOKUP($A44,$F$2:$V$5,4)))/(HLOOKUP($A44,$F$2:$V$5,2)*$B$4)))</f>
        <v>#N/A</v>
      </c>
      <c r="O44" s="7">
        <f>IF(Time!N44=0,0,((((0.5*VLOOKUP(O$41,$A$7:$C$50,3)))/HLOOKUP($A44,$F$2:$V$5,4)+(Time!N44*VLOOKUP(O$41,$A$7:$C$50,3)/HLOOKUP($A44,$F$2:$V$5,4)))/(HLOOKUP($A44,$F$2:$V$5,2)*$B$4)))</f>
        <v>0</v>
      </c>
      <c r="P44" s="7" t="e">
        <f>IF(Time!O44=0,0,((((0.5*VLOOKUP(P$41,$A$7:$C$50,3)))/HLOOKUP($A44,$F$2:$V$5,4)+(Time!O44*VLOOKUP(P$41,$A$7:$C$50,3)/HLOOKUP($A44,$F$2:$V$5,4)))/(HLOOKUP($A44,$F$2:$V$5,2)*$B$4)))</f>
        <v>#N/A</v>
      </c>
      <c r="Q44" s="7">
        <f>IF(Time!P44=0,0,((((0.5*VLOOKUP(Q$41,$A$7:$C$50,3)))/HLOOKUP($A44,$F$2:$V$5,4)+(Time!P44*VLOOKUP(Q$41,$A$7:$C$50,3)/HLOOKUP($A44,$F$2:$V$5,4)))/(HLOOKUP($A44,$F$2:$V$5,2)*$B$4)))</f>
        <v>0</v>
      </c>
      <c r="R44" s="7">
        <f>IF(Time!Q44=0,0,((((0.5*VLOOKUP(R$41,$A$7:$C$50,3)))/HLOOKUP($A44,$F$2:$V$5,4)+(Time!Q44*VLOOKUP(R$41,$A$7:$C$50,3)/HLOOKUP($A44,$F$2:$V$5,4)))/(HLOOKUP($A44,$F$2:$V$5,2)*$B$4)))</f>
        <v>0</v>
      </c>
      <c r="S44" s="7">
        <f>IF(Time!R44=0,0,((((0.5*VLOOKUP(S$41,$A$7:$C$50,3)))/HLOOKUP($A44,$F$2:$V$5,4)+(Time!R44*VLOOKUP(S$41,$A$7:$C$50,3)/HLOOKUP($A44,$F$2:$V$5,4)))/(HLOOKUP($A44,$F$2:$V$5,2)*$B$4)))</f>
        <v>0</v>
      </c>
      <c r="T44" s="7" t="e">
        <f>IF(Time!S44=0,0,((((0.5*VLOOKUP(T$41,$A$7:$C$50,3)))/HLOOKUP($A44,$F$2:$V$5,4)+(Time!S44*VLOOKUP(T$41,$A$7:$C$50,3)/HLOOKUP($A44,$F$2:$V$5,4)))/(HLOOKUP($A44,$F$2:$V$5,2)*$B$4)))</f>
        <v>#N/A</v>
      </c>
      <c r="U44" s="7">
        <f>IF(Time!T44=0,0,((((0.5*VLOOKUP(U$41,$A$7:$C$50,3)))/HLOOKUP($A44,$F$2:$V$5,4)+(Time!T44*VLOOKUP(U$41,$A$7:$C$50,3)/HLOOKUP($A44,$F$2:$V$5,4)))/(HLOOKUP($A44,$F$2:$V$5,2)*$B$4)))</f>
        <v>0</v>
      </c>
      <c r="V44" s="7">
        <f>IF(Time!U44=0,0,((((0.5*VLOOKUP(V$41,$A$7:$C$50,3)))/HLOOKUP($A44,$F$2:$V$5,4)+(Time!U44*VLOOKUP(V$41,$A$7:$C$50,3)/HLOOKUP($A44,$F$2:$V$5,4)))/(HLOOKUP($A44,$F$2:$V$5,2)*$B$4)))</f>
        <v>0</v>
      </c>
      <c r="W44" s="7">
        <f>IF(Time!V44=0,0,((((0.5*VLOOKUP(W$41,$A$7:$C$50,3)))/HLOOKUP($A44,$F$2:$V$5,4)+(Time!V44*VLOOKUP(W$41,$A$7:$C$50,3)/HLOOKUP($A44,$F$2:$V$5,4)))/(HLOOKUP($A44,$F$2:$V$5,2)*$B$4)))</f>
        <v>0</v>
      </c>
      <c r="X44" s="7">
        <f>IF(Time!W44=0,0,((((0.5*VLOOKUP(X$41,$A$7:$C$50,3)))/HLOOKUP($A44,$F$2:$V$5,4)+(Time!W44*VLOOKUP(X$41,$A$7:$C$50,3)/HLOOKUP($A44,$F$2:$V$5,4)))/(HLOOKUP($A44,$F$2:$V$5,2)*$B$4)))</f>
        <v>0</v>
      </c>
      <c r="Y44" s="7" t="e">
        <f>IF(Time!X44=0,0,((((0.5*VLOOKUP(Y$41,$A$7:$C$50,3)))/HLOOKUP($A44,$F$2:$V$5,4)+(Time!X44*VLOOKUP(Y$41,$A$7:$C$50,3)/HLOOKUP($A44,$F$2:$V$5,4)))/(HLOOKUP($A44,$F$2:$V$5,2)*$B$4)))</f>
        <v>#N/A</v>
      </c>
      <c r="Z44" s="7" t="e">
        <f>IF(Time!Y44=0,0,((((0.5*VLOOKUP(Z$41,$A$7:$C$50,3)))/HLOOKUP($A44,$F$2:$V$5,4)+(Time!Y44*VLOOKUP(Z$41,$A$7:$C$50,3)/HLOOKUP($A44,$F$2:$V$5,4)))/(HLOOKUP($A44,$F$2:$V$5,2)*$B$4)))</f>
        <v>#N/A</v>
      </c>
      <c r="AA44" s="7">
        <f>IF(Time!Z44=0,0,((((0.5*VLOOKUP(AA$41,$A$7:$C$50,3)))/HLOOKUP($A44,$F$2:$V$5,4)+(Time!Z44*VLOOKUP(AA$41,$A$7:$C$50,3)/HLOOKUP($A44,$F$2:$V$5,4)))/(HLOOKUP($A44,$F$2:$V$5,2)*$B$4)))</f>
        <v>0</v>
      </c>
      <c r="AB44" s="7">
        <f>IF(Time!AA44=0,0,((((0.5*VLOOKUP(AB$41,$A$7:$C$50,3)))/HLOOKUP($A44,$F$2:$V$5,4)+(Time!AA44*VLOOKUP(AB$41,$A$7:$C$50,3)/HLOOKUP($A44,$F$2:$V$5,4)))/(HLOOKUP($A44,$F$2:$V$5,2)*$B$4)))</f>
        <v>0</v>
      </c>
      <c r="AC44" s="7" t="e">
        <f>IF(Time!AB44=0,0,((((0.5*VLOOKUP(AC$41,$A$7:$C$50,3)))/HLOOKUP($A44,$F$2:$V$5,4)+(Time!AB44*VLOOKUP(AC$41,$A$7:$C$50,3)/HLOOKUP($A44,$F$2:$V$5,4)))/(HLOOKUP($A44,$F$2:$V$5,2)*$B$4)))</f>
        <v>#N/A</v>
      </c>
      <c r="AD44" s="7">
        <f>IF(Time!AC44=0,0,((((0.5*VLOOKUP(AD$41,$A$7:$C$50,3)))/HLOOKUP($A44,$F$2:$V$5,4)+(Time!AC44*VLOOKUP(AD$41,$A$7:$C$50,3)/HLOOKUP($A44,$F$2:$V$5,4)))/(HLOOKUP($A44,$F$2:$V$5,2)*$B$4)))</f>
        <v>0</v>
      </c>
      <c r="AE44" s="7">
        <f>IF(Time!AD44=0,0,((((0.5*VLOOKUP(AE$41,$A$7:$C$50,3)))/HLOOKUP($A44,$F$2:$V$5,4)+(Time!AD44*VLOOKUP(AE$41,$A$7:$C$50,3)/HLOOKUP($A44,$F$2:$V$5,4)))/(HLOOKUP($A44,$F$2:$V$5,2)*$B$4)))</f>
        <v>0</v>
      </c>
      <c r="AF44" s="7">
        <f>IF(Time!AE44=0,0,((((0.5*VLOOKUP(AF$41,$A$7:$C$50,3)))/HLOOKUP($A44,$F$2:$V$5,4)+(Time!AE44*VLOOKUP(AF$41,$A$7:$C$50,3)/HLOOKUP($A44,$F$2:$V$5,4)))/(HLOOKUP($A44,$F$2:$V$5,2)*$B$4)))</f>
        <v>0</v>
      </c>
      <c r="AG44" s="7" t="e">
        <f>IF(Time!AF44=0,0,((((0.5*VLOOKUP(AG$41,$A$7:$C$50,3)))/HLOOKUP($A44,$F$2:$V$5,4)+(Time!AF44*VLOOKUP(AG$41,$A$7:$C$50,3)/HLOOKUP($A44,$F$2:$V$5,4)))/(HLOOKUP($A44,$F$2:$V$5,2)*$B$4)))</f>
        <v>#N/A</v>
      </c>
      <c r="AH44" s="7">
        <f>IF(Time!AG44=0,0,((((0.5*VLOOKUP(AH$41,$A$7:$C$50,3)))/HLOOKUP($A44,$F$2:$V$5,4)+(Time!AG44*VLOOKUP(AH$41,$A$7:$C$50,3)/HLOOKUP($A44,$F$2:$V$5,4)))/(HLOOKUP($A44,$F$2:$V$5,2)*$B$4)))</f>
        <v>0</v>
      </c>
      <c r="AI44" s="7" t="e">
        <f>IF(Time!AH44=0,0,((((0.5*VLOOKUP(AI$41,$A$7:$C$50,3)))/HLOOKUP($A44,$F$2:$V$5,4)+(Time!AH44*VLOOKUP(AI$41,$A$7:$C$50,3)/HLOOKUP($A44,$F$2:$V$5,4)))/(HLOOKUP($A44,$F$2:$V$5,2)*$B$4)))</f>
        <v>#N/A</v>
      </c>
      <c r="AJ44" s="7">
        <f>IF(Time!AI44=0,0,((((0.5*VLOOKUP(AJ$41,$A$7:$C$50,3)))/HLOOKUP($A44,$F$2:$V$5,4)+(Time!AI44*VLOOKUP(AJ$41,$A$7:$C$50,3)/HLOOKUP($A44,$F$2:$V$5,4)))/(HLOOKUP($A44,$F$2:$V$5,2)*$B$4)))</f>
        <v>0</v>
      </c>
      <c r="AK44" s="7">
        <f>IF(Time!AJ44=0,0,((((0.5*VLOOKUP(AK$41,$A$7:$C$50,3)))/HLOOKUP($A44,$F$2:$V$5,4)+(Time!AJ44*VLOOKUP(AK$41,$A$7:$C$50,3)/HLOOKUP($A44,$F$2:$V$5,4)))/(HLOOKUP($A44,$F$2:$V$5,2)*$B$4)))</f>
        <v>0</v>
      </c>
      <c r="AL44" s="7">
        <f>IF(Time!AK44=0,0,((((0.5*VLOOKUP(AL$41,$A$7:$C$50,3)))/HLOOKUP($A44,$F$2:$V$5,4)+(Time!AK44*VLOOKUP(AL$41,$A$7:$C$50,3)/HLOOKUP($A44,$F$2:$V$5,4)))/(HLOOKUP($A44,$F$2:$V$5,2)*$B$4)))</f>
        <v>0</v>
      </c>
      <c r="AM44" s="7" t="e">
        <f>IF(Time!AL44=0,0,((((0.5*VLOOKUP(AM$41,$A$7:$C$50,3)))/HLOOKUP($A44,$F$2:$V$5,4)+(Time!AL44*VLOOKUP(AM$41,$A$7:$C$50,3)/HLOOKUP($A44,$F$2:$V$5,4)))/(HLOOKUP($A44,$F$2:$V$5,2)*$B$4)))</f>
        <v>#N/A</v>
      </c>
      <c r="AN44" s="7">
        <f>IF(Time!AM44=0,0,((((0.5*VLOOKUP(AN$41,$A$7:$C$50,3)))/HLOOKUP($A44,$F$2:$V$5,4)+(Time!AM44*VLOOKUP(AN$41,$A$7:$C$50,3)/HLOOKUP($A44,$F$2:$V$5,4)))/(HLOOKUP($A44,$F$2:$V$5,2)*$B$4)))</f>
        <v>0</v>
      </c>
      <c r="AO44" s="7">
        <f>IF(Time!AN44=0,0,((((0.5*VLOOKUP(AO$41,$A$7:$C$50,3)))/HLOOKUP($A44,$F$2:$V$5,4)+(Time!AN44*VLOOKUP(AO$41,$A$7:$C$50,3)/HLOOKUP($A44,$F$2:$V$5,4)))/(HLOOKUP($A44,$F$2:$V$5,2)*$B$4)))</f>
        <v>0</v>
      </c>
      <c r="AP44" s="7">
        <f>IF(Time!AO44=0,0,((((0.5*VLOOKUP(AP$41,$A$7:$C$50,3)))/HLOOKUP($A44,$F$2:$V$5,4)+(Time!AO44*VLOOKUP(AP$41,$A$7:$C$50,3)/HLOOKUP($A44,$F$2:$V$5,4)))/(HLOOKUP($A44,$F$2:$V$5,2)*$B$4)))</f>
        <v>0</v>
      </c>
      <c r="AQ44" s="7">
        <f>IF(Time!AP44=0,0,((((0.5*VLOOKUP(AQ$41,$A$7:$C$50,3)))/HLOOKUP($A44,$F$2:$V$5,4)+(Time!AP44*VLOOKUP(AQ$41,$A$7:$C$50,3)/HLOOKUP($A44,$F$2:$V$5,4)))/(HLOOKUP($A44,$F$2:$V$5,2)*$B$4)))</f>
        <v>0</v>
      </c>
      <c r="AR44" s="9">
        <f>IF(Time!AQ44=0,0,((((0.5*VLOOKUP(AR$41,$A$7:$C$50,3)))/HLOOKUP($A44,$F$2:$V$5,4)+(Time!AQ44*VLOOKUP(AR$41,$A$7:$C$50,3)/HLOOKUP($A44,$F$2:$V$5,4)))/(HLOOKUP($A44,$F$2:$V$5,2)*$B$4)))</f>
        <v>0</v>
      </c>
    </row>
    <row r="45" spans="1:44" ht="15" thickBot="1" x14ac:dyDescent="0.35">
      <c r="A45" s="2" t="s">
        <v>4</v>
      </c>
      <c r="B45" s="40" t="e">
        <f>IF(Time!A45=0,0,((((0.5*VLOOKUP(B$41,$A$7:$C$50,3)))/HLOOKUP($A45,$F$2:$V$5,4)+(Time!A45*VLOOKUP(B$41,$A$7:$C$50,3)/HLOOKUP($A45,$F$2:$V$5,4)))/(HLOOKUP($A45,$F$2:$V$5,2)*$B$4)))</f>
        <v>#N/A</v>
      </c>
      <c r="C45" s="40" t="e">
        <f>IF(Time!B45=0,0,((((0.5*VLOOKUP(C$41,$A$7:$C$50,3)))/HLOOKUP($A45,$F$2:$V$5,4)+(Time!B45*VLOOKUP(C$41,$A$7:$C$50,3)/HLOOKUP($A45,$F$2:$V$5,4)))/(HLOOKUP($A45,$F$2:$V$5,2)*$B$4)))</f>
        <v>#N/A</v>
      </c>
      <c r="D45" s="40" t="e">
        <f>IF(Time!C45=0,0,((((0.5*VLOOKUP(D$41,$A$7:$C$50,3)))/HLOOKUP($A45,$F$2:$V$5,4)+(Time!C45*VLOOKUP(D$41,$A$7:$C$50,3)/HLOOKUP($A45,$F$2:$V$5,4)))/(HLOOKUP($A45,$F$2:$V$5,2)*$B$4)))</f>
        <v>#N/A</v>
      </c>
      <c r="E45" s="40">
        <f>IF(Time!D45=0,0,((((0.5*VLOOKUP(E$41,$A$7:$C$50,3)))/HLOOKUP($A45,$F$2:$V$5,4)+(Time!D45*VLOOKUP(E$41,$A$7:$C$50,3)/HLOOKUP($A45,$F$2:$V$5,4)))/(HLOOKUP($A45,$F$2:$V$5,2)*$B$4)))</f>
        <v>0</v>
      </c>
      <c r="F45" s="40" t="e">
        <f>IF(Time!E45=0,0,((((0.5*VLOOKUP(F$41,$A$7:$C$50,3)))/HLOOKUP($A45,$F$2:$V$5,4)+(Time!E45*VLOOKUP(F$41,$A$7:$C$50,3)/HLOOKUP($A45,$F$2:$V$5,4)))/(HLOOKUP($A45,$F$2:$V$5,2)*$B$4)))</f>
        <v>#N/A</v>
      </c>
      <c r="G45" s="40" t="e">
        <f>IF(Time!F45=0,0,((((0.5*VLOOKUP(G$41,$A$7:$C$50,3)))/HLOOKUP($A45,$F$2:$V$5,4)+(Time!F45*VLOOKUP(G$41,$A$7:$C$50,3)/HLOOKUP($A45,$F$2:$V$5,4)))/(HLOOKUP($A45,$F$2:$V$5,2)*$B$4)))</f>
        <v>#N/A</v>
      </c>
      <c r="H45" s="40">
        <f>IF(Time!G45=0,0,((((0.5*VLOOKUP(H$41,$A$7:$C$50,3)))/HLOOKUP($A45,$F$2:$V$5,4)+(Time!G45*VLOOKUP(H$41,$A$7:$C$50,3)/HLOOKUP($A45,$F$2:$V$5,4)))/(HLOOKUP($A45,$F$2:$V$5,2)*$B$4)))</f>
        <v>0</v>
      </c>
      <c r="I45" s="7">
        <f>IF(Time!H45=0,0,((((0.5*VLOOKUP(I$41,$A$7:$C$50,3)))/HLOOKUP($A45,$F$2:$V$5,4)+(Time!H45*VLOOKUP(I$41,$A$7:$C$50,3)/HLOOKUP($A45,$F$2:$V$5,4)))/(HLOOKUP($A45,$F$2:$V$5,2)*$B$4)))</f>
        <v>0</v>
      </c>
      <c r="J45" s="7" t="e">
        <f>IF(Time!I45=0,0,((((0.5*VLOOKUP(J$41,$A$7:$C$50,3)))/HLOOKUP($A45,$F$2:$V$5,4)+(Time!I45*VLOOKUP(J$41,$A$7:$C$50,3)/HLOOKUP($A45,$F$2:$V$5,4)))/(HLOOKUP($A45,$F$2:$V$5,2)*$B$4)))</f>
        <v>#N/A</v>
      </c>
      <c r="K45" s="7">
        <f>IF(Time!J45=0,0,((((0.5*VLOOKUP(K$41,$A$7:$C$50,3)))/HLOOKUP($A45,$F$2:$V$5,4)+(Time!J45*VLOOKUP(K$41,$A$7:$C$50,3)/HLOOKUP($A45,$F$2:$V$5,4)))/(HLOOKUP($A45,$F$2:$V$5,2)*$B$4)))</f>
        <v>0</v>
      </c>
      <c r="L45" s="7">
        <f>IF(Time!K45=0,0,((((0.5*VLOOKUP(L$41,$A$7:$C$50,3)))/HLOOKUP($A45,$F$2:$V$5,4)+(Time!K45*VLOOKUP(L$41,$A$7:$C$50,3)/HLOOKUP($A45,$F$2:$V$5,4)))/(HLOOKUP($A45,$F$2:$V$5,2)*$B$4)))</f>
        <v>0</v>
      </c>
      <c r="M45" s="7">
        <f>IF(Time!L45=0,0,((((0.5*VLOOKUP(M$41,$A$7:$C$50,3)))/HLOOKUP($A45,$F$2:$V$5,4)+(Time!L45*VLOOKUP(M$41,$A$7:$C$50,3)/HLOOKUP($A45,$F$2:$V$5,4)))/(HLOOKUP($A45,$F$2:$V$5,2)*$B$4)))</f>
        <v>0</v>
      </c>
      <c r="N45" s="7" t="e">
        <f>IF(Time!M45=0,0,((((0.5*VLOOKUP(N$41,$A$7:$C$50,3)))/HLOOKUP($A45,$F$2:$V$5,4)+(Time!M45*VLOOKUP(N$41,$A$7:$C$50,3)/HLOOKUP($A45,$F$2:$V$5,4)))/(HLOOKUP($A45,$F$2:$V$5,2)*$B$4)))</f>
        <v>#N/A</v>
      </c>
      <c r="O45" s="7">
        <f>IF(Time!N45=0,0,((((0.5*VLOOKUP(O$41,$A$7:$C$50,3)))/HLOOKUP($A45,$F$2:$V$5,4)+(Time!N45*VLOOKUP(O$41,$A$7:$C$50,3)/HLOOKUP($A45,$F$2:$V$5,4)))/(HLOOKUP($A45,$F$2:$V$5,2)*$B$4)))</f>
        <v>0</v>
      </c>
      <c r="P45" s="7" t="e">
        <f>IF(Time!O45=0,0,((((0.5*VLOOKUP(P$41,$A$7:$C$50,3)))/HLOOKUP($A45,$F$2:$V$5,4)+(Time!O45*VLOOKUP(P$41,$A$7:$C$50,3)/HLOOKUP($A45,$F$2:$V$5,4)))/(HLOOKUP($A45,$F$2:$V$5,2)*$B$4)))</f>
        <v>#N/A</v>
      </c>
      <c r="Q45" s="7">
        <f>IF(Time!P45=0,0,((((0.5*VLOOKUP(Q$41,$A$7:$C$50,3)))/HLOOKUP($A45,$F$2:$V$5,4)+(Time!P45*VLOOKUP(Q$41,$A$7:$C$50,3)/HLOOKUP($A45,$F$2:$V$5,4)))/(HLOOKUP($A45,$F$2:$V$5,2)*$B$4)))</f>
        <v>0</v>
      </c>
      <c r="R45" s="7">
        <f>IF(Time!Q45=0,0,((((0.5*VLOOKUP(R$41,$A$7:$C$50,3)))/HLOOKUP($A45,$F$2:$V$5,4)+(Time!Q45*VLOOKUP(R$41,$A$7:$C$50,3)/HLOOKUP($A45,$F$2:$V$5,4)))/(HLOOKUP($A45,$F$2:$V$5,2)*$B$4)))</f>
        <v>0</v>
      </c>
      <c r="S45" s="7">
        <f>IF(Time!R45=0,0,((((0.5*VLOOKUP(S$41,$A$7:$C$50,3)))/HLOOKUP($A45,$F$2:$V$5,4)+(Time!R45*VLOOKUP(S$41,$A$7:$C$50,3)/HLOOKUP($A45,$F$2:$V$5,4)))/(HLOOKUP($A45,$F$2:$V$5,2)*$B$4)))</f>
        <v>0</v>
      </c>
      <c r="T45" s="7" t="e">
        <f>IF(Time!S45=0,0,((((0.5*VLOOKUP(T$41,$A$7:$C$50,3)))/HLOOKUP($A45,$F$2:$V$5,4)+(Time!S45*VLOOKUP(T$41,$A$7:$C$50,3)/HLOOKUP($A45,$F$2:$V$5,4)))/(HLOOKUP($A45,$F$2:$V$5,2)*$B$4)))</f>
        <v>#N/A</v>
      </c>
      <c r="U45" s="7">
        <f>IF(Time!T45=0,0,((((0.5*VLOOKUP(U$41,$A$7:$C$50,3)))/HLOOKUP($A45,$F$2:$V$5,4)+(Time!T45*VLOOKUP(U$41,$A$7:$C$50,3)/HLOOKUP($A45,$F$2:$V$5,4)))/(HLOOKUP($A45,$F$2:$V$5,2)*$B$4)))</f>
        <v>0</v>
      </c>
      <c r="V45" s="7">
        <f>IF(Time!U45=0,0,((((0.5*VLOOKUP(V$41,$A$7:$C$50,3)))/HLOOKUP($A45,$F$2:$V$5,4)+(Time!U45*VLOOKUP(V$41,$A$7:$C$50,3)/HLOOKUP($A45,$F$2:$V$5,4)))/(HLOOKUP($A45,$F$2:$V$5,2)*$B$4)))</f>
        <v>0</v>
      </c>
      <c r="W45" s="7">
        <f>IF(Time!V45=0,0,((((0.5*VLOOKUP(W$41,$A$7:$C$50,3)))/HLOOKUP($A45,$F$2:$V$5,4)+(Time!V45*VLOOKUP(W$41,$A$7:$C$50,3)/HLOOKUP($A45,$F$2:$V$5,4)))/(HLOOKUP($A45,$F$2:$V$5,2)*$B$4)))</f>
        <v>0</v>
      </c>
      <c r="X45" s="7">
        <f>IF(Time!W45=0,0,((((0.5*VLOOKUP(X$41,$A$7:$C$50,3)))/HLOOKUP($A45,$F$2:$V$5,4)+(Time!W45*VLOOKUP(X$41,$A$7:$C$50,3)/HLOOKUP($A45,$F$2:$V$5,4)))/(HLOOKUP($A45,$F$2:$V$5,2)*$B$4)))</f>
        <v>0</v>
      </c>
      <c r="Y45" s="7" t="e">
        <f>IF(Time!X45=0,0,((((0.5*VLOOKUP(Y$41,$A$7:$C$50,3)))/HLOOKUP($A45,$F$2:$V$5,4)+(Time!X45*VLOOKUP(Y$41,$A$7:$C$50,3)/HLOOKUP($A45,$F$2:$V$5,4)))/(HLOOKUP($A45,$F$2:$V$5,2)*$B$4)))</f>
        <v>#N/A</v>
      </c>
      <c r="Z45" s="7" t="e">
        <f>IF(Time!Y45=0,0,((((0.5*VLOOKUP(Z$41,$A$7:$C$50,3)))/HLOOKUP($A45,$F$2:$V$5,4)+(Time!Y45*VLOOKUP(Z$41,$A$7:$C$50,3)/HLOOKUP($A45,$F$2:$V$5,4)))/(HLOOKUP($A45,$F$2:$V$5,2)*$B$4)))</f>
        <v>#N/A</v>
      </c>
      <c r="AA45" s="7">
        <f>IF(Time!Z45=0,0,((((0.5*VLOOKUP(AA$41,$A$7:$C$50,3)))/HLOOKUP($A45,$F$2:$V$5,4)+(Time!Z45*VLOOKUP(AA$41,$A$7:$C$50,3)/HLOOKUP($A45,$F$2:$V$5,4)))/(HLOOKUP($A45,$F$2:$V$5,2)*$B$4)))</f>
        <v>0</v>
      </c>
      <c r="AB45" s="7">
        <f>IF(Time!AA45=0,0,((((0.5*VLOOKUP(AB$41,$A$7:$C$50,3)))/HLOOKUP($A45,$F$2:$V$5,4)+(Time!AA45*VLOOKUP(AB$41,$A$7:$C$50,3)/HLOOKUP($A45,$F$2:$V$5,4)))/(HLOOKUP($A45,$F$2:$V$5,2)*$B$4)))</f>
        <v>0</v>
      </c>
      <c r="AC45" s="7" t="e">
        <f>IF(Time!AB45=0,0,((((0.5*VLOOKUP(AC$41,$A$7:$C$50,3)))/HLOOKUP($A45,$F$2:$V$5,4)+(Time!AB45*VLOOKUP(AC$41,$A$7:$C$50,3)/HLOOKUP($A45,$F$2:$V$5,4)))/(HLOOKUP($A45,$F$2:$V$5,2)*$B$4)))</f>
        <v>#N/A</v>
      </c>
      <c r="AD45" s="7">
        <f>IF(Time!AC45=0,0,((((0.5*VLOOKUP(AD$41,$A$7:$C$50,3)))/HLOOKUP($A45,$F$2:$V$5,4)+(Time!AC45*VLOOKUP(AD$41,$A$7:$C$50,3)/HLOOKUP($A45,$F$2:$V$5,4)))/(HLOOKUP($A45,$F$2:$V$5,2)*$B$4)))</f>
        <v>0</v>
      </c>
      <c r="AE45" s="7">
        <f>IF(Time!AD45=0,0,((((0.5*VLOOKUP(AE$41,$A$7:$C$50,3)))/HLOOKUP($A45,$F$2:$V$5,4)+(Time!AD45*VLOOKUP(AE$41,$A$7:$C$50,3)/HLOOKUP($A45,$F$2:$V$5,4)))/(HLOOKUP($A45,$F$2:$V$5,2)*$B$4)))</f>
        <v>0</v>
      </c>
      <c r="AF45" s="7">
        <f>IF(Time!AE45=0,0,((((0.5*VLOOKUP(AF$41,$A$7:$C$50,3)))/HLOOKUP($A45,$F$2:$V$5,4)+(Time!AE45*VLOOKUP(AF$41,$A$7:$C$50,3)/HLOOKUP($A45,$F$2:$V$5,4)))/(HLOOKUP($A45,$F$2:$V$5,2)*$B$4)))</f>
        <v>0</v>
      </c>
      <c r="AG45" s="7" t="e">
        <f>IF(Time!AF45=0,0,((((0.5*VLOOKUP(AG$41,$A$7:$C$50,3)))/HLOOKUP($A45,$F$2:$V$5,4)+(Time!AF45*VLOOKUP(AG$41,$A$7:$C$50,3)/HLOOKUP($A45,$F$2:$V$5,4)))/(HLOOKUP($A45,$F$2:$V$5,2)*$B$4)))</f>
        <v>#N/A</v>
      </c>
      <c r="AH45" s="7">
        <f>IF(Time!AG45=0,0,((((0.5*VLOOKUP(AH$41,$A$7:$C$50,3)))/HLOOKUP($A45,$F$2:$V$5,4)+(Time!AG45*VLOOKUP(AH$41,$A$7:$C$50,3)/HLOOKUP($A45,$F$2:$V$5,4)))/(HLOOKUP($A45,$F$2:$V$5,2)*$B$4)))</f>
        <v>0</v>
      </c>
      <c r="AI45" s="7" t="e">
        <f>IF(Time!AH45=0,0,((((0.5*VLOOKUP(AI$41,$A$7:$C$50,3)))/HLOOKUP($A45,$F$2:$V$5,4)+(Time!AH45*VLOOKUP(AI$41,$A$7:$C$50,3)/HLOOKUP($A45,$F$2:$V$5,4)))/(HLOOKUP($A45,$F$2:$V$5,2)*$B$4)))</f>
        <v>#N/A</v>
      </c>
      <c r="AJ45" s="7">
        <f>IF(Time!AI45=0,0,((((0.5*VLOOKUP(AJ$41,$A$7:$C$50,3)))/HLOOKUP($A45,$F$2:$V$5,4)+(Time!AI45*VLOOKUP(AJ$41,$A$7:$C$50,3)/HLOOKUP($A45,$F$2:$V$5,4)))/(HLOOKUP($A45,$F$2:$V$5,2)*$B$4)))</f>
        <v>0</v>
      </c>
      <c r="AK45" s="7">
        <f>IF(Time!AJ45=0,0,((((0.5*VLOOKUP(AK$41,$A$7:$C$50,3)))/HLOOKUP($A45,$F$2:$V$5,4)+(Time!AJ45*VLOOKUP(AK$41,$A$7:$C$50,3)/HLOOKUP($A45,$F$2:$V$5,4)))/(HLOOKUP($A45,$F$2:$V$5,2)*$B$4)))</f>
        <v>0</v>
      </c>
      <c r="AL45" s="7">
        <f>IF(Time!AK45=0,0,((((0.5*VLOOKUP(AL$41,$A$7:$C$50,3)))/HLOOKUP($A45,$F$2:$V$5,4)+(Time!AK45*VLOOKUP(AL$41,$A$7:$C$50,3)/HLOOKUP($A45,$F$2:$V$5,4)))/(HLOOKUP($A45,$F$2:$V$5,2)*$B$4)))</f>
        <v>0</v>
      </c>
      <c r="AM45" s="7" t="e">
        <f>IF(Time!AL45=0,0,((((0.5*VLOOKUP(AM$41,$A$7:$C$50,3)))/HLOOKUP($A45,$F$2:$V$5,4)+(Time!AL45*VLOOKUP(AM$41,$A$7:$C$50,3)/HLOOKUP($A45,$F$2:$V$5,4)))/(HLOOKUP($A45,$F$2:$V$5,2)*$B$4)))</f>
        <v>#N/A</v>
      </c>
      <c r="AN45" s="7">
        <f>IF(Time!AM45=0,0,((((0.5*VLOOKUP(AN$41,$A$7:$C$50,3)))/HLOOKUP($A45,$F$2:$V$5,4)+(Time!AM45*VLOOKUP(AN$41,$A$7:$C$50,3)/HLOOKUP($A45,$F$2:$V$5,4)))/(HLOOKUP($A45,$F$2:$V$5,2)*$B$4)))</f>
        <v>0</v>
      </c>
      <c r="AO45" s="7">
        <f>IF(Time!AN45=0,0,((((0.5*VLOOKUP(AO$41,$A$7:$C$50,3)))/HLOOKUP($A45,$F$2:$V$5,4)+(Time!AN45*VLOOKUP(AO$41,$A$7:$C$50,3)/HLOOKUP($A45,$F$2:$V$5,4)))/(HLOOKUP($A45,$F$2:$V$5,2)*$B$4)))</f>
        <v>0</v>
      </c>
      <c r="AP45" s="7">
        <f>IF(Time!AO45=0,0,((((0.5*VLOOKUP(AP$41,$A$7:$C$50,3)))/HLOOKUP($A45,$F$2:$V$5,4)+(Time!AO45*VLOOKUP(AP$41,$A$7:$C$50,3)/HLOOKUP($A45,$F$2:$V$5,4)))/(HLOOKUP($A45,$F$2:$V$5,2)*$B$4)))</f>
        <v>0</v>
      </c>
      <c r="AQ45" s="7">
        <f>IF(Time!AP45=0,0,((((0.5*VLOOKUP(AQ$41,$A$7:$C$50,3)))/HLOOKUP($A45,$F$2:$V$5,4)+(Time!AP45*VLOOKUP(AQ$41,$A$7:$C$50,3)/HLOOKUP($A45,$F$2:$V$5,4)))/(HLOOKUP($A45,$F$2:$V$5,2)*$B$4)))</f>
        <v>0</v>
      </c>
      <c r="AR45" s="9">
        <f>IF(Time!AQ45=0,0,((((0.5*VLOOKUP(AR$41,$A$7:$C$50,3)))/HLOOKUP($A45,$F$2:$V$5,4)+(Time!AQ45*VLOOKUP(AR$41,$A$7:$C$50,3)/HLOOKUP($A45,$F$2:$V$5,4)))/(HLOOKUP($A45,$F$2:$V$5,2)*$B$4)))</f>
        <v>0</v>
      </c>
    </row>
    <row r="46" spans="1:44" ht="15" thickBot="1" x14ac:dyDescent="0.35">
      <c r="A46" s="2" t="s">
        <v>5</v>
      </c>
      <c r="B46" s="40" t="e">
        <f>IF(Time!A46=0,0,((((0.5*VLOOKUP(B$41,$A$7:$C$50,3)))/HLOOKUP($A46,$F$2:$V$5,4)+(Time!A46*VLOOKUP(B$41,$A$7:$C$50,3)/HLOOKUP($A46,$F$2:$V$5,4)))/(HLOOKUP($A46,$F$2:$V$5,2)*$B$4)))</f>
        <v>#N/A</v>
      </c>
      <c r="C46" s="40" t="e">
        <f>IF(Time!B46=0,0,((((0.5*VLOOKUP(C$41,$A$7:$C$50,3)))/HLOOKUP($A46,$F$2:$V$5,4)+(Time!B46*VLOOKUP(C$41,$A$7:$C$50,3)/HLOOKUP($A46,$F$2:$V$5,4)))/(HLOOKUP($A46,$F$2:$V$5,2)*$B$4)))</f>
        <v>#N/A</v>
      </c>
      <c r="D46" s="40" t="e">
        <f>IF(Time!C46=0,0,((((0.5*VLOOKUP(D$41,$A$7:$C$50,3)))/HLOOKUP($A46,$F$2:$V$5,4)+(Time!C46*VLOOKUP(D$41,$A$7:$C$50,3)/HLOOKUP($A46,$F$2:$V$5,4)))/(HLOOKUP($A46,$F$2:$V$5,2)*$B$4)))</f>
        <v>#N/A</v>
      </c>
      <c r="E46" s="40">
        <f>IF(Time!D46=0,0,((((0.5*VLOOKUP(E$41,$A$7:$C$50,3)))/HLOOKUP($A46,$F$2:$V$5,4)+(Time!D46*VLOOKUP(E$41,$A$7:$C$50,3)/HLOOKUP($A46,$F$2:$V$5,4)))/(HLOOKUP($A46,$F$2:$V$5,2)*$B$4)))</f>
        <v>0</v>
      </c>
      <c r="F46" s="40" t="e">
        <f>IF(Time!E46=0,0,((((0.5*VLOOKUP(F$41,$A$7:$C$50,3)))/HLOOKUP($A46,$F$2:$V$5,4)+(Time!E46*VLOOKUP(F$41,$A$7:$C$50,3)/HLOOKUP($A46,$F$2:$V$5,4)))/(HLOOKUP($A46,$F$2:$V$5,2)*$B$4)))</f>
        <v>#N/A</v>
      </c>
      <c r="G46" s="40" t="e">
        <f>IF(Time!F46=0,0,((((0.5*VLOOKUP(G$41,$A$7:$C$50,3)))/HLOOKUP($A46,$F$2:$V$5,4)+(Time!F46*VLOOKUP(G$41,$A$7:$C$50,3)/HLOOKUP($A46,$F$2:$V$5,4)))/(HLOOKUP($A46,$F$2:$V$5,2)*$B$4)))</f>
        <v>#N/A</v>
      </c>
      <c r="H46" s="40">
        <f>IF(Time!G46=0,0,((((0.5*VLOOKUP(H$41,$A$7:$C$50,3)))/HLOOKUP($A46,$F$2:$V$5,4)+(Time!G46*VLOOKUP(H$41,$A$7:$C$50,3)/HLOOKUP($A46,$F$2:$V$5,4)))/(HLOOKUP($A46,$F$2:$V$5,2)*$B$4)))</f>
        <v>0</v>
      </c>
      <c r="I46" s="7">
        <f>IF(Time!H46=0,0,((((0.5*VLOOKUP(I$41,$A$7:$C$50,3)))/HLOOKUP($A46,$F$2:$V$5,4)+(Time!H46*VLOOKUP(I$41,$A$7:$C$50,3)/HLOOKUP($A46,$F$2:$V$5,4)))/(HLOOKUP($A46,$F$2:$V$5,2)*$B$4)))</f>
        <v>0</v>
      </c>
      <c r="J46" s="7" t="e">
        <f>IF(Time!I46=0,0,((((0.5*VLOOKUP(J$41,$A$7:$C$50,3)))/HLOOKUP($A46,$F$2:$V$5,4)+(Time!I46*VLOOKUP(J$41,$A$7:$C$50,3)/HLOOKUP($A46,$F$2:$V$5,4)))/(HLOOKUP($A46,$F$2:$V$5,2)*$B$4)))</f>
        <v>#N/A</v>
      </c>
      <c r="K46" s="7">
        <f>IF(Time!J46=0,0,((((0.5*VLOOKUP(K$41,$A$7:$C$50,3)))/HLOOKUP($A46,$F$2:$V$5,4)+(Time!J46*VLOOKUP(K$41,$A$7:$C$50,3)/HLOOKUP($A46,$F$2:$V$5,4)))/(HLOOKUP($A46,$F$2:$V$5,2)*$B$4)))</f>
        <v>0</v>
      </c>
      <c r="L46" s="7">
        <f>IF(Time!K46=0,0,((((0.5*VLOOKUP(L$41,$A$7:$C$50,3)))/HLOOKUP($A46,$F$2:$V$5,4)+(Time!K46*VLOOKUP(L$41,$A$7:$C$50,3)/HLOOKUP($A46,$F$2:$V$5,4)))/(HLOOKUP($A46,$F$2:$V$5,2)*$B$4)))</f>
        <v>0</v>
      </c>
      <c r="M46" s="7">
        <f>IF(Time!L46=0,0,((((0.5*VLOOKUP(M$41,$A$7:$C$50,3)))/HLOOKUP($A46,$F$2:$V$5,4)+(Time!L46*VLOOKUP(M$41,$A$7:$C$50,3)/HLOOKUP($A46,$F$2:$V$5,4)))/(HLOOKUP($A46,$F$2:$V$5,2)*$B$4)))</f>
        <v>0</v>
      </c>
      <c r="N46" s="7" t="e">
        <f>IF(Time!M46=0,0,((((0.5*VLOOKUP(N$41,$A$7:$C$50,3)))/HLOOKUP($A46,$F$2:$V$5,4)+(Time!M46*VLOOKUP(N$41,$A$7:$C$50,3)/HLOOKUP($A46,$F$2:$V$5,4)))/(HLOOKUP($A46,$F$2:$V$5,2)*$B$4)))</f>
        <v>#N/A</v>
      </c>
      <c r="O46" s="7">
        <f>IF(Time!N46=0,0,((((0.5*VLOOKUP(O$41,$A$7:$C$50,3)))/HLOOKUP($A46,$F$2:$V$5,4)+(Time!N46*VLOOKUP(O$41,$A$7:$C$50,3)/HLOOKUP($A46,$F$2:$V$5,4)))/(HLOOKUP($A46,$F$2:$V$5,2)*$B$4)))</f>
        <v>0</v>
      </c>
      <c r="P46" s="7">
        <f>IF(Time!O46=0,0,((((0.5*VLOOKUP(P$41,$A$7:$C$50,3)))/HLOOKUP($A46,$F$2:$V$5,4)+(Time!O46*VLOOKUP(P$41,$A$7:$C$50,3)/HLOOKUP($A46,$F$2:$V$5,4)))/(HLOOKUP($A46,$F$2:$V$5,2)*$B$4)))</f>
        <v>0</v>
      </c>
      <c r="Q46" s="7">
        <f>IF(Time!P46=0,0,((((0.5*VLOOKUP(Q$41,$A$7:$C$50,3)))/HLOOKUP($A46,$F$2:$V$5,4)+(Time!P46*VLOOKUP(Q$41,$A$7:$C$50,3)/HLOOKUP($A46,$F$2:$V$5,4)))/(HLOOKUP($A46,$F$2:$V$5,2)*$B$4)))</f>
        <v>0</v>
      </c>
      <c r="R46" s="7" t="e">
        <f>IF(Time!Q46=0,0,((((0.5*VLOOKUP(R$41,$A$7:$C$50,3)))/HLOOKUP($A46,$F$2:$V$5,4)+(Time!Q46*VLOOKUP(R$41,$A$7:$C$50,3)/HLOOKUP($A46,$F$2:$V$5,4)))/(HLOOKUP($A46,$F$2:$V$5,2)*$B$4)))</f>
        <v>#N/A</v>
      </c>
      <c r="S46" s="7">
        <f>IF(Time!R46=0,0,((((0.5*VLOOKUP(S$41,$A$7:$C$50,3)))/HLOOKUP($A46,$F$2:$V$5,4)+(Time!R46*VLOOKUP(S$41,$A$7:$C$50,3)/HLOOKUP($A46,$F$2:$V$5,4)))/(HLOOKUP($A46,$F$2:$V$5,2)*$B$4)))</f>
        <v>0</v>
      </c>
      <c r="T46" s="7">
        <f>IF(Time!S46=0,0,((((0.5*VLOOKUP(T$41,$A$7:$C$50,3)))/HLOOKUP($A46,$F$2:$V$5,4)+(Time!S46*VLOOKUP(T$41,$A$7:$C$50,3)/HLOOKUP($A46,$F$2:$V$5,4)))/(HLOOKUP($A46,$F$2:$V$5,2)*$B$4)))</f>
        <v>0</v>
      </c>
      <c r="U46" s="7">
        <f>IF(Time!T46=0,0,((((0.5*VLOOKUP(U$41,$A$7:$C$50,3)))/HLOOKUP($A46,$F$2:$V$5,4)+(Time!T46*VLOOKUP(U$41,$A$7:$C$50,3)/HLOOKUP($A46,$F$2:$V$5,4)))/(HLOOKUP($A46,$F$2:$V$5,2)*$B$4)))</f>
        <v>0</v>
      </c>
      <c r="V46" s="7">
        <f>IF(Time!U46=0,0,((((0.5*VLOOKUP(V$41,$A$7:$C$50,3)))/HLOOKUP($A46,$F$2:$V$5,4)+(Time!U46*VLOOKUP(V$41,$A$7:$C$50,3)/HLOOKUP($A46,$F$2:$V$5,4)))/(HLOOKUP($A46,$F$2:$V$5,2)*$B$4)))</f>
        <v>0</v>
      </c>
      <c r="W46" s="7">
        <f>IF(Time!V46=0,0,((((0.5*VLOOKUP(W$41,$A$7:$C$50,3)))/HLOOKUP($A46,$F$2:$V$5,4)+(Time!V46*VLOOKUP(W$41,$A$7:$C$50,3)/HLOOKUP($A46,$F$2:$V$5,4)))/(HLOOKUP($A46,$F$2:$V$5,2)*$B$4)))</f>
        <v>0</v>
      </c>
      <c r="X46" s="7">
        <f>IF(Time!W46=0,0,((((0.5*VLOOKUP(X$41,$A$7:$C$50,3)))/HLOOKUP($A46,$F$2:$V$5,4)+(Time!W46*VLOOKUP(X$41,$A$7:$C$50,3)/HLOOKUP($A46,$F$2:$V$5,4)))/(HLOOKUP($A46,$F$2:$V$5,2)*$B$4)))</f>
        <v>0</v>
      </c>
      <c r="Y46" s="7" t="e">
        <f>IF(Time!X46=0,0,((((0.5*VLOOKUP(Y$41,$A$7:$C$50,3)))/HLOOKUP($A46,$F$2:$V$5,4)+(Time!X46*VLOOKUP(Y$41,$A$7:$C$50,3)/HLOOKUP($A46,$F$2:$V$5,4)))/(HLOOKUP($A46,$F$2:$V$5,2)*$B$4)))</f>
        <v>#N/A</v>
      </c>
      <c r="Z46" s="7" t="e">
        <f>IF(Time!Y46=0,0,((((0.5*VLOOKUP(Z$41,$A$7:$C$50,3)))/HLOOKUP($A46,$F$2:$V$5,4)+(Time!Y46*VLOOKUP(Z$41,$A$7:$C$50,3)/HLOOKUP($A46,$F$2:$V$5,4)))/(HLOOKUP($A46,$F$2:$V$5,2)*$B$4)))</f>
        <v>#N/A</v>
      </c>
      <c r="AA46" s="7">
        <f>IF(Time!Z46=0,0,((((0.5*VLOOKUP(AA$41,$A$7:$C$50,3)))/HLOOKUP($A46,$F$2:$V$5,4)+(Time!Z46*VLOOKUP(AA$41,$A$7:$C$50,3)/HLOOKUP($A46,$F$2:$V$5,4)))/(HLOOKUP($A46,$F$2:$V$5,2)*$B$4)))</f>
        <v>0</v>
      </c>
      <c r="AB46" s="7">
        <f>IF(Time!AA46=0,0,((((0.5*VLOOKUP(AB$41,$A$7:$C$50,3)))/HLOOKUP($A46,$F$2:$V$5,4)+(Time!AA46*VLOOKUP(AB$41,$A$7:$C$50,3)/HLOOKUP($A46,$F$2:$V$5,4)))/(HLOOKUP($A46,$F$2:$V$5,2)*$B$4)))</f>
        <v>0</v>
      </c>
      <c r="AC46" s="7" t="e">
        <f>IF(Time!AB46=0,0,((((0.5*VLOOKUP(AC$41,$A$7:$C$50,3)))/HLOOKUP($A46,$F$2:$V$5,4)+(Time!AB46*VLOOKUP(AC$41,$A$7:$C$50,3)/HLOOKUP($A46,$F$2:$V$5,4)))/(HLOOKUP($A46,$F$2:$V$5,2)*$B$4)))</f>
        <v>#N/A</v>
      </c>
      <c r="AD46" s="7">
        <f>IF(Time!AC46=0,0,((((0.5*VLOOKUP(AD$41,$A$7:$C$50,3)))/HLOOKUP($A46,$F$2:$V$5,4)+(Time!AC46*VLOOKUP(AD$41,$A$7:$C$50,3)/HLOOKUP($A46,$F$2:$V$5,4)))/(HLOOKUP($A46,$F$2:$V$5,2)*$B$4)))</f>
        <v>0</v>
      </c>
      <c r="AE46" s="7">
        <f>IF(Time!AD46=0,0,((((0.5*VLOOKUP(AE$41,$A$7:$C$50,3)))/HLOOKUP($A46,$F$2:$V$5,4)+(Time!AD46*VLOOKUP(AE$41,$A$7:$C$50,3)/HLOOKUP($A46,$F$2:$V$5,4)))/(HLOOKUP($A46,$F$2:$V$5,2)*$B$4)))</f>
        <v>0</v>
      </c>
      <c r="AF46" s="7">
        <f>IF(Time!AE46=0,0,((((0.5*VLOOKUP(AF$41,$A$7:$C$50,3)))/HLOOKUP($A46,$F$2:$V$5,4)+(Time!AE46*VLOOKUP(AF$41,$A$7:$C$50,3)/HLOOKUP($A46,$F$2:$V$5,4)))/(HLOOKUP($A46,$F$2:$V$5,2)*$B$4)))</f>
        <v>0</v>
      </c>
      <c r="AG46" s="7" t="e">
        <f>IF(Time!AF46=0,0,((((0.5*VLOOKUP(AG$41,$A$7:$C$50,3)))/HLOOKUP($A46,$F$2:$V$5,4)+(Time!AF46*VLOOKUP(AG$41,$A$7:$C$50,3)/HLOOKUP($A46,$F$2:$V$5,4)))/(HLOOKUP($A46,$F$2:$V$5,2)*$B$4)))</f>
        <v>#N/A</v>
      </c>
      <c r="AH46" s="7">
        <f>IF(Time!AG46=0,0,((((0.5*VLOOKUP(AH$41,$A$7:$C$50,3)))/HLOOKUP($A46,$F$2:$V$5,4)+(Time!AG46*VLOOKUP(AH$41,$A$7:$C$50,3)/HLOOKUP($A46,$F$2:$V$5,4)))/(HLOOKUP($A46,$F$2:$V$5,2)*$B$4)))</f>
        <v>0</v>
      </c>
      <c r="AI46" s="7">
        <f>IF(Time!AH46=0,0,((((0.5*VLOOKUP(AI$41,$A$7:$C$50,3)))/HLOOKUP($A46,$F$2:$V$5,4)+(Time!AH46*VLOOKUP(AI$41,$A$7:$C$50,3)/HLOOKUP($A46,$F$2:$V$5,4)))/(HLOOKUP($A46,$F$2:$V$5,2)*$B$4)))</f>
        <v>0</v>
      </c>
      <c r="AJ46" s="7">
        <f>IF(Time!AI46=0,0,((((0.5*VLOOKUP(AJ$41,$A$7:$C$50,3)))/HLOOKUP($A46,$F$2:$V$5,4)+(Time!AI46*VLOOKUP(AJ$41,$A$7:$C$50,3)/HLOOKUP($A46,$F$2:$V$5,4)))/(HLOOKUP($A46,$F$2:$V$5,2)*$B$4)))</f>
        <v>0</v>
      </c>
      <c r="AK46" s="7" t="e">
        <f>IF(Time!AJ46=0,0,((((0.5*VLOOKUP(AK$41,$A$7:$C$50,3)))/HLOOKUP($A46,$F$2:$V$5,4)+(Time!AJ46*VLOOKUP(AK$41,$A$7:$C$50,3)/HLOOKUP($A46,$F$2:$V$5,4)))/(HLOOKUP($A46,$F$2:$V$5,2)*$B$4)))</f>
        <v>#N/A</v>
      </c>
      <c r="AL46" s="7">
        <f>IF(Time!AK46=0,0,((((0.5*VLOOKUP(AL$41,$A$7:$C$50,3)))/HLOOKUP($A46,$F$2:$V$5,4)+(Time!AK46*VLOOKUP(AL$41,$A$7:$C$50,3)/HLOOKUP($A46,$F$2:$V$5,4)))/(HLOOKUP($A46,$F$2:$V$5,2)*$B$4)))</f>
        <v>0</v>
      </c>
      <c r="AM46" s="7">
        <f>IF(Time!AL46=0,0,((((0.5*VLOOKUP(AM$41,$A$7:$C$50,3)))/HLOOKUP($A46,$F$2:$V$5,4)+(Time!AL46*VLOOKUP(AM$41,$A$7:$C$50,3)/HLOOKUP($A46,$F$2:$V$5,4)))/(HLOOKUP($A46,$F$2:$V$5,2)*$B$4)))</f>
        <v>0</v>
      </c>
      <c r="AN46" s="7">
        <f>IF(Time!AM46=0,0,((((0.5*VLOOKUP(AN$41,$A$7:$C$50,3)))/HLOOKUP($A46,$F$2:$V$5,4)+(Time!AM46*VLOOKUP(AN$41,$A$7:$C$50,3)/HLOOKUP($A46,$F$2:$V$5,4)))/(HLOOKUP($A46,$F$2:$V$5,2)*$B$4)))</f>
        <v>0</v>
      </c>
      <c r="AO46" s="7">
        <f>IF(Time!AN46=0,0,((((0.5*VLOOKUP(AO$41,$A$7:$C$50,3)))/HLOOKUP($A46,$F$2:$V$5,4)+(Time!AN46*VLOOKUP(AO$41,$A$7:$C$50,3)/HLOOKUP($A46,$F$2:$V$5,4)))/(HLOOKUP($A46,$F$2:$V$5,2)*$B$4)))</f>
        <v>0</v>
      </c>
      <c r="AP46" s="7">
        <f>IF(Time!AO46=0,0,((((0.5*VLOOKUP(AP$41,$A$7:$C$50,3)))/HLOOKUP($A46,$F$2:$V$5,4)+(Time!AO46*VLOOKUP(AP$41,$A$7:$C$50,3)/HLOOKUP($A46,$F$2:$V$5,4)))/(HLOOKUP($A46,$F$2:$V$5,2)*$B$4)))</f>
        <v>0</v>
      </c>
      <c r="AQ46" s="7">
        <f>IF(Time!AP46=0,0,((((0.5*VLOOKUP(AQ$41,$A$7:$C$50,3)))/HLOOKUP($A46,$F$2:$V$5,4)+(Time!AP46*VLOOKUP(AQ$41,$A$7:$C$50,3)/HLOOKUP($A46,$F$2:$V$5,4)))/(HLOOKUP($A46,$F$2:$V$5,2)*$B$4)))</f>
        <v>0</v>
      </c>
      <c r="AR46" s="9">
        <f>IF(Time!AQ46=0,0,((((0.5*VLOOKUP(AR$41,$A$7:$C$50,3)))/HLOOKUP($A46,$F$2:$V$5,4)+(Time!AQ46*VLOOKUP(AR$41,$A$7:$C$50,3)/HLOOKUP($A46,$F$2:$V$5,4)))/(HLOOKUP($A46,$F$2:$V$5,2)*$B$4)))</f>
        <v>0</v>
      </c>
    </row>
    <row r="47" spans="1:44" ht="15" thickBot="1" x14ac:dyDescent="0.35">
      <c r="A47" s="2" t="s">
        <v>6</v>
      </c>
      <c r="B47" s="7" t="e">
        <f>IF(Time!A47=0,0,((((0.5*VLOOKUP(B$41,$A$7:$C$50,3)))/HLOOKUP($A47,$F$2:$V$5,4)+(Time!A47*VLOOKUP(B$41,$A$7:$C$50,3)/HLOOKUP($A47,$F$2:$V$5,4)))/(HLOOKUP($A47,$F$2:$V$5,2)*$B$4)))</f>
        <v>#N/A</v>
      </c>
      <c r="C47" s="7" t="e">
        <f>IF(Time!B47=0,0,((((0.5*VLOOKUP(C$41,$A$7:$C$50,3)))/HLOOKUP($A47,$F$2:$V$5,4)+(Time!B47*VLOOKUP(C$41,$A$7:$C$50,3)/HLOOKUP($A47,$F$2:$V$5,4)))/(HLOOKUP($A47,$F$2:$V$5,2)*$B$4)))</f>
        <v>#N/A</v>
      </c>
      <c r="D47" s="7" t="e">
        <f>IF(Time!C47=0,0,((((0.5*VLOOKUP(D$41,$A$7:$C$50,3)))/HLOOKUP($A47,$F$2:$V$5,4)+(Time!C47*VLOOKUP(D$41,$A$7:$C$50,3)/HLOOKUP($A47,$F$2:$V$5,4)))/(HLOOKUP($A47,$F$2:$V$5,2)*$B$4)))</f>
        <v>#N/A</v>
      </c>
      <c r="E47" s="7">
        <f>IF(Time!D47=0,0,((((0.5*VLOOKUP(E$41,$A$7:$C$50,3)))/HLOOKUP($A47,$F$2:$V$5,4)+(Time!D47*VLOOKUP(E$41,$A$7:$C$50,3)/HLOOKUP($A47,$F$2:$V$5,4)))/(HLOOKUP($A47,$F$2:$V$5,2)*$B$4)))</f>
        <v>0</v>
      </c>
      <c r="F47" s="7" t="e">
        <f>IF(Time!E47=0,0,((((0.5*VLOOKUP(F$41,$A$7:$C$50,3)))/HLOOKUP($A47,$F$2:$V$5,4)+(Time!E47*VLOOKUP(F$41,$A$7:$C$50,3)/HLOOKUP($A47,$F$2:$V$5,4)))/(HLOOKUP($A47,$F$2:$V$5,2)*$B$4)))</f>
        <v>#N/A</v>
      </c>
      <c r="G47" s="7" t="e">
        <f>IF(Time!F47=0,0,((((0.5*VLOOKUP(G$41,$A$7:$C$50,3)))/HLOOKUP($A47,$F$2:$V$5,4)+(Time!F47*VLOOKUP(G$41,$A$7:$C$50,3)/HLOOKUP($A47,$F$2:$V$5,4)))/(HLOOKUP($A47,$F$2:$V$5,2)*$B$4)))</f>
        <v>#N/A</v>
      </c>
      <c r="H47" s="7">
        <f>IF(Time!G47=0,0,((((0.5*VLOOKUP(H$41,$A$7:$C$50,3)))/HLOOKUP($A47,$F$2:$V$5,4)+(Time!G47*VLOOKUP(H$41,$A$7:$C$50,3)/HLOOKUP($A47,$F$2:$V$5,4)))/(HLOOKUP($A47,$F$2:$V$5,2)*$B$4)))</f>
        <v>0</v>
      </c>
      <c r="I47" s="42">
        <f>IF(Time!H47=0,0,((((0.5*VLOOKUP(I$41,$A$7:$C$50,3)))/HLOOKUP($A47,$F$2:$V$5,4)+(Time!H47*VLOOKUP(I$41,$A$7:$C$50,3)/HLOOKUP($A47,$F$2:$V$5,4)))/(HLOOKUP($A47,$F$2:$V$5,2)*$B$4)))</f>
        <v>0</v>
      </c>
      <c r="J47" s="42">
        <f>IF(Time!I47=0,0,((((0.5*VLOOKUP(J$41,$A$7:$C$50,3)))/HLOOKUP($A47,$F$2:$V$5,4)+(Time!I47*VLOOKUP(J$41,$A$7:$C$50,3)/HLOOKUP($A47,$F$2:$V$5,4)))/(HLOOKUP($A47,$F$2:$V$5,2)*$B$4)))</f>
        <v>0</v>
      </c>
      <c r="K47" s="7" t="e">
        <f>IF(Time!J47=0,0,((((0.5*VLOOKUP(K$41,$A$7:$C$50,3)))/HLOOKUP($A47,$F$2:$V$5,4)+(Time!J47*VLOOKUP(K$41,$A$7:$C$50,3)/HLOOKUP($A47,$F$2:$V$5,4)))/(HLOOKUP($A47,$F$2:$V$5,2)*$B$4)))</f>
        <v>#N/A</v>
      </c>
      <c r="L47" s="7">
        <f>IF(Time!K47=0,0,((((0.5*VLOOKUP(L$41,$A$7:$C$50,3)))/HLOOKUP($A47,$F$2:$V$5,4)+(Time!K47*VLOOKUP(L$41,$A$7:$C$50,3)/HLOOKUP($A47,$F$2:$V$5,4)))/(HLOOKUP($A47,$F$2:$V$5,2)*$B$4)))</f>
        <v>0</v>
      </c>
      <c r="M47" s="7">
        <f>IF(Time!L47=0,0,((((0.5*VLOOKUP(M$41,$A$7:$C$50,3)))/HLOOKUP($A47,$F$2:$V$5,4)+(Time!L47*VLOOKUP(M$41,$A$7:$C$50,3)/HLOOKUP($A47,$F$2:$V$5,4)))/(HLOOKUP($A47,$F$2:$V$5,2)*$B$4)))</f>
        <v>0</v>
      </c>
      <c r="N47" s="7">
        <f>IF(Time!M47=0,0,((((0.5*VLOOKUP(N$41,$A$7:$C$50,3)))/HLOOKUP($A47,$F$2:$V$5,4)+(Time!M47*VLOOKUP(N$41,$A$7:$C$50,3)/HLOOKUP($A47,$F$2:$V$5,4)))/(HLOOKUP($A47,$F$2:$V$5,2)*$B$4)))</f>
        <v>0</v>
      </c>
      <c r="O47" s="7">
        <f>IF(Time!N47=0,0,((((0.5*VLOOKUP(O$41,$A$7:$C$50,3)))/HLOOKUP($A47,$F$2:$V$5,4)+(Time!N47*VLOOKUP(O$41,$A$7:$C$50,3)/HLOOKUP($A47,$F$2:$V$5,4)))/(HLOOKUP($A47,$F$2:$V$5,2)*$B$4)))</f>
        <v>0</v>
      </c>
      <c r="P47" s="7">
        <f>IF(Time!O47=0,0,((((0.5*VLOOKUP(P$41,$A$7:$C$50,3)))/HLOOKUP($A47,$F$2:$V$5,4)+(Time!O47*VLOOKUP(P$41,$A$7:$C$50,3)/HLOOKUP($A47,$F$2:$V$5,4)))/(HLOOKUP($A47,$F$2:$V$5,2)*$B$4)))</f>
        <v>0</v>
      </c>
      <c r="Q47" s="7">
        <f>IF(Time!P47=0,0,((((0.5*VLOOKUP(Q$41,$A$7:$C$50,3)))/HLOOKUP($A47,$F$2:$V$5,4)+(Time!P47*VLOOKUP(Q$41,$A$7:$C$50,3)/HLOOKUP($A47,$F$2:$V$5,4)))/(HLOOKUP($A47,$F$2:$V$5,2)*$B$4)))</f>
        <v>0</v>
      </c>
      <c r="R47" s="7">
        <f>IF(Time!Q47=0,0,((((0.5*VLOOKUP(R$41,$A$7:$C$50,3)))/HLOOKUP($A47,$F$2:$V$5,4)+(Time!Q47*VLOOKUP(R$41,$A$7:$C$50,3)/HLOOKUP($A47,$F$2:$V$5,4)))/(HLOOKUP($A47,$F$2:$V$5,2)*$B$4)))</f>
        <v>0</v>
      </c>
      <c r="S47" s="7" t="e">
        <f>IF(Time!R47=0,0,((((0.5*VLOOKUP(S$41,$A$7:$C$50,3)))/HLOOKUP($A47,$F$2:$V$5,4)+(Time!R47*VLOOKUP(S$41,$A$7:$C$50,3)/HLOOKUP($A47,$F$2:$V$5,4)))/(HLOOKUP($A47,$F$2:$V$5,2)*$B$4)))</f>
        <v>#N/A</v>
      </c>
      <c r="T47" s="7" t="e">
        <f>IF(Time!S47=0,0,((((0.5*VLOOKUP(T$41,$A$7:$C$50,3)))/HLOOKUP($A47,$F$2:$V$5,4)+(Time!S47*VLOOKUP(T$41,$A$7:$C$50,3)/HLOOKUP($A47,$F$2:$V$5,4)))/(HLOOKUP($A47,$F$2:$V$5,2)*$B$4)))</f>
        <v>#N/A</v>
      </c>
      <c r="U47" s="7" t="e">
        <f>IF(Time!T47=0,0,((((0.5*VLOOKUP(U$41,$A$7:$C$50,3)))/HLOOKUP($A47,$F$2:$V$5,4)+(Time!T47*VLOOKUP(U$41,$A$7:$C$50,3)/HLOOKUP($A47,$F$2:$V$5,4)))/(HLOOKUP($A47,$F$2:$V$5,2)*$B$4)))</f>
        <v>#N/A</v>
      </c>
      <c r="V47" s="7">
        <f>IF(Time!U47=0,0,((((0.5*VLOOKUP(V$41,$A$7:$C$50,3)))/HLOOKUP($A47,$F$2:$V$5,4)+(Time!U47*VLOOKUP(V$41,$A$7:$C$50,3)/HLOOKUP($A47,$F$2:$V$5,4)))/(HLOOKUP($A47,$F$2:$V$5,2)*$B$4)))</f>
        <v>0</v>
      </c>
      <c r="W47" s="7">
        <f>IF(Time!V47=0,0,((((0.5*VLOOKUP(W$41,$A$7:$C$50,3)))/HLOOKUP($A47,$F$2:$V$5,4)+(Time!V47*VLOOKUP(W$41,$A$7:$C$50,3)/HLOOKUP($A47,$F$2:$V$5,4)))/(HLOOKUP($A47,$F$2:$V$5,2)*$B$4)))</f>
        <v>0</v>
      </c>
      <c r="X47" s="7">
        <f>IF(Time!W47=0,0,((((0.5*VLOOKUP(X$41,$A$7:$C$50,3)))/HLOOKUP($A47,$F$2:$V$5,4)+(Time!W47*VLOOKUP(X$41,$A$7:$C$50,3)/HLOOKUP($A47,$F$2:$V$5,4)))/(HLOOKUP($A47,$F$2:$V$5,2)*$B$4)))</f>
        <v>0</v>
      </c>
      <c r="Y47" s="7" t="e">
        <f>IF(Time!X47=0,0,((((0.5*VLOOKUP(Y$41,$A$7:$C$50,3)))/HLOOKUP($A47,$F$2:$V$5,4)+(Time!X47*VLOOKUP(Y$41,$A$7:$C$50,3)/HLOOKUP($A47,$F$2:$V$5,4)))/(HLOOKUP($A47,$F$2:$V$5,2)*$B$4)))</f>
        <v>#N/A</v>
      </c>
      <c r="Z47" s="7" t="e">
        <f>IF(Time!Y47=0,0,((((0.5*VLOOKUP(Z$41,$A$7:$C$50,3)))/HLOOKUP($A47,$F$2:$V$5,4)+(Time!Y47*VLOOKUP(Z$41,$A$7:$C$50,3)/HLOOKUP($A47,$F$2:$V$5,4)))/(HLOOKUP($A47,$F$2:$V$5,2)*$B$4)))</f>
        <v>#N/A</v>
      </c>
      <c r="AA47" s="7">
        <f>IF(Time!Z47=0,0,((((0.5*VLOOKUP(AA$41,$A$7:$C$50,3)))/HLOOKUP($A47,$F$2:$V$5,4)+(Time!Z47*VLOOKUP(AA$41,$A$7:$C$50,3)/HLOOKUP($A47,$F$2:$V$5,4)))/(HLOOKUP($A47,$F$2:$V$5,2)*$B$4)))</f>
        <v>0</v>
      </c>
      <c r="AB47" s="7">
        <f>IF(Time!AA47=0,0,((((0.5*VLOOKUP(AB$41,$A$7:$C$50,3)))/HLOOKUP($A47,$F$2:$V$5,4)+(Time!AA47*VLOOKUP(AB$41,$A$7:$C$50,3)/HLOOKUP($A47,$F$2:$V$5,4)))/(HLOOKUP($A47,$F$2:$V$5,2)*$B$4)))</f>
        <v>0</v>
      </c>
      <c r="AC47" s="7">
        <f>IF(Time!AB47=0,0,((((0.5*VLOOKUP(AC$41,$A$7:$C$50,3)))/HLOOKUP($A47,$F$2:$V$5,4)+(Time!AB47*VLOOKUP(AC$41,$A$7:$C$50,3)/HLOOKUP($A47,$F$2:$V$5,4)))/(HLOOKUP($A47,$F$2:$V$5,2)*$B$4)))</f>
        <v>0</v>
      </c>
      <c r="AD47" s="7" t="e">
        <f>IF(Time!AC47=0,0,((((0.5*VLOOKUP(AD$41,$A$7:$C$50,3)))/HLOOKUP($A47,$F$2:$V$5,4)+(Time!AC47*VLOOKUP(AD$41,$A$7:$C$50,3)/HLOOKUP($A47,$F$2:$V$5,4)))/(HLOOKUP($A47,$F$2:$V$5,2)*$B$4)))</f>
        <v>#N/A</v>
      </c>
      <c r="AE47" s="7">
        <f>IF(Time!AD47=0,0,((((0.5*VLOOKUP(AE$41,$A$7:$C$50,3)))/HLOOKUP($A47,$F$2:$V$5,4)+(Time!AD47*VLOOKUP(AE$41,$A$7:$C$50,3)/HLOOKUP($A47,$F$2:$V$5,4)))/(HLOOKUP($A47,$F$2:$V$5,2)*$B$4)))</f>
        <v>0</v>
      </c>
      <c r="AF47" s="7">
        <f>IF(Time!AE47=0,0,((((0.5*VLOOKUP(AF$41,$A$7:$C$50,3)))/HLOOKUP($A47,$F$2:$V$5,4)+(Time!AE47*VLOOKUP(AF$41,$A$7:$C$50,3)/HLOOKUP($A47,$F$2:$V$5,4)))/(HLOOKUP($A47,$F$2:$V$5,2)*$B$4)))</f>
        <v>0</v>
      </c>
      <c r="AG47" s="7">
        <f>IF(Time!AF47=0,0,((((0.5*VLOOKUP(AG$41,$A$7:$C$50,3)))/HLOOKUP($A47,$F$2:$V$5,4)+(Time!AF47*VLOOKUP(AG$41,$A$7:$C$50,3)/HLOOKUP($A47,$F$2:$V$5,4)))/(HLOOKUP($A47,$F$2:$V$5,2)*$B$4)))</f>
        <v>0</v>
      </c>
      <c r="AH47" s="7">
        <f>IF(Time!AG47=0,0,((((0.5*VLOOKUP(AH$41,$A$7:$C$50,3)))/HLOOKUP($A47,$F$2:$V$5,4)+(Time!AG47*VLOOKUP(AH$41,$A$7:$C$50,3)/HLOOKUP($A47,$F$2:$V$5,4)))/(HLOOKUP($A47,$F$2:$V$5,2)*$B$4)))</f>
        <v>0</v>
      </c>
      <c r="AI47" s="7">
        <f>IF(Time!AH47=0,0,((((0.5*VLOOKUP(AI$41,$A$7:$C$50,3)))/HLOOKUP($A47,$F$2:$V$5,4)+(Time!AH47*VLOOKUP(AI$41,$A$7:$C$50,3)/HLOOKUP($A47,$F$2:$V$5,4)))/(HLOOKUP($A47,$F$2:$V$5,2)*$B$4)))</f>
        <v>0</v>
      </c>
      <c r="AJ47" s="7">
        <f>IF(Time!AI47=0,0,((((0.5*VLOOKUP(AJ$41,$A$7:$C$50,3)))/HLOOKUP($A47,$F$2:$V$5,4)+(Time!AI47*VLOOKUP(AJ$41,$A$7:$C$50,3)/HLOOKUP($A47,$F$2:$V$5,4)))/(HLOOKUP($A47,$F$2:$V$5,2)*$B$4)))</f>
        <v>0</v>
      </c>
      <c r="AK47" s="7">
        <f>IF(Time!AJ47=0,0,((((0.5*VLOOKUP(AK$41,$A$7:$C$50,3)))/HLOOKUP($A47,$F$2:$V$5,4)+(Time!AJ47*VLOOKUP(AK$41,$A$7:$C$50,3)/HLOOKUP($A47,$F$2:$V$5,4)))/(HLOOKUP($A47,$F$2:$V$5,2)*$B$4)))</f>
        <v>0</v>
      </c>
      <c r="AL47" s="7" t="e">
        <f>IF(Time!AK47=0,0,((((0.5*VLOOKUP(AL$41,$A$7:$C$50,3)))/HLOOKUP($A47,$F$2:$V$5,4)+(Time!AK47*VLOOKUP(AL$41,$A$7:$C$50,3)/HLOOKUP($A47,$F$2:$V$5,4)))/(HLOOKUP($A47,$F$2:$V$5,2)*$B$4)))</f>
        <v>#N/A</v>
      </c>
      <c r="AM47" s="7" t="e">
        <f>IF(Time!AL47=0,0,((((0.5*VLOOKUP(AM$41,$A$7:$C$50,3)))/HLOOKUP($A47,$F$2:$V$5,4)+(Time!AL47*VLOOKUP(AM$41,$A$7:$C$50,3)/HLOOKUP($A47,$F$2:$V$5,4)))/(HLOOKUP($A47,$F$2:$V$5,2)*$B$4)))</f>
        <v>#N/A</v>
      </c>
      <c r="AN47" s="7" t="e">
        <f>IF(Time!AM47=0,0,((((0.5*VLOOKUP(AN$41,$A$7:$C$50,3)))/HLOOKUP($A47,$F$2:$V$5,4)+(Time!AM47*VLOOKUP(AN$41,$A$7:$C$50,3)/HLOOKUP($A47,$F$2:$V$5,4)))/(HLOOKUP($A47,$F$2:$V$5,2)*$B$4)))</f>
        <v>#N/A</v>
      </c>
      <c r="AO47" s="7">
        <f>IF(Time!AN47=0,0,((((0.5*VLOOKUP(AO$41,$A$7:$C$50,3)))/HLOOKUP($A47,$F$2:$V$5,4)+(Time!AN47*VLOOKUP(AO$41,$A$7:$C$50,3)/HLOOKUP($A47,$F$2:$V$5,4)))/(HLOOKUP($A47,$F$2:$V$5,2)*$B$4)))</f>
        <v>0</v>
      </c>
      <c r="AP47" s="7">
        <f>IF(Time!AO47=0,0,((((0.5*VLOOKUP(AP$41,$A$7:$C$50,3)))/HLOOKUP($A47,$F$2:$V$5,4)+(Time!AO47*VLOOKUP(AP$41,$A$7:$C$50,3)/HLOOKUP($A47,$F$2:$V$5,4)))/(HLOOKUP($A47,$F$2:$V$5,2)*$B$4)))</f>
        <v>0</v>
      </c>
      <c r="AQ47" s="7">
        <f>IF(Time!AP47=0,0,((((0.5*VLOOKUP(AQ$41,$A$7:$C$50,3)))/HLOOKUP($A47,$F$2:$V$5,4)+(Time!AP47*VLOOKUP(AQ$41,$A$7:$C$50,3)/HLOOKUP($A47,$F$2:$V$5,4)))/(HLOOKUP($A47,$F$2:$V$5,2)*$B$4)))</f>
        <v>0</v>
      </c>
      <c r="AR47" s="9">
        <f>IF(Time!AQ47=0,0,((((0.5*VLOOKUP(AR$41,$A$7:$C$50,3)))/HLOOKUP($A47,$F$2:$V$5,4)+(Time!AQ47*VLOOKUP(AR$41,$A$7:$C$50,3)/HLOOKUP($A47,$F$2:$V$5,4)))/(HLOOKUP($A47,$F$2:$V$5,2)*$B$4)))</f>
        <v>0</v>
      </c>
    </row>
    <row r="48" spans="1:44" ht="15" thickBot="1" x14ac:dyDescent="0.35">
      <c r="A48" s="2" t="s">
        <v>7</v>
      </c>
      <c r="B48" s="7" t="e">
        <f>IF(Time!A48=0,0,((((0.5*VLOOKUP(B$41,$A$7:$C$50,3)))/HLOOKUP($A48,$F$2:$V$5,4)+(Time!A48*VLOOKUP(B$41,$A$7:$C$50,3)/HLOOKUP($A48,$F$2:$V$5,4)))/(HLOOKUP($A48,$F$2:$V$5,2)*$B$4)))</f>
        <v>#N/A</v>
      </c>
      <c r="C48" s="7" t="e">
        <f>IF(Time!B48=0,0,((((0.5*VLOOKUP(C$41,$A$7:$C$50,3)))/HLOOKUP($A48,$F$2:$V$5,4)+(Time!B48*VLOOKUP(C$41,$A$7:$C$50,3)/HLOOKUP($A48,$F$2:$V$5,4)))/(HLOOKUP($A48,$F$2:$V$5,2)*$B$4)))</f>
        <v>#N/A</v>
      </c>
      <c r="D48" s="7" t="e">
        <f>IF(Time!C48=0,0,((((0.5*VLOOKUP(D$41,$A$7:$C$50,3)))/HLOOKUP($A48,$F$2:$V$5,4)+(Time!C48*VLOOKUP(D$41,$A$7:$C$50,3)/HLOOKUP($A48,$F$2:$V$5,4)))/(HLOOKUP($A48,$F$2:$V$5,2)*$B$4)))</f>
        <v>#N/A</v>
      </c>
      <c r="E48" s="7">
        <f>IF(Time!D48=0,0,((((0.5*VLOOKUP(E$41,$A$7:$C$50,3)))/HLOOKUP($A48,$F$2:$V$5,4)+(Time!D48*VLOOKUP(E$41,$A$7:$C$50,3)/HLOOKUP($A48,$F$2:$V$5,4)))/(HLOOKUP($A48,$F$2:$V$5,2)*$B$4)))</f>
        <v>0</v>
      </c>
      <c r="F48" s="7" t="e">
        <f>IF(Time!E48=0,0,((((0.5*VLOOKUP(F$41,$A$7:$C$50,3)))/HLOOKUP($A48,$F$2:$V$5,4)+(Time!E48*VLOOKUP(F$41,$A$7:$C$50,3)/HLOOKUP($A48,$F$2:$V$5,4)))/(HLOOKUP($A48,$F$2:$V$5,2)*$B$4)))</f>
        <v>#N/A</v>
      </c>
      <c r="G48" s="7" t="e">
        <f>IF(Time!F48=0,0,((((0.5*VLOOKUP(G$41,$A$7:$C$50,3)))/HLOOKUP($A48,$F$2:$V$5,4)+(Time!F48*VLOOKUP(G$41,$A$7:$C$50,3)/HLOOKUP($A48,$F$2:$V$5,4)))/(HLOOKUP($A48,$F$2:$V$5,2)*$B$4)))</f>
        <v>#N/A</v>
      </c>
      <c r="H48" s="7">
        <f>IF(Time!G48=0,0,((((0.5*VLOOKUP(H$41,$A$7:$C$50,3)))/HLOOKUP($A48,$F$2:$V$5,4)+(Time!G48*VLOOKUP(H$41,$A$7:$C$50,3)/HLOOKUP($A48,$F$2:$V$5,4)))/(HLOOKUP($A48,$F$2:$V$5,2)*$B$4)))</f>
        <v>0</v>
      </c>
      <c r="I48" s="42">
        <f>IF(Time!H48=0,0,((((0.5*VLOOKUP(I$41,$A$7:$C$50,3)))/HLOOKUP($A48,$F$2:$V$5,4)+(Time!H48*VLOOKUP(I$41,$A$7:$C$50,3)/HLOOKUP($A48,$F$2:$V$5,4)))/(HLOOKUP($A48,$F$2:$V$5,2)*$B$4)))</f>
        <v>0</v>
      </c>
      <c r="J48" s="42">
        <f>IF(Time!I48=0,0,((((0.5*VLOOKUP(J$41,$A$7:$C$50,3)))/HLOOKUP($A48,$F$2:$V$5,4)+(Time!I48*VLOOKUP(J$41,$A$7:$C$50,3)/HLOOKUP($A48,$F$2:$V$5,4)))/(HLOOKUP($A48,$F$2:$V$5,2)*$B$4)))</f>
        <v>0</v>
      </c>
      <c r="K48" s="7" t="e">
        <f>IF(Time!J48=0,0,((((0.5*VLOOKUP(K$41,$A$7:$C$50,3)))/HLOOKUP($A48,$F$2:$V$5,4)+(Time!J48*VLOOKUP(K$41,$A$7:$C$50,3)/HLOOKUP($A48,$F$2:$V$5,4)))/(HLOOKUP($A48,$F$2:$V$5,2)*$B$4)))</f>
        <v>#N/A</v>
      </c>
      <c r="L48" s="7">
        <f>IF(Time!K48=0,0,((((0.5*VLOOKUP(L$41,$A$7:$C$50,3)))/HLOOKUP($A48,$F$2:$V$5,4)+(Time!K48*VLOOKUP(L$41,$A$7:$C$50,3)/HLOOKUP($A48,$F$2:$V$5,4)))/(HLOOKUP($A48,$F$2:$V$5,2)*$B$4)))</f>
        <v>0</v>
      </c>
      <c r="M48" s="7">
        <f>IF(Time!L48=0,0,((((0.5*VLOOKUP(M$41,$A$7:$C$50,3)))/HLOOKUP($A48,$F$2:$V$5,4)+(Time!L48*VLOOKUP(M$41,$A$7:$C$50,3)/HLOOKUP($A48,$F$2:$V$5,4)))/(HLOOKUP($A48,$F$2:$V$5,2)*$B$4)))</f>
        <v>0</v>
      </c>
      <c r="N48" s="7">
        <f>IF(Time!M48=0,0,((((0.5*VLOOKUP(N$41,$A$7:$C$50,3)))/HLOOKUP($A48,$F$2:$V$5,4)+(Time!M48*VLOOKUP(N$41,$A$7:$C$50,3)/HLOOKUP($A48,$F$2:$V$5,4)))/(HLOOKUP($A48,$F$2:$V$5,2)*$B$4)))</f>
        <v>0</v>
      </c>
      <c r="O48" s="7">
        <f>IF(Time!N48=0,0,((((0.5*VLOOKUP(O$41,$A$7:$C$50,3)))/HLOOKUP($A48,$F$2:$V$5,4)+(Time!N48*VLOOKUP(O$41,$A$7:$C$50,3)/HLOOKUP($A48,$F$2:$V$5,4)))/(HLOOKUP($A48,$F$2:$V$5,2)*$B$4)))</f>
        <v>0</v>
      </c>
      <c r="P48" s="7">
        <f>IF(Time!O48=0,0,((((0.5*VLOOKUP(P$41,$A$7:$C$50,3)))/HLOOKUP($A48,$F$2:$V$5,4)+(Time!O48*VLOOKUP(P$41,$A$7:$C$50,3)/HLOOKUP($A48,$F$2:$V$5,4)))/(HLOOKUP($A48,$F$2:$V$5,2)*$B$4)))</f>
        <v>0</v>
      </c>
      <c r="Q48" s="7">
        <f>IF(Time!P48=0,0,((((0.5*VLOOKUP(Q$41,$A$7:$C$50,3)))/HLOOKUP($A48,$F$2:$V$5,4)+(Time!P48*VLOOKUP(Q$41,$A$7:$C$50,3)/HLOOKUP($A48,$F$2:$V$5,4)))/(HLOOKUP($A48,$F$2:$V$5,2)*$B$4)))</f>
        <v>0</v>
      </c>
      <c r="R48" s="7">
        <f>IF(Time!Q48=0,0,((((0.5*VLOOKUP(R$41,$A$7:$C$50,3)))/HLOOKUP($A48,$F$2:$V$5,4)+(Time!Q48*VLOOKUP(R$41,$A$7:$C$50,3)/HLOOKUP($A48,$F$2:$V$5,4)))/(HLOOKUP($A48,$F$2:$V$5,2)*$B$4)))</f>
        <v>0</v>
      </c>
      <c r="S48" s="7" t="e">
        <f>IF(Time!R48=0,0,((((0.5*VLOOKUP(S$41,$A$7:$C$50,3)))/HLOOKUP($A48,$F$2:$V$5,4)+(Time!R48*VLOOKUP(S$41,$A$7:$C$50,3)/HLOOKUP($A48,$F$2:$V$5,4)))/(HLOOKUP($A48,$F$2:$V$5,2)*$B$4)))</f>
        <v>#N/A</v>
      </c>
      <c r="T48" s="7" t="e">
        <f>IF(Time!S48=0,0,((((0.5*VLOOKUP(T$41,$A$7:$C$50,3)))/HLOOKUP($A48,$F$2:$V$5,4)+(Time!S48*VLOOKUP(T$41,$A$7:$C$50,3)/HLOOKUP($A48,$F$2:$V$5,4)))/(HLOOKUP($A48,$F$2:$V$5,2)*$B$4)))</f>
        <v>#N/A</v>
      </c>
      <c r="U48" s="7" t="e">
        <f>IF(Time!T48=0,0,((((0.5*VLOOKUP(U$41,$A$7:$C$50,3)))/HLOOKUP($A48,$F$2:$V$5,4)+(Time!T48*VLOOKUP(U$41,$A$7:$C$50,3)/HLOOKUP($A48,$F$2:$V$5,4)))/(HLOOKUP($A48,$F$2:$V$5,2)*$B$4)))</f>
        <v>#N/A</v>
      </c>
      <c r="V48" s="7">
        <f>IF(Time!U48=0,0,((((0.5*VLOOKUP(V$41,$A$7:$C$50,3)))/HLOOKUP($A48,$F$2:$V$5,4)+(Time!U48*VLOOKUP(V$41,$A$7:$C$50,3)/HLOOKUP($A48,$F$2:$V$5,4)))/(HLOOKUP($A48,$F$2:$V$5,2)*$B$4)))</f>
        <v>0</v>
      </c>
      <c r="W48" s="7">
        <f>IF(Time!V48=0,0,((((0.5*VLOOKUP(W$41,$A$7:$C$50,3)))/HLOOKUP($A48,$F$2:$V$5,4)+(Time!V48*VLOOKUP(W$41,$A$7:$C$50,3)/HLOOKUP($A48,$F$2:$V$5,4)))/(HLOOKUP($A48,$F$2:$V$5,2)*$B$4)))</f>
        <v>0</v>
      </c>
      <c r="X48" s="7">
        <f>IF(Time!W48=0,0,((((0.5*VLOOKUP(X$41,$A$7:$C$50,3)))/HLOOKUP($A48,$F$2:$V$5,4)+(Time!W48*VLOOKUP(X$41,$A$7:$C$50,3)/HLOOKUP($A48,$F$2:$V$5,4)))/(HLOOKUP($A48,$F$2:$V$5,2)*$B$4)))</f>
        <v>0</v>
      </c>
      <c r="Y48" s="7" t="e">
        <f>IF(Time!X48=0,0,((((0.5*VLOOKUP(Y$41,$A$7:$C$50,3)))/HLOOKUP($A48,$F$2:$V$5,4)+(Time!X48*VLOOKUP(Y$41,$A$7:$C$50,3)/HLOOKUP($A48,$F$2:$V$5,4)))/(HLOOKUP($A48,$F$2:$V$5,2)*$B$4)))</f>
        <v>#N/A</v>
      </c>
      <c r="Z48" s="7" t="e">
        <f>IF(Time!Y48=0,0,((((0.5*VLOOKUP(Z$41,$A$7:$C$50,3)))/HLOOKUP($A48,$F$2:$V$5,4)+(Time!Y48*VLOOKUP(Z$41,$A$7:$C$50,3)/HLOOKUP($A48,$F$2:$V$5,4)))/(HLOOKUP($A48,$F$2:$V$5,2)*$B$4)))</f>
        <v>#N/A</v>
      </c>
      <c r="AA48" s="7">
        <f>IF(Time!Z48=0,0,((((0.5*VLOOKUP(AA$41,$A$7:$C$50,3)))/HLOOKUP($A48,$F$2:$V$5,4)+(Time!Z48*VLOOKUP(AA$41,$A$7:$C$50,3)/HLOOKUP($A48,$F$2:$V$5,4)))/(HLOOKUP($A48,$F$2:$V$5,2)*$B$4)))</f>
        <v>0</v>
      </c>
      <c r="AB48" s="7">
        <f>IF(Time!AA48=0,0,((((0.5*VLOOKUP(AB$41,$A$7:$C$50,3)))/HLOOKUP($A48,$F$2:$V$5,4)+(Time!AA48*VLOOKUP(AB$41,$A$7:$C$50,3)/HLOOKUP($A48,$F$2:$V$5,4)))/(HLOOKUP($A48,$F$2:$V$5,2)*$B$4)))</f>
        <v>0</v>
      </c>
      <c r="AC48" s="7">
        <f>IF(Time!AB48=0,0,((((0.5*VLOOKUP(AC$41,$A$7:$C$50,3)))/HLOOKUP($A48,$F$2:$V$5,4)+(Time!AB48*VLOOKUP(AC$41,$A$7:$C$50,3)/HLOOKUP($A48,$F$2:$V$5,4)))/(HLOOKUP($A48,$F$2:$V$5,2)*$B$4)))</f>
        <v>0</v>
      </c>
      <c r="AD48" s="7" t="e">
        <f>IF(Time!AC48=0,0,((((0.5*VLOOKUP(AD$41,$A$7:$C$50,3)))/HLOOKUP($A48,$F$2:$V$5,4)+(Time!AC48*VLOOKUP(AD$41,$A$7:$C$50,3)/HLOOKUP($A48,$F$2:$V$5,4)))/(HLOOKUP($A48,$F$2:$V$5,2)*$B$4)))</f>
        <v>#N/A</v>
      </c>
      <c r="AE48" s="7">
        <f>IF(Time!AD48=0,0,((((0.5*VLOOKUP(AE$41,$A$7:$C$50,3)))/HLOOKUP($A48,$F$2:$V$5,4)+(Time!AD48*VLOOKUP(AE$41,$A$7:$C$50,3)/HLOOKUP($A48,$F$2:$V$5,4)))/(HLOOKUP($A48,$F$2:$V$5,2)*$B$4)))</f>
        <v>0</v>
      </c>
      <c r="AF48" s="7">
        <f>IF(Time!AE48=0,0,((((0.5*VLOOKUP(AF$41,$A$7:$C$50,3)))/HLOOKUP($A48,$F$2:$V$5,4)+(Time!AE48*VLOOKUP(AF$41,$A$7:$C$50,3)/HLOOKUP($A48,$F$2:$V$5,4)))/(HLOOKUP($A48,$F$2:$V$5,2)*$B$4)))</f>
        <v>0</v>
      </c>
      <c r="AG48" s="7">
        <f>IF(Time!AF48=0,0,((((0.5*VLOOKUP(AG$41,$A$7:$C$50,3)))/HLOOKUP($A48,$F$2:$V$5,4)+(Time!AF48*VLOOKUP(AG$41,$A$7:$C$50,3)/HLOOKUP($A48,$F$2:$V$5,4)))/(HLOOKUP($A48,$F$2:$V$5,2)*$B$4)))</f>
        <v>0</v>
      </c>
      <c r="AH48" s="7">
        <f>IF(Time!AG48=0,0,((((0.5*VLOOKUP(AH$41,$A$7:$C$50,3)))/HLOOKUP($A48,$F$2:$V$5,4)+(Time!AG48*VLOOKUP(AH$41,$A$7:$C$50,3)/HLOOKUP($A48,$F$2:$V$5,4)))/(HLOOKUP($A48,$F$2:$V$5,2)*$B$4)))</f>
        <v>0</v>
      </c>
      <c r="AI48" s="7">
        <f>IF(Time!AH48=0,0,((((0.5*VLOOKUP(AI$41,$A$7:$C$50,3)))/HLOOKUP($A48,$F$2:$V$5,4)+(Time!AH48*VLOOKUP(AI$41,$A$7:$C$50,3)/HLOOKUP($A48,$F$2:$V$5,4)))/(HLOOKUP($A48,$F$2:$V$5,2)*$B$4)))</f>
        <v>0</v>
      </c>
      <c r="AJ48" s="7">
        <f>IF(Time!AI48=0,0,((((0.5*VLOOKUP(AJ$41,$A$7:$C$50,3)))/HLOOKUP($A48,$F$2:$V$5,4)+(Time!AI48*VLOOKUP(AJ$41,$A$7:$C$50,3)/HLOOKUP($A48,$F$2:$V$5,4)))/(HLOOKUP($A48,$F$2:$V$5,2)*$B$4)))</f>
        <v>0</v>
      </c>
      <c r="AK48" s="7">
        <f>IF(Time!AJ48=0,0,((((0.5*VLOOKUP(AK$41,$A$7:$C$50,3)))/HLOOKUP($A48,$F$2:$V$5,4)+(Time!AJ48*VLOOKUP(AK$41,$A$7:$C$50,3)/HLOOKUP($A48,$F$2:$V$5,4)))/(HLOOKUP($A48,$F$2:$V$5,2)*$B$4)))</f>
        <v>0</v>
      </c>
      <c r="AL48" s="7" t="e">
        <f>IF(Time!AK48=0,0,((((0.5*VLOOKUP(AL$41,$A$7:$C$50,3)))/HLOOKUP($A48,$F$2:$V$5,4)+(Time!AK48*VLOOKUP(AL$41,$A$7:$C$50,3)/HLOOKUP($A48,$F$2:$V$5,4)))/(HLOOKUP($A48,$F$2:$V$5,2)*$B$4)))</f>
        <v>#N/A</v>
      </c>
      <c r="AM48" s="7" t="e">
        <f>IF(Time!AL48=0,0,((((0.5*VLOOKUP(AM$41,$A$7:$C$50,3)))/HLOOKUP($A48,$F$2:$V$5,4)+(Time!AL48*VLOOKUP(AM$41,$A$7:$C$50,3)/HLOOKUP($A48,$F$2:$V$5,4)))/(HLOOKUP($A48,$F$2:$V$5,2)*$B$4)))</f>
        <v>#N/A</v>
      </c>
      <c r="AN48" s="7" t="e">
        <f>IF(Time!AM48=0,0,((((0.5*VLOOKUP(AN$41,$A$7:$C$50,3)))/HLOOKUP($A48,$F$2:$V$5,4)+(Time!AM48*VLOOKUP(AN$41,$A$7:$C$50,3)/HLOOKUP($A48,$F$2:$V$5,4)))/(HLOOKUP($A48,$F$2:$V$5,2)*$B$4)))</f>
        <v>#N/A</v>
      </c>
      <c r="AO48" s="7">
        <f>IF(Time!AN48=0,0,((((0.5*VLOOKUP(AO$41,$A$7:$C$50,3)))/HLOOKUP($A48,$F$2:$V$5,4)+(Time!AN48*VLOOKUP(AO$41,$A$7:$C$50,3)/HLOOKUP($A48,$F$2:$V$5,4)))/(HLOOKUP($A48,$F$2:$V$5,2)*$B$4)))</f>
        <v>0</v>
      </c>
      <c r="AP48" s="7">
        <f>IF(Time!AO48=0,0,((((0.5*VLOOKUP(AP$41,$A$7:$C$50,3)))/HLOOKUP($A48,$F$2:$V$5,4)+(Time!AO48*VLOOKUP(AP$41,$A$7:$C$50,3)/HLOOKUP($A48,$F$2:$V$5,4)))/(HLOOKUP($A48,$F$2:$V$5,2)*$B$4)))</f>
        <v>0</v>
      </c>
      <c r="AQ48" s="7">
        <f>IF(Time!AP48=0,0,((((0.5*VLOOKUP(AQ$41,$A$7:$C$50,3)))/HLOOKUP($A48,$F$2:$V$5,4)+(Time!AP48*VLOOKUP(AQ$41,$A$7:$C$50,3)/HLOOKUP($A48,$F$2:$V$5,4)))/(HLOOKUP($A48,$F$2:$V$5,2)*$B$4)))</f>
        <v>0</v>
      </c>
      <c r="AR48" s="9">
        <f>IF(Time!AQ48=0,0,((((0.5*VLOOKUP(AR$41,$A$7:$C$50,3)))/HLOOKUP($A48,$F$2:$V$5,4)+(Time!AQ48*VLOOKUP(AR$41,$A$7:$C$50,3)/HLOOKUP($A48,$F$2:$V$5,4)))/(HLOOKUP($A48,$F$2:$V$5,2)*$B$4)))</f>
        <v>0</v>
      </c>
    </row>
    <row r="49" spans="1:44" ht="15" thickBot="1" x14ac:dyDescent="0.35">
      <c r="A49" s="2" t="s">
        <v>8</v>
      </c>
      <c r="B49" s="7" t="e">
        <f>IF(Time!A49=0,0,((((0.5*VLOOKUP(B$41,$A$7:$C$50,3)))/HLOOKUP($A49,$F$2:$V$5,4)+(Time!A49*VLOOKUP(B$41,$A$7:$C$50,3)/HLOOKUP($A49,$F$2:$V$5,4)))/(HLOOKUP($A49,$F$2:$V$5,2)*$B$4)))</f>
        <v>#N/A</v>
      </c>
      <c r="C49" s="7" t="e">
        <f>IF(Time!B49=0,0,((((0.5*VLOOKUP(C$41,$A$7:$C$50,3)))/HLOOKUP($A49,$F$2:$V$5,4)+(Time!B49*VLOOKUP(C$41,$A$7:$C$50,3)/HLOOKUP($A49,$F$2:$V$5,4)))/(HLOOKUP($A49,$F$2:$V$5,2)*$B$4)))</f>
        <v>#N/A</v>
      </c>
      <c r="D49" s="7" t="e">
        <f>IF(Time!C49=0,0,((((0.5*VLOOKUP(D$41,$A$7:$C$50,3)))/HLOOKUP($A49,$F$2:$V$5,4)+(Time!C49*VLOOKUP(D$41,$A$7:$C$50,3)/HLOOKUP($A49,$F$2:$V$5,4)))/(HLOOKUP($A49,$F$2:$V$5,2)*$B$4)))</f>
        <v>#N/A</v>
      </c>
      <c r="E49" s="7">
        <f>IF(Time!D49=0,0,((((0.5*VLOOKUP(E$41,$A$7:$C$50,3)))/HLOOKUP($A49,$F$2:$V$5,4)+(Time!D49*VLOOKUP(E$41,$A$7:$C$50,3)/HLOOKUP($A49,$F$2:$V$5,4)))/(HLOOKUP($A49,$F$2:$V$5,2)*$B$4)))</f>
        <v>0</v>
      </c>
      <c r="F49" s="7" t="e">
        <f>IF(Time!E49=0,0,((((0.5*VLOOKUP(F$41,$A$7:$C$50,3)))/HLOOKUP($A49,$F$2:$V$5,4)+(Time!E49*VLOOKUP(F$41,$A$7:$C$50,3)/HLOOKUP($A49,$F$2:$V$5,4)))/(HLOOKUP($A49,$F$2:$V$5,2)*$B$4)))</f>
        <v>#N/A</v>
      </c>
      <c r="G49" s="7" t="e">
        <f>IF(Time!F49=0,0,((((0.5*VLOOKUP(G$41,$A$7:$C$50,3)))/HLOOKUP($A49,$F$2:$V$5,4)+(Time!F49*VLOOKUP(G$41,$A$7:$C$50,3)/HLOOKUP($A49,$F$2:$V$5,4)))/(HLOOKUP($A49,$F$2:$V$5,2)*$B$4)))</f>
        <v>#N/A</v>
      </c>
      <c r="H49" s="7">
        <f>IF(Time!G49=0,0,((((0.5*VLOOKUP(H$41,$A$7:$C$50,3)))/HLOOKUP($A49,$F$2:$V$5,4)+(Time!G49*VLOOKUP(H$41,$A$7:$C$50,3)/HLOOKUP($A49,$F$2:$V$5,4)))/(HLOOKUP($A49,$F$2:$V$5,2)*$B$4)))</f>
        <v>0</v>
      </c>
      <c r="I49" s="7">
        <f>IF(Time!H49=0,0,((((0.5*VLOOKUP(I$41,$A$7:$C$50,3)))/HLOOKUP($A49,$F$2:$V$5,4)+(Time!H49*VLOOKUP(I$41,$A$7:$C$50,3)/HLOOKUP($A49,$F$2:$V$5,4)))/(HLOOKUP($A49,$F$2:$V$5,2)*$B$4)))</f>
        <v>0</v>
      </c>
      <c r="J49" s="7">
        <f>IF(Time!I49=0,0,((((0.5*VLOOKUP(J$41,$A$7:$C$50,3)))/HLOOKUP($A49,$F$2:$V$5,4)+(Time!I49*VLOOKUP(J$41,$A$7:$C$50,3)/HLOOKUP($A49,$F$2:$V$5,4)))/(HLOOKUP($A49,$F$2:$V$5,2)*$B$4)))</f>
        <v>0</v>
      </c>
      <c r="K49" s="40" t="e">
        <f>IF(Time!J49=0,0,((((0.5*VLOOKUP(K$41,$A$7:$C$50,3)))/HLOOKUP($A49,$F$2:$V$5,4)+(Time!J49*VLOOKUP(K$41,$A$7:$C$50,3)/HLOOKUP($A49,$F$2:$V$5,4)))/(HLOOKUP($A49,$F$2:$V$5,2)*$B$4)))</f>
        <v>#N/A</v>
      </c>
      <c r="L49" s="40">
        <f>IF(Time!K49=0,0,((((0.5*VLOOKUP(L$41,$A$7:$C$50,3)))/HLOOKUP($A49,$F$2:$V$5,4)+(Time!K49*VLOOKUP(L$41,$A$7:$C$50,3)/HLOOKUP($A49,$F$2:$V$5,4)))/(HLOOKUP($A49,$F$2:$V$5,2)*$B$4)))</f>
        <v>0</v>
      </c>
      <c r="M49" s="40">
        <f>IF(Time!L49=0,0,((((0.5*VLOOKUP(M$41,$A$7:$C$50,3)))/HLOOKUP($A49,$F$2:$V$5,4)+(Time!L49*VLOOKUP(M$41,$A$7:$C$50,3)/HLOOKUP($A49,$F$2:$V$5,4)))/(HLOOKUP($A49,$F$2:$V$5,2)*$B$4)))</f>
        <v>0</v>
      </c>
      <c r="N49" s="40">
        <f>IF(Time!M49=0,0,((((0.5*VLOOKUP(N$41,$A$7:$C$50,3)))/HLOOKUP($A49,$F$2:$V$5,4)+(Time!M49*VLOOKUP(N$41,$A$7:$C$50,3)/HLOOKUP($A49,$F$2:$V$5,4)))/(HLOOKUP($A49,$F$2:$V$5,2)*$B$4)))</f>
        <v>0</v>
      </c>
      <c r="O49" s="40">
        <f>IF(Time!N49=0,0,((((0.5*VLOOKUP(O$41,$A$7:$C$50,3)))/HLOOKUP($A49,$F$2:$V$5,4)+(Time!N49*VLOOKUP(O$41,$A$7:$C$50,3)/HLOOKUP($A49,$F$2:$V$5,4)))/(HLOOKUP($A49,$F$2:$V$5,2)*$B$4)))</f>
        <v>0</v>
      </c>
      <c r="P49" s="40">
        <f>IF(Time!O49=0,0,((((0.5*VLOOKUP(P$41,$A$7:$C$50,3)))/HLOOKUP($A49,$F$2:$V$5,4)+(Time!O49*VLOOKUP(P$41,$A$7:$C$50,3)/HLOOKUP($A49,$F$2:$V$5,4)))/(HLOOKUP($A49,$F$2:$V$5,2)*$B$4)))</f>
        <v>0</v>
      </c>
      <c r="Q49" s="40">
        <f>IF(Time!P49=0,0,((((0.5*VLOOKUP(Q$41,$A$7:$C$50,3)))/HLOOKUP($A49,$F$2:$V$5,4)+(Time!P49*VLOOKUP(Q$41,$A$7:$C$50,3)/HLOOKUP($A49,$F$2:$V$5,4)))/(HLOOKUP($A49,$F$2:$V$5,2)*$B$4)))</f>
        <v>0</v>
      </c>
      <c r="R49" s="40">
        <f>IF(Time!Q49=0,0,((((0.5*VLOOKUP(R$41,$A$7:$C$50,3)))/HLOOKUP($A49,$F$2:$V$5,4)+(Time!Q49*VLOOKUP(R$41,$A$7:$C$50,3)/HLOOKUP($A49,$F$2:$V$5,4)))/(HLOOKUP($A49,$F$2:$V$5,2)*$B$4)))</f>
        <v>0</v>
      </c>
      <c r="S49" s="40" t="e">
        <f>IF(Time!R49=0,0,((((0.5*VLOOKUP(S$41,$A$7:$C$50,3)))/HLOOKUP($A49,$F$2:$V$5,4)+(Time!R49*VLOOKUP(S$41,$A$7:$C$50,3)/HLOOKUP($A49,$F$2:$V$5,4)))/(HLOOKUP($A49,$F$2:$V$5,2)*$B$4)))</f>
        <v>#N/A</v>
      </c>
      <c r="T49" s="40" t="e">
        <f>IF(Time!S49=0,0,((((0.5*VLOOKUP(T$41,$A$7:$C$50,3)))/HLOOKUP($A49,$F$2:$V$5,4)+(Time!S49*VLOOKUP(T$41,$A$7:$C$50,3)/HLOOKUP($A49,$F$2:$V$5,4)))/(HLOOKUP($A49,$F$2:$V$5,2)*$B$4)))</f>
        <v>#N/A</v>
      </c>
      <c r="U49" s="40" t="e">
        <f>IF(Time!T49=0,0,((((0.5*VLOOKUP(U$41,$A$7:$C$50,3)))/HLOOKUP($A49,$F$2:$V$5,4)+(Time!T49*VLOOKUP(U$41,$A$7:$C$50,3)/HLOOKUP($A49,$F$2:$V$5,4)))/(HLOOKUP($A49,$F$2:$V$5,2)*$B$4)))</f>
        <v>#N/A</v>
      </c>
      <c r="V49" s="40">
        <f>IF(Time!U49=0,0,((((0.5*VLOOKUP(V$41,$A$7:$C$50,3)))/HLOOKUP($A49,$F$2:$V$5,4)+(Time!U49*VLOOKUP(V$41,$A$7:$C$50,3)/HLOOKUP($A49,$F$2:$V$5,4)))/(HLOOKUP($A49,$F$2:$V$5,2)*$B$4)))</f>
        <v>0</v>
      </c>
      <c r="W49" s="7">
        <f>IF(Time!V49=0,0,((((0.5*VLOOKUP(W$41,$A$7:$C$50,3)))/HLOOKUP($A49,$F$2:$V$5,4)+(Time!V49*VLOOKUP(W$41,$A$7:$C$50,3)/HLOOKUP($A49,$F$2:$V$5,4)))/(HLOOKUP($A49,$F$2:$V$5,2)*$B$4)))</f>
        <v>0</v>
      </c>
      <c r="X49" s="7">
        <f>IF(Time!W49=0,0,((((0.5*VLOOKUP(X$41,$A$7:$C$50,3)))/HLOOKUP($A49,$F$2:$V$5,4)+(Time!W49*VLOOKUP(X$41,$A$7:$C$50,3)/HLOOKUP($A49,$F$2:$V$5,4)))/(HLOOKUP($A49,$F$2:$V$5,2)*$B$4)))</f>
        <v>0</v>
      </c>
      <c r="Y49" s="7" t="e">
        <f>IF(Time!X49=0,0,((((0.5*VLOOKUP(Y$41,$A$7:$C$50,3)))/HLOOKUP($A49,$F$2:$V$5,4)+(Time!X49*VLOOKUP(Y$41,$A$7:$C$50,3)/HLOOKUP($A49,$F$2:$V$5,4)))/(HLOOKUP($A49,$F$2:$V$5,2)*$B$4)))</f>
        <v>#N/A</v>
      </c>
      <c r="Z49" s="7" t="e">
        <f>IF(Time!Y49=0,0,((((0.5*VLOOKUP(Z$41,$A$7:$C$50,3)))/HLOOKUP($A49,$F$2:$V$5,4)+(Time!Y49*VLOOKUP(Z$41,$A$7:$C$50,3)/HLOOKUP($A49,$F$2:$V$5,4)))/(HLOOKUP($A49,$F$2:$V$5,2)*$B$4)))</f>
        <v>#N/A</v>
      </c>
      <c r="AA49" s="7">
        <f>IF(Time!Z49=0,0,((((0.5*VLOOKUP(AA$41,$A$7:$C$50,3)))/HLOOKUP($A49,$F$2:$V$5,4)+(Time!Z49*VLOOKUP(AA$41,$A$7:$C$50,3)/HLOOKUP($A49,$F$2:$V$5,4)))/(HLOOKUP($A49,$F$2:$V$5,2)*$B$4)))</f>
        <v>0</v>
      </c>
      <c r="AB49" s="7">
        <f>IF(Time!AA49=0,0,((((0.5*VLOOKUP(AB$41,$A$7:$C$50,3)))/HLOOKUP($A49,$F$2:$V$5,4)+(Time!AA49*VLOOKUP(AB$41,$A$7:$C$50,3)/HLOOKUP($A49,$F$2:$V$5,4)))/(HLOOKUP($A49,$F$2:$V$5,2)*$B$4)))</f>
        <v>0</v>
      </c>
      <c r="AC49" s="7">
        <f>IF(Time!AB49=0,0,((((0.5*VLOOKUP(AC$41,$A$7:$C$50,3)))/HLOOKUP($A49,$F$2:$V$5,4)+(Time!AB49*VLOOKUP(AC$41,$A$7:$C$50,3)/HLOOKUP($A49,$F$2:$V$5,4)))/(HLOOKUP($A49,$F$2:$V$5,2)*$B$4)))</f>
        <v>0</v>
      </c>
      <c r="AD49" s="7" t="e">
        <f>IF(Time!AC49=0,0,((((0.5*VLOOKUP(AD$41,$A$7:$C$50,3)))/HLOOKUP($A49,$F$2:$V$5,4)+(Time!AC49*VLOOKUP(AD$41,$A$7:$C$50,3)/HLOOKUP($A49,$F$2:$V$5,4)))/(HLOOKUP($A49,$F$2:$V$5,2)*$B$4)))</f>
        <v>#N/A</v>
      </c>
      <c r="AE49" s="7">
        <f>IF(Time!AD49=0,0,((((0.5*VLOOKUP(AE$41,$A$7:$C$50,3)))/HLOOKUP($A49,$F$2:$V$5,4)+(Time!AD49*VLOOKUP(AE$41,$A$7:$C$50,3)/HLOOKUP($A49,$F$2:$V$5,4)))/(HLOOKUP($A49,$F$2:$V$5,2)*$B$4)))</f>
        <v>0</v>
      </c>
      <c r="AF49" s="7">
        <f>IF(Time!AE49=0,0,((((0.5*VLOOKUP(AF$41,$A$7:$C$50,3)))/HLOOKUP($A49,$F$2:$V$5,4)+(Time!AE49*VLOOKUP(AF$41,$A$7:$C$50,3)/HLOOKUP($A49,$F$2:$V$5,4)))/(HLOOKUP($A49,$F$2:$V$5,2)*$B$4)))</f>
        <v>0</v>
      </c>
      <c r="AG49" s="7">
        <f>IF(Time!AF49=0,0,((((0.5*VLOOKUP(AG$41,$A$7:$C$50,3)))/HLOOKUP($A49,$F$2:$V$5,4)+(Time!AF49*VLOOKUP(AG$41,$A$7:$C$50,3)/HLOOKUP($A49,$F$2:$V$5,4)))/(HLOOKUP($A49,$F$2:$V$5,2)*$B$4)))</f>
        <v>0</v>
      </c>
      <c r="AH49" s="7">
        <f>IF(Time!AG49=0,0,((((0.5*VLOOKUP(AH$41,$A$7:$C$50,3)))/HLOOKUP($A49,$F$2:$V$5,4)+(Time!AG49*VLOOKUP(AH$41,$A$7:$C$50,3)/HLOOKUP($A49,$F$2:$V$5,4)))/(HLOOKUP($A49,$F$2:$V$5,2)*$B$4)))</f>
        <v>0</v>
      </c>
      <c r="AI49" s="7">
        <f>IF(Time!AH49=0,0,((((0.5*VLOOKUP(AI$41,$A$7:$C$50,3)))/HLOOKUP($A49,$F$2:$V$5,4)+(Time!AH49*VLOOKUP(AI$41,$A$7:$C$50,3)/HLOOKUP($A49,$F$2:$V$5,4)))/(HLOOKUP($A49,$F$2:$V$5,2)*$B$4)))</f>
        <v>0</v>
      </c>
      <c r="AJ49" s="7">
        <f>IF(Time!AI49=0,0,((((0.5*VLOOKUP(AJ$41,$A$7:$C$50,3)))/HLOOKUP($A49,$F$2:$V$5,4)+(Time!AI49*VLOOKUP(AJ$41,$A$7:$C$50,3)/HLOOKUP($A49,$F$2:$V$5,4)))/(HLOOKUP($A49,$F$2:$V$5,2)*$B$4)))</f>
        <v>0</v>
      </c>
      <c r="AK49" s="7">
        <f>IF(Time!AJ49=0,0,((((0.5*VLOOKUP(AK$41,$A$7:$C$50,3)))/HLOOKUP($A49,$F$2:$V$5,4)+(Time!AJ49*VLOOKUP(AK$41,$A$7:$C$50,3)/HLOOKUP($A49,$F$2:$V$5,4)))/(HLOOKUP($A49,$F$2:$V$5,2)*$B$4)))</f>
        <v>0</v>
      </c>
      <c r="AL49" s="7" t="e">
        <f>IF(Time!AK49=0,0,((((0.5*VLOOKUP(AL$41,$A$7:$C$50,3)))/HLOOKUP($A49,$F$2:$V$5,4)+(Time!AK49*VLOOKUP(AL$41,$A$7:$C$50,3)/HLOOKUP($A49,$F$2:$V$5,4)))/(HLOOKUP($A49,$F$2:$V$5,2)*$B$4)))</f>
        <v>#N/A</v>
      </c>
      <c r="AM49" s="7" t="e">
        <f>IF(Time!AL49=0,0,((((0.5*VLOOKUP(AM$41,$A$7:$C$50,3)))/HLOOKUP($A49,$F$2:$V$5,4)+(Time!AL49*VLOOKUP(AM$41,$A$7:$C$50,3)/HLOOKUP($A49,$F$2:$V$5,4)))/(HLOOKUP($A49,$F$2:$V$5,2)*$B$4)))</f>
        <v>#N/A</v>
      </c>
      <c r="AN49" s="7" t="e">
        <f>IF(Time!AM49=0,0,((((0.5*VLOOKUP(AN$41,$A$7:$C$50,3)))/HLOOKUP($A49,$F$2:$V$5,4)+(Time!AM49*VLOOKUP(AN$41,$A$7:$C$50,3)/HLOOKUP($A49,$F$2:$V$5,4)))/(HLOOKUP($A49,$F$2:$V$5,2)*$B$4)))</f>
        <v>#N/A</v>
      </c>
      <c r="AO49" s="7">
        <f>IF(Time!AN49=0,0,((((0.5*VLOOKUP(AO$41,$A$7:$C$50,3)))/HLOOKUP($A49,$F$2:$V$5,4)+(Time!AN49*VLOOKUP(AO$41,$A$7:$C$50,3)/HLOOKUP($A49,$F$2:$V$5,4)))/(HLOOKUP($A49,$F$2:$V$5,2)*$B$4)))</f>
        <v>0</v>
      </c>
      <c r="AP49" s="7">
        <f>IF(Time!AO49=0,0,((((0.5*VLOOKUP(AP$41,$A$7:$C$50,3)))/HLOOKUP($A49,$F$2:$V$5,4)+(Time!AO49*VLOOKUP(AP$41,$A$7:$C$50,3)/HLOOKUP($A49,$F$2:$V$5,4)))/(HLOOKUP($A49,$F$2:$V$5,2)*$B$4)))</f>
        <v>0</v>
      </c>
      <c r="AQ49" s="7">
        <f>IF(Time!AP49=0,0,((((0.5*VLOOKUP(AQ$41,$A$7:$C$50,3)))/HLOOKUP($A49,$F$2:$V$5,4)+(Time!AP49*VLOOKUP(AQ$41,$A$7:$C$50,3)/HLOOKUP($A49,$F$2:$V$5,4)))/(HLOOKUP($A49,$F$2:$V$5,2)*$B$4)))</f>
        <v>0</v>
      </c>
      <c r="AR49" s="9">
        <f>IF(Time!AQ49=0,0,((((0.5*VLOOKUP(AR$41,$A$7:$C$50,3)))/HLOOKUP($A49,$F$2:$V$5,4)+(Time!AQ49*VLOOKUP(AR$41,$A$7:$C$50,3)/HLOOKUP($A49,$F$2:$V$5,4)))/(HLOOKUP($A49,$F$2:$V$5,2)*$B$4)))</f>
        <v>0</v>
      </c>
    </row>
    <row r="50" spans="1:44" ht="15" thickBot="1" x14ac:dyDescent="0.35">
      <c r="A50" s="2" t="s">
        <v>9</v>
      </c>
      <c r="B50" s="7">
        <f>IF(Time!A50=0,0,((((0.5*VLOOKUP(B$41,$A$7:$C$50,3)))/HLOOKUP($A50,$F$2:$V$5,4)+(Time!A50*VLOOKUP(B$41,$A$7:$C$50,3)/HLOOKUP($A50,$F$2:$V$5,4)))/(HLOOKUP($A50,$F$2:$V$5,2)*$B$4)))</f>
        <v>0</v>
      </c>
      <c r="C50" s="7">
        <f>IF(Time!B50=0,0,((((0.5*VLOOKUP(C$41,$A$7:$C$50,3)))/HLOOKUP($A50,$F$2:$V$5,4)+(Time!B50*VLOOKUP(C$41,$A$7:$C$50,3)/HLOOKUP($A50,$F$2:$V$5,4)))/(HLOOKUP($A50,$F$2:$V$5,2)*$B$4)))</f>
        <v>0</v>
      </c>
      <c r="D50" s="7">
        <f>IF(Time!C50=0,0,((((0.5*VLOOKUP(D$41,$A$7:$C$50,3)))/HLOOKUP($A50,$F$2:$V$5,4)+(Time!C50*VLOOKUP(D$41,$A$7:$C$50,3)/HLOOKUP($A50,$F$2:$V$5,4)))/(HLOOKUP($A50,$F$2:$V$5,2)*$B$4)))</f>
        <v>0</v>
      </c>
      <c r="E50" s="7">
        <f>IF(Time!D50=0,0,((((0.5*VLOOKUP(E$41,$A$7:$C$50,3)))/HLOOKUP($A50,$F$2:$V$5,4)+(Time!D50*VLOOKUP(E$41,$A$7:$C$50,3)/HLOOKUP($A50,$F$2:$V$5,4)))/(HLOOKUP($A50,$F$2:$V$5,2)*$B$4)))</f>
        <v>0</v>
      </c>
      <c r="F50" s="7">
        <f>IF(Time!E50=0,0,((((0.5*VLOOKUP(F$41,$A$7:$C$50,3)))/HLOOKUP($A50,$F$2:$V$5,4)+(Time!E50*VLOOKUP(F$41,$A$7:$C$50,3)/HLOOKUP($A50,$F$2:$V$5,4)))/(HLOOKUP($A50,$F$2:$V$5,2)*$B$4)))</f>
        <v>0</v>
      </c>
      <c r="G50" s="7" t="e">
        <f>IF(Time!F50=0,0,((((0.5*VLOOKUP(G$41,$A$7:$C$50,3)))/HLOOKUP($A50,$F$2:$V$5,4)+(Time!F50*VLOOKUP(G$41,$A$7:$C$50,3)/HLOOKUP($A50,$F$2:$V$5,4)))/(HLOOKUP($A50,$F$2:$V$5,2)*$B$4)))</f>
        <v>#N/A</v>
      </c>
      <c r="H50" s="7">
        <f>IF(Time!G50=0,0,((((0.5*VLOOKUP(H$41,$A$7:$C$50,3)))/HLOOKUP($A50,$F$2:$V$5,4)+(Time!G50*VLOOKUP(H$41,$A$7:$C$50,3)/HLOOKUP($A50,$F$2:$V$5,4)))/(HLOOKUP($A50,$F$2:$V$5,2)*$B$4)))</f>
        <v>0</v>
      </c>
      <c r="I50" s="7">
        <f>IF(Time!H50=0,0,((((0.5*VLOOKUP(I$41,$A$7:$C$50,3)))/HLOOKUP($A50,$F$2:$V$5,4)+(Time!H50*VLOOKUP(I$41,$A$7:$C$50,3)/HLOOKUP($A50,$F$2:$V$5,4)))/(HLOOKUP($A50,$F$2:$V$5,2)*$B$4)))</f>
        <v>0</v>
      </c>
      <c r="J50" s="7">
        <f>IF(Time!I50=0,0,((((0.5*VLOOKUP(J$41,$A$7:$C$50,3)))/HLOOKUP($A50,$F$2:$V$5,4)+(Time!I50*VLOOKUP(J$41,$A$7:$C$50,3)/HLOOKUP($A50,$F$2:$V$5,4)))/(HLOOKUP($A50,$F$2:$V$5,2)*$B$4)))</f>
        <v>0</v>
      </c>
      <c r="K50" s="40">
        <f>IF(Time!J50=0,0,((((0.5*VLOOKUP(K$41,$A$7:$C$50,3)))/HLOOKUP($A50,$F$2:$V$5,4)+(Time!J50*VLOOKUP(K$41,$A$7:$C$50,3)/HLOOKUP($A50,$F$2:$V$5,4)))/(HLOOKUP($A50,$F$2:$V$5,2)*$B$4)))</f>
        <v>0</v>
      </c>
      <c r="L50" s="40">
        <f>IF(Time!K50=0,0,((((0.5*VLOOKUP(L$41,$A$7:$C$50,3)))/HLOOKUP($A50,$F$2:$V$5,4)+(Time!K50*VLOOKUP(L$41,$A$7:$C$50,3)/HLOOKUP($A50,$F$2:$V$5,4)))/(HLOOKUP($A50,$F$2:$V$5,2)*$B$4)))</f>
        <v>0</v>
      </c>
      <c r="M50" s="40">
        <f>IF(Time!L50=0,0,((((0.5*VLOOKUP(M$41,$A$7:$C$50,3)))/HLOOKUP($A50,$F$2:$V$5,4)+(Time!L50*VLOOKUP(M$41,$A$7:$C$50,3)/HLOOKUP($A50,$F$2:$V$5,4)))/(HLOOKUP($A50,$F$2:$V$5,2)*$B$4)))</f>
        <v>0</v>
      </c>
      <c r="N50" s="40">
        <f>IF(Time!M50=0,0,((((0.5*VLOOKUP(N$41,$A$7:$C$50,3)))/HLOOKUP($A50,$F$2:$V$5,4)+(Time!M50*VLOOKUP(N$41,$A$7:$C$50,3)/HLOOKUP($A50,$F$2:$V$5,4)))/(HLOOKUP($A50,$F$2:$V$5,2)*$B$4)))</f>
        <v>0</v>
      </c>
      <c r="O50" s="40">
        <f>IF(Time!N50=0,0,((((0.5*VLOOKUP(O$41,$A$7:$C$50,3)))/HLOOKUP($A50,$F$2:$V$5,4)+(Time!N50*VLOOKUP(O$41,$A$7:$C$50,3)/HLOOKUP($A50,$F$2:$V$5,4)))/(HLOOKUP($A50,$F$2:$V$5,2)*$B$4)))</f>
        <v>0</v>
      </c>
      <c r="P50" s="40">
        <f>IF(Time!O50=0,0,((((0.5*VLOOKUP(P$41,$A$7:$C$50,3)))/HLOOKUP($A50,$F$2:$V$5,4)+(Time!O50*VLOOKUP(P$41,$A$7:$C$50,3)/HLOOKUP($A50,$F$2:$V$5,4)))/(HLOOKUP($A50,$F$2:$V$5,2)*$B$4)))</f>
        <v>0</v>
      </c>
      <c r="Q50" s="40">
        <f>IF(Time!P50=0,0,((((0.5*VLOOKUP(Q$41,$A$7:$C$50,3)))/HLOOKUP($A50,$F$2:$V$5,4)+(Time!P50*VLOOKUP(Q$41,$A$7:$C$50,3)/HLOOKUP($A50,$F$2:$V$5,4)))/(HLOOKUP($A50,$F$2:$V$5,2)*$B$4)))</f>
        <v>0</v>
      </c>
      <c r="R50" s="40">
        <f>IF(Time!Q50=0,0,((((0.5*VLOOKUP(R$41,$A$7:$C$50,3)))/HLOOKUP($A50,$F$2:$V$5,4)+(Time!Q50*VLOOKUP(R$41,$A$7:$C$50,3)/HLOOKUP($A50,$F$2:$V$5,4)))/(HLOOKUP($A50,$F$2:$V$5,2)*$B$4)))</f>
        <v>0</v>
      </c>
      <c r="S50" s="40">
        <f>IF(Time!R50=0,0,((((0.5*VLOOKUP(S$41,$A$7:$C$50,3)))/HLOOKUP($A50,$F$2:$V$5,4)+(Time!R50*VLOOKUP(S$41,$A$7:$C$50,3)/HLOOKUP($A50,$F$2:$V$5,4)))/(HLOOKUP($A50,$F$2:$V$5,2)*$B$4)))</f>
        <v>0</v>
      </c>
      <c r="T50" s="40">
        <f>IF(Time!S50=0,0,((((0.5*VLOOKUP(T$41,$A$7:$C$50,3)))/HLOOKUP($A50,$F$2:$V$5,4)+(Time!S50*VLOOKUP(T$41,$A$7:$C$50,3)/HLOOKUP($A50,$F$2:$V$5,4)))/(HLOOKUP($A50,$F$2:$V$5,2)*$B$4)))</f>
        <v>0</v>
      </c>
      <c r="U50" s="40">
        <f>IF(Time!T50=0,0,((((0.5*VLOOKUP(U$41,$A$7:$C$50,3)))/HLOOKUP($A50,$F$2:$V$5,4)+(Time!T50*VLOOKUP(U$41,$A$7:$C$50,3)/HLOOKUP($A50,$F$2:$V$5,4)))/(HLOOKUP($A50,$F$2:$V$5,2)*$B$4)))</f>
        <v>0</v>
      </c>
      <c r="V50" s="40">
        <f>IF(Time!U50=0,0,((((0.5*VLOOKUP(V$41,$A$7:$C$50,3)))/HLOOKUP($A50,$F$2:$V$5,4)+(Time!U50*VLOOKUP(V$41,$A$7:$C$50,3)/HLOOKUP($A50,$F$2:$V$5,4)))/(HLOOKUP($A50,$F$2:$V$5,2)*$B$4)))</f>
        <v>0</v>
      </c>
      <c r="W50" s="7">
        <f>IF(Time!V50=0,0,((((0.5*VLOOKUP(W$41,$A$7:$C$50,3)))/HLOOKUP($A50,$F$2:$V$5,4)+(Time!V50*VLOOKUP(W$41,$A$7:$C$50,3)/HLOOKUP($A50,$F$2:$V$5,4)))/(HLOOKUP($A50,$F$2:$V$5,2)*$B$4)))</f>
        <v>0</v>
      </c>
      <c r="X50" s="7">
        <f>IF(Time!W50=0,0,((((0.5*VLOOKUP(X$41,$A$7:$C$50,3)))/HLOOKUP($A50,$F$2:$V$5,4)+(Time!W50*VLOOKUP(X$41,$A$7:$C$50,3)/HLOOKUP($A50,$F$2:$V$5,4)))/(HLOOKUP($A50,$F$2:$V$5,2)*$B$4)))</f>
        <v>0</v>
      </c>
      <c r="Y50" s="7">
        <f>IF(Time!X50=0,0,((((0.5*VLOOKUP(Y$41,$A$7:$C$50,3)))/HLOOKUP($A50,$F$2:$V$5,4)+(Time!X50*VLOOKUP(Y$41,$A$7:$C$50,3)/HLOOKUP($A50,$F$2:$V$5,4)))/(HLOOKUP($A50,$F$2:$V$5,2)*$B$4)))</f>
        <v>0</v>
      </c>
      <c r="Z50" s="7">
        <f>IF(Time!Y50=0,0,((((0.5*VLOOKUP(Z$41,$A$7:$C$50,3)))/HLOOKUP($A50,$F$2:$V$5,4)+(Time!Y50*VLOOKUP(Z$41,$A$7:$C$50,3)/HLOOKUP($A50,$F$2:$V$5,4)))/(HLOOKUP($A50,$F$2:$V$5,2)*$B$4)))</f>
        <v>0</v>
      </c>
      <c r="AA50" s="7">
        <f>IF(Time!Z50=0,0,((((0.5*VLOOKUP(AA$41,$A$7:$C$50,3)))/HLOOKUP($A50,$F$2:$V$5,4)+(Time!Z50*VLOOKUP(AA$41,$A$7:$C$50,3)/HLOOKUP($A50,$F$2:$V$5,4)))/(HLOOKUP($A50,$F$2:$V$5,2)*$B$4)))</f>
        <v>0</v>
      </c>
      <c r="AB50" s="7">
        <f>IF(Time!AA50=0,0,((((0.5*VLOOKUP(AB$41,$A$7:$C$50,3)))/HLOOKUP($A50,$F$2:$V$5,4)+(Time!AA50*VLOOKUP(AB$41,$A$7:$C$50,3)/HLOOKUP($A50,$F$2:$V$5,4)))/(HLOOKUP($A50,$F$2:$V$5,2)*$B$4)))</f>
        <v>0</v>
      </c>
      <c r="AC50" s="7">
        <f>IF(Time!AB50=0,0,((((0.5*VLOOKUP(AC$41,$A$7:$C$50,3)))/HLOOKUP($A50,$F$2:$V$5,4)+(Time!AB50*VLOOKUP(AC$41,$A$7:$C$50,3)/HLOOKUP($A50,$F$2:$V$5,4)))/(HLOOKUP($A50,$F$2:$V$5,2)*$B$4)))</f>
        <v>0</v>
      </c>
      <c r="AD50" s="7">
        <f>IF(Time!AC50=0,0,((((0.5*VLOOKUP(AD$41,$A$7:$C$50,3)))/HLOOKUP($A50,$F$2:$V$5,4)+(Time!AC50*VLOOKUP(AD$41,$A$7:$C$50,3)/HLOOKUP($A50,$F$2:$V$5,4)))/(HLOOKUP($A50,$F$2:$V$5,2)*$B$4)))</f>
        <v>0</v>
      </c>
      <c r="AE50" s="7">
        <f>IF(Time!AD50=0,0,((((0.5*VLOOKUP(AE$41,$A$7:$C$50,3)))/HLOOKUP($A50,$F$2:$V$5,4)+(Time!AD50*VLOOKUP(AE$41,$A$7:$C$50,3)/HLOOKUP($A50,$F$2:$V$5,4)))/(HLOOKUP($A50,$F$2:$V$5,2)*$B$4)))</f>
        <v>0</v>
      </c>
      <c r="AF50" s="7">
        <f>IF(Time!AE50=0,0,((((0.5*VLOOKUP(AF$41,$A$7:$C$50,3)))/HLOOKUP($A50,$F$2:$V$5,4)+(Time!AE50*VLOOKUP(AF$41,$A$7:$C$50,3)/HLOOKUP($A50,$F$2:$V$5,4)))/(HLOOKUP($A50,$F$2:$V$5,2)*$B$4)))</f>
        <v>0</v>
      </c>
      <c r="AG50" s="7">
        <f>IF(Time!AF50=0,0,((((0.5*VLOOKUP(AG$41,$A$7:$C$50,3)))/HLOOKUP($A50,$F$2:$V$5,4)+(Time!AF50*VLOOKUP(AG$41,$A$7:$C$50,3)/HLOOKUP($A50,$F$2:$V$5,4)))/(HLOOKUP($A50,$F$2:$V$5,2)*$B$4)))</f>
        <v>0</v>
      </c>
      <c r="AH50" s="7">
        <f>IF(Time!AG50=0,0,((((0.5*VLOOKUP(AH$41,$A$7:$C$50,3)))/HLOOKUP($A50,$F$2:$V$5,4)+(Time!AG50*VLOOKUP(AH$41,$A$7:$C$50,3)/HLOOKUP($A50,$F$2:$V$5,4)))/(HLOOKUP($A50,$F$2:$V$5,2)*$B$4)))</f>
        <v>0</v>
      </c>
      <c r="AI50" s="7">
        <f>IF(Time!AH50=0,0,((((0.5*VLOOKUP(AI$41,$A$7:$C$50,3)))/HLOOKUP($A50,$F$2:$V$5,4)+(Time!AH50*VLOOKUP(AI$41,$A$7:$C$50,3)/HLOOKUP($A50,$F$2:$V$5,4)))/(HLOOKUP($A50,$F$2:$V$5,2)*$B$4)))</f>
        <v>0</v>
      </c>
      <c r="AJ50" s="7">
        <f>IF(Time!AI50=0,0,((((0.5*VLOOKUP(AJ$41,$A$7:$C$50,3)))/HLOOKUP($A50,$F$2:$V$5,4)+(Time!AI50*VLOOKUP(AJ$41,$A$7:$C$50,3)/HLOOKUP($A50,$F$2:$V$5,4)))/(HLOOKUP($A50,$F$2:$V$5,2)*$B$4)))</f>
        <v>0</v>
      </c>
      <c r="AK50" s="7">
        <f>IF(Time!AJ50=0,0,((((0.5*VLOOKUP(AK$41,$A$7:$C$50,3)))/HLOOKUP($A50,$F$2:$V$5,4)+(Time!AJ50*VLOOKUP(AK$41,$A$7:$C$50,3)/HLOOKUP($A50,$F$2:$V$5,4)))/(HLOOKUP($A50,$F$2:$V$5,2)*$B$4)))</f>
        <v>0</v>
      </c>
      <c r="AL50" s="7">
        <f>IF(Time!AK50=0,0,((((0.5*VLOOKUP(AL$41,$A$7:$C$50,3)))/HLOOKUP($A50,$F$2:$V$5,4)+(Time!AK50*VLOOKUP(AL$41,$A$7:$C$50,3)/HLOOKUP($A50,$F$2:$V$5,4)))/(HLOOKUP($A50,$F$2:$V$5,2)*$B$4)))</f>
        <v>0</v>
      </c>
      <c r="AM50" s="7">
        <f>IF(Time!AL50=0,0,((((0.5*VLOOKUP(AM$41,$A$7:$C$50,3)))/HLOOKUP($A50,$F$2:$V$5,4)+(Time!AL50*VLOOKUP(AM$41,$A$7:$C$50,3)/HLOOKUP($A50,$F$2:$V$5,4)))/(HLOOKUP($A50,$F$2:$V$5,2)*$B$4)))</f>
        <v>0</v>
      </c>
      <c r="AN50" s="7">
        <f>IF(Time!AM50=0,0,((((0.5*VLOOKUP(AN$41,$A$7:$C$50,3)))/HLOOKUP($A50,$F$2:$V$5,4)+(Time!AM50*VLOOKUP(AN$41,$A$7:$C$50,3)/HLOOKUP($A50,$F$2:$V$5,4)))/(HLOOKUP($A50,$F$2:$V$5,2)*$B$4)))</f>
        <v>0</v>
      </c>
      <c r="AO50" s="7">
        <f>IF(Time!AN50=0,0,((((0.5*VLOOKUP(AO$41,$A$7:$C$50,3)))/HLOOKUP($A50,$F$2:$V$5,4)+(Time!AN50*VLOOKUP(AO$41,$A$7:$C$50,3)/HLOOKUP($A50,$F$2:$V$5,4)))/(HLOOKUP($A50,$F$2:$V$5,2)*$B$4)))</f>
        <v>0</v>
      </c>
      <c r="AP50" s="7">
        <f>IF(Time!AO50=0,0,((((0.5*VLOOKUP(AP$41,$A$7:$C$50,3)))/HLOOKUP($A50,$F$2:$V$5,4)+(Time!AO50*VLOOKUP(AP$41,$A$7:$C$50,3)/HLOOKUP($A50,$F$2:$V$5,4)))/(HLOOKUP($A50,$F$2:$V$5,2)*$B$4)))</f>
        <v>0</v>
      </c>
      <c r="AQ50" s="7">
        <f>IF(Time!AP50=0,0,((((0.5*VLOOKUP(AQ$41,$A$7:$C$50,3)))/HLOOKUP($A50,$F$2:$V$5,4)+(Time!AP50*VLOOKUP(AQ$41,$A$7:$C$50,3)/HLOOKUP($A50,$F$2:$V$5,4)))/(HLOOKUP($A50,$F$2:$V$5,2)*$B$4)))</f>
        <v>0</v>
      </c>
      <c r="AR50" s="9">
        <f>IF(Time!AQ50=0,0,((((0.5*VLOOKUP(AR$41,$A$7:$C$50,3)))/HLOOKUP($A50,$F$2:$V$5,4)+(Time!AQ50*VLOOKUP(AR$41,$A$7:$C$50,3)/HLOOKUP($A50,$F$2:$V$5,4)))/(HLOOKUP($A50,$F$2:$V$5,2)*$B$4)))</f>
        <v>0</v>
      </c>
    </row>
    <row r="51" spans="1:44" ht="15" thickBot="1" x14ac:dyDescent="0.35">
      <c r="A51" s="2" t="s">
        <v>10</v>
      </c>
      <c r="B51" s="7">
        <f>IF(Time!A51=0,0,((((0.5*VLOOKUP(B$41,$A$7:$C$50,3)))/HLOOKUP($A51,$F$2:$V$5,4)+(Time!A51*VLOOKUP(B$41,$A$7:$C$50,3)/HLOOKUP($A51,$F$2:$V$5,4)))/(HLOOKUP($A51,$F$2:$V$5,2)*$B$4)))</f>
        <v>0</v>
      </c>
      <c r="C51" s="7">
        <f>IF(Time!B51=0,0,((((0.5*VLOOKUP(C$41,$A$7:$C$50,3)))/HLOOKUP($A51,$F$2:$V$5,4)+(Time!B51*VLOOKUP(C$41,$A$7:$C$50,3)/HLOOKUP($A51,$F$2:$V$5,4)))/(HLOOKUP($A51,$F$2:$V$5,2)*$B$4)))</f>
        <v>0</v>
      </c>
      <c r="D51" s="7">
        <f>IF(Time!C51=0,0,((((0.5*VLOOKUP(D$41,$A$7:$C$50,3)))/HLOOKUP($A51,$F$2:$V$5,4)+(Time!C51*VLOOKUP(D$41,$A$7:$C$50,3)/HLOOKUP($A51,$F$2:$V$5,4)))/(HLOOKUP($A51,$F$2:$V$5,2)*$B$4)))</f>
        <v>0</v>
      </c>
      <c r="E51" s="7">
        <f>IF(Time!D51=0,0,((((0.5*VLOOKUP(E$41,$A$7:$C$50,3)))/HLOOKUP($A51,$F$2:$V$5,4)+(Time!D51*VLOOKUP(E$41,$A$7:$C$50,3)/HLOOKUP($A51,$F$2:$V$5,4)))/(HLOOKUP($A51,$F$2:$V$5,2)*$B$4)))</f>
        <v>0</v>
      </c>
      <c r="F51" s="7">
        <f>IF(Time!E51=0,0,((((0.5*VLOOKUP(F$41,$A$7:$C$50,3)))/HLOOKUP($A51,$F$2:$V$5,4)+(Time!E51*VLOOKUP(F$41,$A$7:$C$50,3)/HLOOKUP($A51,$F$2:$V$5,4)))/(HLOOKUP($A51,$F$2:$V$5,2)*$B$4)))</f>
        <v>0</v>
      </c>
      <c r="G51" s="7">
        <f>IF(Time!F51=0,0,((((0.5*VLOOKUP(G$41,$A$7:$C$50,3)))/HLOOKUP($A51,$F$2:$V$5,4)+(Time!F51*VLOOKUP(G$41,$A$7:$C$50,3)/HLOOKUP($A51,$F$2:$V$5,4)))/(HLOOKUP($A51,$F$2:$V$5,2)*$B$4)))</f>
        <v>0</v>
      </c>
      <c r="H51" s="7">
        <f>IF(Time!G51=0,0,((((0.5*VLOOKUP(H$41,$A$7:$C$50,3)))/HLOOKUP($A51,$F$2:$V$5,4)+(Time!G51*VLOOKUP(H$41,$A$7:$C$50,3)/HLOOKUP($A51,$F$2:$V$5,4)))/(HLOOKUP($A51,$F$2:$V$5,2)*$B$4)))</f>
        <v>0</v>
      </c>
      <c r="I51" s="7">
        <f>IF(Time!H51=0,0,((((0.5*VLOOKUP(I$41,$A$7:$C$50,3)))/HLOOKUP($A51,$F$2:$V$5,4)+(Time!H51*VLOOKUP(I$41,$A$7:$C$50,3)/HLOOKUP($A51,$F$2:$V$5,4)))/(HLOOKUP($A51,$F$2:$V$5,2)*$B$4)))</f>
        <v>0</v>
      </c>
      <c r="J51" s="7">
        <f>IF(Time!I51=0,0,((((0.5*VLOOKUP(J$41,$A$7:$C$50,3)))/HLOOKUP($A51,$F$2:$V$5,4)+(Time!I51*VLOOKUP(J$41,$A$7:$C$50,3)/HLOOKUP($A51,$F$2:$V$5,4)))/(HLOOKUP($A51,$F$2:$V$5,2)*$B$4)))</f>
        <v>0</v>
      </c>
      <c r="K51" s="7">
        <f>IF(Time!J51=0,0,((((0.5*VLOOKUP(K$41,$A$7:$C$50,3)))/HLOOKUP($A51,$F$2:$V$5,4)+(Time!J51*VLOOKUP(K$41,$A$7:$C$50,3)/HLOOKUP($A51,$F$2:$V$5,4)))/(HLOOKUP($A51,$F$2:$V$5,2)*$B$4)))</f>
        <v>0</v>
      </c>
      <c r="L51" s="7">
        <f>IF(Time!K51=0,0,((((0.5*VLOOKUP(L$41,$A$7:$C$50,3)))/HLOOKUP($A51,$F$2:$V$5,4)+(Time!K51*VLOOKUP(L$41,$A$7:$C$50,3)/HLOOKUP($A51,$F$2:$V$5,4)))/(HLOOKUP($A51,$F$2:$V$5,2)*$B$4)))</f>
        <v>0</v>
      </c>
      <c r="M51" s="7">
        <f>IF(Time!L51=0,0,((((0.5*VLOOKUP(M$41,$A$7:$C$50,3)))/HLOOKUP($A51,$F$2:$V$5,4)+(Time!L51*VLOOKUP(M$41,$A$7:$C$50,3)/HLOOKUP($A51,$F$2:$V$5,4)))/(HLOOKUP($A51,$F$2:$V$5,2)*$B$4)))</f>
        <v>0</v>
      </c>
      <c r="N51" s="7">
        <f>IF(Time!M51=0,0,((((0.5*VLOOKUP(N$41,$A$7:$C$50,3)))/HLOOKUP($A51,$F$2:$V$5,4)+(Time!M51*VLOOKUP(N$41,$A$7:$C$50,3)/HLOOKUP($A51,$F$2:$V$5,4)))/(HLOOKUP($A51,$F$2:$V$5,2)*$B$4)))</f>
        <v>0</v>
      </c>
      <c r="O51" s="7">
        <f>IF(Time!N51=0,0,((((0.5*VLOOKUP(O$41,$A$7:$C$50,3)))/HLOOKUP($A51,$F$2:$V$5,4)+(Time!N51*VLOOKUP(O$41,$A$7:$C$50,3)/HLOOKUP($A51,$F$2:$V$5,4)))/(HLOOKUP($A51,$F$2:$V$5,2)*$B$4)))</f>
        <v>0</v>
      </c>
      <c r="P51" s="7" t="e">
        <f>IF(Time!O51=0,0,((((0.5*VLOOKUP(P$41,$A$7:$C$50,3)))/HLOOKUP($A51,$F$2:$V$5,4)+(Time!O51*VLOOKUP(P$41,$A$7:$C$50,3)/HLOOKUP($A51,$F$2:$V$5,4)))/(HLOOKUP($A51,$F$2:$V$5,2)*$B$4)))</f>
        <v>#N/A</v>
      </c>
      <c r="Q51" s="7">
        <f>IF(Time!P51=0,0,((((0.5*VLOOKUP(Q$41,$A$7:$C$50,3)))/HLOOKUP($A51,$F$2:$V$5,4)+(Time!P51*VLOOKUP(Q$41,$A$7:$C$50,3)/HLOOKUP($A51,$F$2:$V$5,4)))/(HLOOKUP($A51,$F$2:$V$5,2)*$B$4)))</f>
        <v>0</v>
      </c>
      <c r="R51" s="7">
        <f>IF(Time!Q51=0,0,((((0.5*VLOOKUP(R$41,$A$7:$C$50,3)))/HLOOKUP($A51,$F$2:$V$5,4)+(Time!Q51*VLOOKUP(R$41,$A$7:$C$50,3)/HLOOKUP($A51,$F$2:$V$5,4)))/(HLOOKUP($A51,$F$2:$V$5,2)*$B$4)))</f>
        <v>0</v>
      </c>
      <c r="S51" s="7">
        <f>IF(Time!R51=0,0,((((0.5*VLOOKUP(S$41,$A$7:$C$50,3)))/HLOOKUP($A51,$F$2:$V$5,4)+(Time!R51*VLOOKUP(S$41,$A$7:$C$50,3)/HLOOKUP($A51,$F$2:$V$5,4)))/(HLOOKUP($A51,$F$2:$V$5,2)*$B$4)))</f>
        <v>0</v>
      </c>
      <c r="T51" s="7">
        <f>IF(Time!S51=0,0,((((0.5*VLOOKUP(T$41,$A$7:$C$50,3)))/HLOOKUP($A51,$F$2:$V$5,4)+(Time!S51*VLOOKUP(T$41,$A$7:$C$50,3)/HLOOKUP($A51,$F$2:$V$5,4)))/(HLOOKUP($A51,$F$2:$V$5,2)*$B$4)))</f>
        <v>0</v>
      </c>
      <c r="U51" s="7">
        <f>IF(Time!T51=0,0,((((0.5*VLOOKUP(U$41,$A$7:$C$50,3)))/HLOOKUP($A51,$F$2:$V$5,4)+(Time!T51*VLOOKUP(U$41,$A$7:$C$50,3)/HLOOKUP($A51,$F$2:$V$5,4)))/(HLOOKUP($A51,$F$2:$V$5,2)*$B$4)))</f>
        <v>0</v>
      </c>
      <c r="V51" s="7">
        <f>IF(Time!U51=0,0,((((0.5*VLOOKUP(V$41,$A$7:$C$50,3)))/HLOOKUP($A51,$F$2:$V$5,4)+(Time!U51*VLOOKUP(V$41,$A$7:$C$50,3)/HLOOKUP($A51,$F$2:$V$5,4)))/(HLOOKUP($A51,$F$2:$V$5,2)*$B$4)))</f>
        <v>0</v>
      </c>
      <c r="W51" s="42">
        <f>IF(Time!V51=0,0,((((0.5*VLOOKUP(W$41,$A$7:$C$50,3)))/HLOOKUP($A51,$F$2:$V$5,4)+(Time!V51*VLOOKUP(W$41,$A$7:$C$50,3)/HLOOKUP($A51,$F$2:$V$5,4)))/(HLOOKUP($A51,$F$2:$V$5,2)*$B$4)))</f>
        <v>0</v>
      </c>
      <c r="X51" s="42">
        <f>IF(Time!W51=0,0,((((0.5*VLOOKUP(X$41,$A$7:$C$50,3)))/HLOOKUP($A51,$F$2:$V$5,4)+(Time!W51*VLOOKUP(X$41,$A$7:$C$50,3)/HLOOKUP($A51,$F$2:$V$5,4)))/(HLOOKUP($A51,$F$2:$V$5,2)*$B$4)))</f>
        <v>0</v>
      </c>
      <c r="Y51" s="42">
        <f>IF(Time!X51=0,0,((((0.5*VLOOKUP(Y$41,$A$7:$C$50,3)))/HLOOKUP($A51,$F$2:$V$5,4)+(Time!X51*VLOOKUP(Y$41,$A$7:$C$50,3)/HLOOKUP($A51,$F$2:$V$5,4)))/(HLOOKUP($A51,$F$2:$V$5,2)*$B$4)))</f>
        <v>0</v>
      </c>
      <c r="Z51" s="42">
        <f>IF(Time!Y51=0,0,((((0.5*VLOOKUP(Z$41,$A$7:$C$50,3)))/HLOOKUP($A51,$F$2:$V$5,4)+(Time!Y51*VLOOKUP(Z$41,$A$7:$C$50,3)/HLOOKUP($A51,$F$2:$V$5,4)))/(HLOOKUP($A51,$F$2:$V$5,2)*$B$4)))</f>
        <v>0</v>
      </c>
      <c r="AA51" s="7">
        <f>IF(Time!Z51=0,0,((((0.5*VLOOKUP(AA$41,$A$7:$C$50,3)))/HLOOKUP($A51,$F$2:$V$5,4)+(Time!Z51*VLOOKUP(AA$41,$A$7:$C$50,3)/HLOOKUP($A51,$F$2:$V$5,4)))/(HLOOKUP($A51,$F$2:$V$5,2)*$B$4)))</f>
        <v>0</v>
      </c>
      <c r="AB51" s="7">
        <f>IF(Time!AA51=0,0,((((0.5*VLOOKUP(AB$41,$A$7:$C$50,3)))/HLOOKUP($A51,$F$2:$V$5,4)+(Time!AA51*VLOOKUP(AB$41,$A$7:$C$50,3)/HLOOKUP($A51,$F$2:$V$5,4)))/(HLOOKUP($A51,$F$2:$V$5,2)*$B$4)))</f>
        <v>0</v>
      </c>
      <c r="AC51" s="7">
        <f>IF(Time!AB51=0,0,((((0.5*VLOOKUP(AC$41,$A$7:$C$50,3)))/HLOOKUP($A51,$F$2:$V$5,4)+(Time!AB51*VLOOKUP(AC$41,$A$7:$C$50,3)/HLOOKUP($A51,$F$2:$V$5,4)))/(HLOOKUP($A51,$F$2:$V$5,2)*$B$4)))</f>
        <v>0</v>
      </c>
      <c r="AD51" s="7">
        <f>IF(Time!AC51=0,0,((((0.5*VLOOKUP(AD$41,$A$7:$C$50,3)))/HLOOKUP($A51,$F$2:$V$5,4)+(Time!AC51*VLOOKUP(AD$41,$A$7:$C$50,3)/HLOOKUP($A51,$F$2:$V$5,4)))/(HLOOKUP($A51,$F$2:$V$5,2)*$B$4)))</f>
        <v>0</v>
      </c>
      <c r="AE51" s="7">
        <f>IF(Time!AD51=0,0,((((0.5*VLOOKUP(AE$41,$A$7:$C$50,3)))/HLOOKUP($A51,$F$2:$V$5,4)+(Time!AD51*VLOOKUP(AE$41,$A$7:$C$50,3)/HLOOKUP($A51,$F$2:$V$5,4)))/(HLOOKUP($A51,$F$2:$V$5,2)*$B$4)))</f>
        <v>0</v>
      </c>
      <c r="AF51" s="7">
        <f>IF(Time!AE51=0,0,((((0.5*VLOOKUP(AF$41,$A$7:$C$50,3)))/HLOOKUP($A51,$F$2:$V$5,4)+(Time!AE51*VLOOKUP(AF$41,$A$7:$C$50,3)/HLOOKUP($A51,$F$2:$V$5,4)))/(HLOOKUP($A51,$F$2:$V$5,2)*$B$4)))</f>
        <v>0</v>
      </c>
      <c r="AG51" s="7">
        <f>IF(Time!AF51=0,0,((((0.5*VLOOKUP(AG$41,$A$7:$C$50,3)))/HLOOKUP($A51,$F$2:$V$5,4)+(Time!AF51*VLOOKUP(AG$41,$A$7:$C$50,3)/HLOOKUP($A51,$F$2:$V$5,4)))/(HLOOKUP($A51,$F$2:$V$5,2)*$B$4)))</f>
        <v>0</v>
      </c>
      <c r="AH51" s="7">
        <f>IF(Time!AG51=0,0,((((0.5*VLOOKUP(AH$41,$A$7:$C$50,3)))/HLOOKUP($A51,$F$2:$V$5,4)+(Time!AG51*VLOOKUP(AH$41,$A$7:$C$50,3)/HLOOKUP($A51,$F$2:$V$5,4)))/(HLOOKUP($A51,$F$2:$V$5,2)*$B$4)))</f>
        <v>0</v>
      </c>
      <c r="AI51" s="7">
        <f>IF(Time!AH51=0,0,((((0.5*VLOOKUP(AI$41,$A$7:$C$50,3)))/HLOOKUP($A51,$F$2:$V$5,4)+(Time!AH51*VLOOKUP(AI$41,$A$7:$C$50,3)/HLOOKUP($A51,$F$2:$V$5,4)))/(HLOOKUP($A51,$F$2:$V$5,2)*$B$4)))</f>
        <v>0</v>
      </c>
      <c r="AJ51" s="7">
        <f>IF(Time!AI51=0,0,((((0.5*VLOOKUP(AJ$41,$A$7:$C$50,3)))/HLOOKUP($A51,$F$2:$V$5,4)+(Time!AI51*VLOOKUP(AJ$41,$A$7:$C$50,3)/HLOOKUP($A51,$F$2:$V$5,4)))/(HLOOKUP($A51,$F$2:$V$5,2)*$B$4)))</f>
        <v>0</v>
      </c>
      <c r="AK51" s="7">
        <f>IF(Time!AJ51=0,0,((((0.5*VLOOKUP(AK$41,$A$7:$C$50,3)))/HLOOKUP($A51,$F$2:$V$5,4)+(Time!AJ51*VLOOKUP(AK$41,$A$7:$C$50,3)/HLOOKUP($A51,$F$2:$V$5,4)))/(HLOOKUP($A51,$F$2:$V$5,2)*$B$4)))</f>
        <v>0</v>
      </c>
      <c r="AL51" s="7">
        <f>IF(Time!AK51=0,0,((((0.5*VLOOKUP(AL$41,$A$7:$C$50,3)))/HLOOKUP($A51,$F$2:$V$5,4)+(Time!AK51*VLOOKUP(AL$41,$A$7:$C$50,3)/HLOOKUP($A51,$F$2:$V$5,4)))/(HLOOKUP($A51,$F$2:$V$5,2)*$B$4)))</f>
        <v>0</v>
      </c>
      <c r="AM51" s="7">
        <f>IF(Time!AL51=0,0,((((0.5*VLOOKUP(AM$41,$A$7:$C$50,3)))/HLOOKUP($A51,$F$2:$V$5,4)+(Time!AL51*VLOOKUP(AM$41,$A$7:$C$50,3)/HLOOKUP($A51,$F$2:$V$5,4)))/(HLOOKUP($A51,$F$2:$V$5,2)*$B$4)))</f>
        <v>0</v>
      </c>
      <c r="AN51" s="7">
        <f>IF(Time!AM51=0,0,((((0.5*VLOOKUP(AN$41,$A$7:$C$50,3)))/HLOOKUP($A51,$F$2:$V$5,4)+(Time!AM51*VLOOKUP(AN$41,$A$7:$C$50,3)/HLOOKUP($A51,$F$2:$V$5,4)))/(HLOOKUP($A51,$F$2:$V$5,2)*$B$4)))</f>
        <v>0</v>
      </c>
      <c r="AO51" s="7">
        <f>IF(Time!AN51=0,0,((((0.5*VLOOKUP(AO$41,$A$7:$C$50,3)))/HLOOKUP($A51,$F$2:$V$5,4)+(Time!AN51*VLOOKUP(AO$41,$A$7:$C$50,3)/HLOOKUP($A51,$F$2:$V$5,4)))/(HLOOKUP($A51,$F$2:$V$5,2)*$B$4)))</f>
        <v>0</v>
      </c>
      <c r="AP51" s="7">
        <f>IF(Time!AO51=0,0,((((0.5*VLOOKUP(AP$41,$A$7:$C$50,3)))/HLOOKUP($A51,$F$2:$V$5,4)+(Time!AO51*VLOOKUP(AP$41,$A$7:$C$50,3)/HLOOKUP($A51,$F$2:$V$5,4)))/(HLOOKUP($A51,$F$2:$V$5,2)*$B$4)))</f>
        <v>0</v>
      </c>
      <c r="AQ51" s="7">
        <f>IF(Time!AP51=0,0,((((0.5*VLOOKUP(AQ$41,$A$7:$C$50,3)))/HLOOKUP($A51,$F$2:$V$5,4)+(Time!AP51*VLOOKUP(AQ$41,$A$7:$C$50,3)/HLOOKUP($A51,$F$2:$V$5,4)))/(HLOOKUP($A51,$F$2:$V$5,2)*$B$4)))</f>
        <v>0</v>
      </c>
      <c r="AR51" s="9">
        <f>IF(Time!AQ51=0,0,((((0.5*VLOOKUP(AR$41,$A$7:$C$50,3)))/HLOOKUP($A51,$F$2:$V$5,4)+(Time!AQ51*VLOOKUP(AR$41,$A$7:$C$50,3)/HLOOKUP($A51,$F$2:$V$5,4)))/(HLOOKUP($A51,$F$2:$V$5,2)*$B$4)))</f>
        <v>0</v>
      </c>
    </row>
    <row r="52" spans="1:44" ht="15" thickBot="1" x14ac:dyDescent="0.35">
      <c r="A52" s="2" t="s">
        <v>11</v>
      </c>
      <c r="B52" s="7">
        <f>IF(Time!A52=0,0,((((0.5*VLOOKUP(B$41,$A$7:$C$50,3)))/HLOOKUP($A52,$F$2:$V$5,4)+(Time!A52*VLOOKUP(B$41,$A$7:$C$50,3)/HLOOKUP($A52,$F$2:$V$5,4)))/(HLOOKUP($A52,$F$2:$V$5,2)*$B$4)))</f>
        <v>0</v>
      </c>
      <c r="C52" s="7">
        <f>IF(Time!B52=0,0,((((0.5*VLOOKUP(C$41,$A$7:$C$50,3)))/HLOOKUP($A52,$F$2:$V$5,4)+(Time!B52*VLOOKUP(C$41,$A$7:$C$50,3)/HLOOKUP($A52,$F$2:$V$5,4)))/(HLOOKUP($A52,$F$2:$V$5,2)*$B$4)))</f>
        <v>0</v>
      </c>
      <c r="D52" s="7">
        <f>IF(Time!C52=0,0,((((0.5*VLOOKUP(D$41,$A$7:$C$50,3)))/HLOOKUP($A52,$F$2:$V$5,4)+(Time!C52*VLOOKUP(D$41,$A$7:$C$50,3)/HLOOKUP($A52,$F$2:$V$5,4)))/(HLOOKUP($A52,$F$2:$V$5,2)*$B$4)))</f>
        <v>0</v>
      </c>
      <c r="E52" s="7">
        <f>IF(Time!D52=0,0,((((0.5*VLOOKUP(E$41,$A$7:$C$50,3)))/HLOOKUP($A52,$F$2:$V$5,4)+(Time!D52*VLOOKUP(E$41,$A$7:$C$50,3)/HLOOKUP($A52,$F$2:$V$5,4)))/(HLOOKUP($A52,$F$2:$V$5,2)*$B$4)))</f>
        <v>0</v>
      </c>
      <c r="F52" s="7">
        <f>IF(Time!E52=0,0,((((0.5*VLOOKUP(F$41,$A$7:$C$50,3)))/HLOOKUP($A52,$F$2:$V$5,4)+(Time!E52*VLOOKUP(F$41,$A$7:$C$50,3)/HLOOKUP($A52,$F$2:$V$5,4)))/(HLOOKUP($A52,$F$2:$V$5,2)*$B$4)))</f>
        <v>0</v>
      </c>
      <c r="G52" s="7">
        <f>IF(Time!F52=0,0,((((0.5*VLOOKUP(G$41,$A$7:$C$50,3)))/HLOOKUP($A52,$F$2:$V$5,4)+(Time!F52*VLOOKUP(G$41,$A$7:$C$50,3)/HLOOKUP($A52,$F$2:$V$5,4)))/(HLOOKUP($A52,$F$2:$V$5,2)*$B$4)))</f>
        <v>0</v>
      </c>
      <c r="H52" s="7">
        <f>IF(Time!G52=0,0,((((0.5*VLOOKUP(H$41,$A$7:$C$50,3)))/HLOOKUP($A52,$F$2:$V$5,4)+(Time!G52*VLOOKUP(H$41,$A$7:$C$50,3)/HLOOKUP($A52,$F$2:$V$5,4)))/(HLOOKUP($A52,$F$2:$V$5,2)*$B$4)))</f>
        <v>0</v>
      </c>
      <c r="I52" s="7" t="e">
        <f>IF(Time!H52=0,0,((((0.5*VLOOKUP(I$41,$A$7:$C$50,3)))/HLOOKUP($A52,$F$2:$V$5,4)+(Time!H52*VLOOKUP(I$41,$A$7:$C$50,3)/HLOOKUP($A52,$F$2:$V$5,4)))/(HLOOKUP($A52,$F$2:$V$5,2)*$B$4)))</f>
        <v>#N/A</v>
      </c>
      <c r="J52" s="7" t="e">
        <f>IF(Time!I52=0,0,((((0.5*VLOOKUP(J$41,$A$7:$C$50,3)))/HLOOKUP($A52,$F$2:$V$5,4)+(Time!I52*VLOOKUP(J$41,$A$7:$C$50,3)/HLOOKUP($A52,$F$2:$V$5,4)))/(HLOOKUP($A52,$F$2:$V$5,2)*$B$4)))</f>
        <v>#N/A</v>
      </c>
      <c r="K52" s="7">
        <f>IF(Time!J52=0,0,((((0.5*VLOOKUP(K$41,$A$7:$C$50,3)))/HLOOKUP($A52,$F$2:$V$5,4)+(Time!J52*VLOOKUP(K$41,$A$7:$C$50,3)/HLOOKUP($A52,$F$2:$V$5,4)))/(HLOOKUP($A52,$F$2:$V$5,2)*$B$4)))</f>
        <v>0</v>
      </c>
      <c r="L52" s="7">
        <f>IF(Time!K52=0,0,((((0.5*VLOOKUP(L$41,$A$7:$C$50,3)))/HLOOKUP($A52,$F$2:$V$5,4)+(Time!K52*VLOOKUP(L$41,$A$7:$C$50,3)/HLOOKUP($A52,$F$2:$V$5,4)))/(HLOOKUP($A52,$F$2:$V$5,2)*$B$4)))</f>
        <v>0</v>
      </c>
      <c r="M52" s="7" t="e">
        <f>IF(Time!L52=0,0,((((0.5*VLOOKUP(M$41,$A$7:$C$50,3)))/HLOOKUP($A52,$F$2:$V$5,4)+(Time!L52*VLOOKUP(M$41,$A$7:$C$50,3)/HLOOKUP($A52,$F$2:$V$5,4)))/(HLOOKUP($A52,$F$2:$V$5,2)*$B$4)))</f>
        <v>#N/A</v>
      </c>
      <c r="N52" s="7" t="e">
        <f>IF(Time!M52=0,0,((((0.5*VLOOKUP(N$41,$A$7:$C$50,3)))/HLOOKUP($A52,$F$2:$V$5,4)+(Time!M52*VLOOKUP(N$41,$A$7:$C$50,3)/HLOOKUP($A52,$F$2:$V$5,4)))/(HLOOKUP($A52,$F$2:$V$5,2)*$B$4)))</f>
        <v>#N/A</v>
      </c>
      <c r="O52" s="7" t="e">
        <f>IF(Time!N52=0,0,((((0.5*VLOOKUP(O$41,$A$7:$C$50,3)))/HLOOKUP($A52,$F$2:$V$5,4)+(Time!N52*VLOOKUP(O$41,$A$7:$C$50,3)/HLOOKUP($A52,$F$2:$V$5,4)))/(HLOOKUP($A52,$F$2:$V$5,2)*$B$4)))</f>
        <v>#N/A</v>
      </c>
      <c r="P52" s="7" t="e">
        <f>IF(Time!O52=0,0,((((0.5*VLOOKUP(P$41,$A$7:$C$50,3)))/HLOOKUP($A52,$F$2:$V$5,4)+(Time!O52*VLOOKUP(P$41,$A$7:$C$50,3)/HLOOKUP($A52,$F$2:$V$5,4)))/(HLOOKUP($A52,$F$2:$V$5,2)*$B$4)))</f>
        <v>#N/A</v>
      </c>
      <c r="Q52" s="7" t="e">
        <f>IF(Time!P52=0,0,((((0.5*VLOOKUP(Q$41,$A$7:$C$50,3)))/HLOOKUP($A52,$F$2:$V$5,4)+(Time!P52*VLOOKUP(Q$41,$A$7:$C$50,3)/HLOOKUP($A52,$F$2:$V$5,4)))/(HLOOKUP($A52,$F$2:$V$5,2)*$B$4)))</f>
        <v>#N/A</v>
      </c>
      <c r="R52" s="7">
        <f>IF(Time!Q52=0,0,((((0.5*VLOOKUP(R$41,$A$7:$C$50,3)))/HLOOKUP($A52,$F$2:$V$5,4)+(Time!Q52*VLOOKUP(R$41,$A$7:$C$50,3)/HLOOKUP($A52,$F$2:$V$5,4)))/(HLOOKUP($A52,$F$2:$V$5,2)*$B$4)))</f>
        <v>0</v>
      </c>
      <c r="S52" s="7">
        <f>IF(Time!R52=0,0,((((0.5*VLOOKUP(S$41,$A$7:$C$50,3)))/HLOOKUP($A52,$F$2:$V$5,4)+(Time!R52*VLOOKUP(S$41,$A$7:$C$50,3)/HLOOKUP($A52,$F$2:$V$5,4)))/(HLOOKUP($A52,$F$2:$V$5,2)*$B$4)))</f>
        <v>0</v>
      </c>
      <c r="T52" s="7">
        <f>IF(Time!S52=0,0,((((0.5*VLOOKUP(T$41,$A$7:$C$50,3)))/HLOOKUP($A52,$F$2:$V$5,4)+(Time!S52*VLOOKUP(T$41,$A$7:$C$50,3)/HLOOKUP($A52,$F$2:$V$5,4)))/(HLOOKUP($A52,$F$2:$V$5,2)*$B$4)))</f>
        <v>0</v>
      </c>
      <c r="U52" s="7">
        <f>IF(Time!T52=0,0,((((0.5*VLOOKUP(U$41,$A$7:$C$50,3)))/HLOOKUP($A52,$F$2:$V$5,4)+(Time!T52*VLOOKUP(U$41,$A$7:$C$50,3)/HLOOKUP($A52,$F$2:$V$5,4)))/(HLOOKUP($A52,$F$2:$V$5,2)*$B$4)))</f>
        <v>0</v>
      </c>
      <c r="V52" s="7">
        <f>IF(Time!U52=0,0,((((0.5*VLOOKUP(V$41,$A$7:$C$50,3)))/HLOOKUP($A52,$F$2:$V$5,4)+(Time!U52*VLOOKUP(V$41,$A$7:$C$50,3)/HLOOKUP($A52,$F$2:$V$5,4)))/(HLOOKUP($A52,$F$2:$V$5,2)*$B$4)))</f>
        <v>0</v>
      </c>
      <c r="W52" s="42">
        <f>IF(Time!V52=0,0,((((0.5*VLOOKUP(W$41,$A$7:$C$50,3)))/HLOOKUP($A52,$F$2:$V$5,4)+(Time!V52*VLOOKUP(W$41,$A$7:$C$50,3)/HLOOKUP($A52,$F$2:$V$5,4)))/(HLOOKUP($A52,$F$2:$V$5,2)*$B$4)))</f>
        <v>0</v>
      </c>
      <c r="X52" s="42">
        <f>IF(Time!W52=0,0,((((0.5*VLOOKUP(X$41,$A$7:$C$50,3)))/HLOOKUP($A52,$F$2:$V$5,4)+(Time!W52*VLOOKUP(X$41,$A$7:$C$50,3)/HLOOKUP($A52,$F$2:$V$5,4)))/(HLOOKUP($A52,$F$2:$V$5,2)*$B$4)))</f>
        <v>0</v>
      </c>
      <c r="Y52" s="42">
        <f>IF(Time!X52=0,0,((((0.5*VLOOKUP(Y$41,$A$7:$C$50,3)))/HLOOKUP($A52,$F$2:$V$5,4)+(Time!X52*VLOOKUP(Y$41,$A$7:$C$50,3)/HLOOKUP($A52,$F$2:$V$5,4)))/(HLOOKUP($A52,$F$2:$V$5,2)*$B$4)))</f>
        <v>0</v>
      </c>
      <c r="Z52" s="42">
        <f>IF(Time!Y52=0,0,((((0.5*VLOOKUP(Z$41,$A$7:$C$50,3)))/HLOOKUP($A52,$F$2:$V$5,4)+(Time!Y52*VLOOKUP(Z$41,$A$7:$C$50,3)/HLOOKUP($A52,$F$2:$V$5,4)))/(HLOOKUP($A52,$F$2:$V$5,2)*$B$4)))</f>
        <v>0</v>
      </c>
      <c r="AA52" s="7">
        <f>IF(Time!Z52=0,0,((((0.5*VLOOKUP(AA$41,$A$7:$C$50,3)))/HLOOKUP($A52,$F$2:$V$5,4)+(Time!Z52*VLOOKUP(AA$41,$A$7:$C$50,3)/HLOOKUP($A52,$F$2:$V$5,4)))/(HLOOKUP($A52,$F$2:$V$5,2)*$B$4)))</f>
        <v>0</v>
      </c>
      <c r="AB52" s="7">
        <f>IF(Time!AA52=0,0,((((0.5*VLOOKUP(AB$41,$A$7:$C$50,3)))/HLOOKUP($A52,$F$2:$V$5,4)+(Time!AA52*VLOOKUP(AB$41,$A$7:$C$50,3)/HLOOKUP($A52,$F$2:$V$5,4)))/(HLOOKUP($A52,$F$2:$V$5,2)*$B$4)))</f>
        <v>0</v>
      </c>
      <c r="AC52" s="7">
        <f>IF(Time!AB52=0,0,((((0.5*VLOOKUP(AC$41,$A$7:$C$50,3)))/HLOOKUP($A52,$F$2:$V$5,4)+(Time!AB52*VLOOKUP(AC$41,$A$7:$C$50,3)/HLOOKUP($A52,$F$2:$V$5,4)))/(HLOOKUP($A52,$F$2:$V$5,2)*$B$4)))</f>
        <v>0</v>
      </c>
      <c r="AD52" s="7">
        <f>IF(Time!AC52=0,0,((((0.5*VLOOKUP(AD$41,$A$7:$C$50,3)))/HLOOKUP($A52,$F$2:$V$5,4)+(Time!AC52*VLOOKUP(AD$41,$A$7:$C$50,3)/HLOOKUP($A52,$F$2:$V$5,4)))/(HLOOKUP($A52,$F$2:$V$5,2)*$B$4)))</f>
        <v>0</v>
      </c>
      <c r="AE52" s="7">
        <f>IF(Time!AD52=0,0,((((0.5*VLOOKUP(AE$41,$A$7:$C$50,3)))/HLOOKUP($A52,$F$2:$V$5,4)+(Time!AD52*VLOOKUP(AE$41,$A$7:$C$50,3)/HLOOKUP($A52,$F$2:$V$5,4)))/(HLOOKUP($A52,$F$2:$V$5,2)*$B$4)))</f>
        <v>0</v>
      </c>
      <c r="AF52" s="7">
        <f>IF(Time!AE52=0,0,((((0.5*VLOOKUP(AF$41,$A$7:$C$50,3)))/HLOOKUP($A52,$F$2:$V$5,4)+(Time!AE52*VLOOKUP(AF$41,$A$7:$C$50,3)/HLOOKUP($A52,$F$2:$V$5,4)))/(HLOOKUP($A52,$F$2:$V$5,2)*$B$4)))</f>
        <v>0</v>
      </c>
      <c r="AG52" s="7">
        <f>IF(Time!AF52=0,0,((((0.5*VLOOKUP(AG$41,$A$7:$C$50,3)))/HLOOKUP($A52,$F$2:$V$5,4)+(Time!AF52*VLOOKUP(AG$41,$A$7:$C$50,3)/HLOOKUP($A52,$F$2:$V$5,4)))/(HLOOKUP($A52,$F$2:$V$5,2)*$B$4)))</f>
        <v>0</v>
      </c>
      <c r="AH52" s="7">
        <f>IF(Time!AG52=0,0,((((0.5*VLOOKUP(AH$41,$A$7:$C$50,3)))/HLOOKUP($A52,$F$2:$V$5,4)+(Time!AG52*VLOOKUP(AH$41,$A$7:$C$50,3)/HLOOKUP($A52,$F$2:$V$5,4)))/(HLOOKUP($A52,$F$2:$V$5,2)*$B$4)))</f>
        <v>0</v>
      </c>
      <c r="AI52" s="7">
        <f>IF(Time!AH52=0,0,((((0.5*VLOOKUP(AI$41,$A$7:$C$50,3)))/HLOOKUP($A52,$F$2:$V$5,4)+(Time!AH52*VLOOKUP(AI$41,$A$7:$C$50,3)/HLOOKUP($A52,$F$2:$V$5,4)))/(HLOOKUP($A52,$F$2:$V$5,2)*$B$4)))</f>
        <v>0</v>
      </c>
      <c r="AJ52" s="7">
        <f>IF(Time!AI52=0,0,((((0.5*VLOOKUP(AJ$41,$A$7:$C$50,3)))/HLOOKUP($A52,$F$2:$V$5,4)+(Time!AI52*VLOOKUP(AJ$41,$A$7:$C$50,3)/HLOOKUP($A52,$F$2:$V$5,4)))/(HLOOKUP($A52,$F$2:$V$5,2)*$B$4)))</f>
        <v>0</v>
      </c>
      <c r="AK52" s="7">
        <f>IF(Time!AJ52=0,0,((((0.5*VLOOKUP(AK$41,$A$7:$C$50,3)))/HLOOKUP($A52,$F$2:$V$5,4)+(Time!AJ52*VLOOKUP(AK$41,$A$7:$C$50,3)/HLOOKUP($A52,$F$2:$V$5,4)))/(HLOOKUP($A52,$F$2:$V$5,2)*$B$4)))</f>
        <v>0</v>
      </c>
      <c r="AL52" s="7">
        <f>IF(Time!AK52=0,0,((((0.5*VLOOKUP(AL$41,$A$7:$C$50,3)))/HLOOKUP($A52,$F$2:$V$5,4)+(Time!AK52*VLOOKUP(AL$41,$A$7:$C$50,3)/HLOOKUP($A52,$F$2:$V$5,4)))/(HLOOKUP($A52,$F$2:$V$5,2)*$B$4)))</f>
        <v>0</v>
      </c>
      <c r="AM52" s="7">
        <f>IF(Time!AL52=0,0,((((0.5*VLOOKUP(AM$41,$A$7:$C$50,3)))/HLOOKUP($A52,$F$2:$V$5,4)+(Time!AL52*VLOOKUP(AM$41,$A$7:$C$50,3)/HLOOKUP($A52,$F$2:$V$5,4)))/(HLOOKUP($A52,$F$2:$V$5,2)*$B$4)))</f>
        <v>0</v>
      </c>
      <c r="AN52" s="7">
        <f>IF(Time!AM52=0,0,((((0.5*VLOOKUP(AN$41,$A$7:$C$50,3)))/HLOOKUP($A52,$F$2:$V$5,4)+(Time!AM52*VLOOKUP(AN$41,$A$7:$C$50,3)/HLOOKUP($A52,$F$2:$V$5,4)))/(HLOOKUP($A52,$F$2:$V$5,2)*$B$4)))</f>
        <v>0</v>
      </c>
      <c r="AO52" s="7">
        <f>IF(Time!AN52=0,0,((((0.5*VLOOKUP(AO$41,$A$7:$C$50,3)))/HLOOKUP($A52,$F$2:$V$5,4)+(Time!AN52*VLOOKUP(AO$41,$A$7:$C$50,3)/HLOOKUP($A52,$F$2:$V$5,4)))/(HLOOKUP($A52,$F$2:$V$5,2)*$B$4)))</f>
        <v>0</v>
      </c>
      <c r="AP52" s="7">
        <f>IF(Time!AO52=0,0,((((0.5*VLOOKUP(AP$41,$A$7:$C$50,3)))/HLOOKUP($A52,$F$2:$V$5,4)+(Time!AO52*VLOOKUP(AP$41,$A$7:$C$50,3)/HLOOKUP($A52,$F$2:$V$5,4)))/(HLOOKUP($A52,$F$2:$V$5,2)*$B$4)))</f>
        <v>0</v>
      </c>
      <c r="AQ52" s="7">
        <f>IF(Time!AP52=0,0,((((0.5*VLOOKUP(AQ$41,$A$7:$C$50,3)))/HLOOKUP($A52,$F$2:$V$5,4)+(Time!AP52*VLOOKUP(AQ$41,$A$7:$C$50,3)/HLOOKUP($A52,$F$2:$V$5,4)))/(HLOOKUP($A52,$F$2:$V$5,2)*$B$4)))</f>
        <v>0</v>
      </c>
      <c r="AR52" s="9">
        <f>IF(Time!AQ52=0,0,((((0.5*VLOOKUP(AR$41,$A$7:$C$50,3)))/HLOOKUP($A52,$F$2:$V$5,4)+(Time!AQ52*VLOOKUP(AR$41,$A$7:$C$50,3)/HLOOKUP($A52,$F$2:$V$5,4)))/(HLOOKUP($A52,$F$2:$V$5,2)*$B$4)))</f>
        <v>0</v>
      </c>
    </row>
    <row r="53" spans="1:44" ht="15" thickBot="1" x14ac:dyDescent="0.35">
      <c r="A53" s="2" t="s">
        <v>12</v>
      </c>
      <c r="B53" s="7">
        <f>IF(Time!A53=0,0,((((0.5*VLOOKUP(B$41,$A$7:$C$50,3)))/HLOOKUP($A53,$F$2:$V$5,4)+(Time!A53*VLOOKUP(B$41,$A$7:$C$50,3)/HLOOKUP($A53,$F$2:$V$5,4)))/(HLOOKUP($A53,$F$2:$V$5,2)*$B$4)))</f>
        <v>0</v>
      </c>
      <c r="C53" s="7">
        <f>IF(Time!B53=0,0,((((0.5*VLOOKUP(C$41,$A$7:$C$50,3)))/HLOOKUP($A53,$F$2:$V$5,4)+(Time!B53*VLOOKUP(C$41,$A$7:$C$50,3)/HLOOKUP($A53,$F$2:$V$5,4)))/(HLOOKUP($A53,$F$2:$V$5,2)*$B$4)))</f>
        <v>0</v>
      </c>
      <c r="D53" s="7">
        <f>IF(Time!C53=0,0,((((0.5*VLOOKUP(D$41,$A$7:$C$50,3)))/HLOOKUP($A53,$F$2:$V$5,4)+(Time!C53*VLOOKUP(D$41,$A$7:$C$50,3)/HLOOKUP($A53,$F$2:$V$5,4)))/(HLOOKUP($A53,$F$2:$V$5,2)*$B$4)))</f>
        <v>0</v>
      </c>
      <c r="E53" s="7">
        <f>IF(Time!D53=0,0,((((0.5*VLOOKUP(E$41,$A$7:$C$50,3)))/HLOOKUP($A53,$F$2:$V$5,4)+(Time!D53*VLOOKUP(E$41,$A$7:$C$50,3)/HLOOKUP($A53,$F$2:$V$5,4)))/(HLOOKUP($A53,$F$2:$V$5,2)*$B$4)))</f>
        <v>0</v>
      </c>
      <c r="F53" s="7">
        <f>IF(Time!E53=0,0,((((0.5*VLOOKUP(F$41,$A$7:$C$50,3)))/HLOOKUP($A53,$F$2:$V$5,4)+(Time!E53*VLOOKUP(F$41,$A$7:$C$50,3)/HLOOKUP($A53,$F$2:$V$5,4)))/(HLOOKUP($A53,$F$2:$V$5,2)*$B$4)))</f>
        <v>0</v>
      </c>
      <c r="G53" s="7">
        <f>IF(Time!F53=0,0,((((0.5*VLOOKUP(G$41,$A$7:$C$50,3)))/HLOOKUP($A53,$F$2:$V$5,4)+(Time!F53*VLOOKUP(G$41,$A$7:$C$50,3)/HLOOKUP($A53,$F$2:$V$5,4)))/(HLOOKUP($A53,$F$2:$V$5,2)*$B$4)))</f>
        <v>0</v>
      </c>
      <c r="H53" s="7">
        <f>IF(Time!G53=0,0,((((0.5*VLOOKUP(H$41,$A$7:$C$50,3)))/HLOOKUP($A53,$F$2:$V$5,4)+(Time!G53*VLOOKUP(H$41,$A$7:$C$50,3)/HLOOKUP($A53,$F$2:$V$5,4)))/(HLOOKUP($A53,$F$2:$V$5,2)*$B$4)))</f>
        <v>0</v>
      </c>
      <c r="I53" s="7" t="e">
        <f>IF(Time!H53=0,0,((((0.5*VLOOKUP(I$41,$A$7:$C$50,3)))/HLOOKUP($A53,$F$2:$V$5,4)+(Time!H53*VLOOKUP(I$41,$A$7:$C$50,3)/HLOOKUP($A53,$F$2:$V$5,4)))/(HLOOKUP($A53,$F$2:$V$5,2)*$B$4)))</f>
        <v>#N/A</v>
      </c>
      <c r="J53" s="7" t="e">
        <f>IF(Time!I53=0,0,((((0.5*VLOOKUP(J$41,$A$7:$C$50,3)))/HLOOKUP($A53,$F$2:$V$5,4)+(Time!I53*VLOOKUP(J$41,$A$7:$C$50,3)/HLOOKUP($A53,$F$2:$V$5,4)))/(HLOOKUP($A53,$F$2:$V$5,2)*$B$4)))</f>
        <v>#N/A</v>
      </c>
      <c r="K53" s="7">
        <f>IF(Time!J53=0,0,((((0.5*VLOOKUP(K$41,$A$7:$C$50,3)))/HLOOKUP($A53,$F$2:$V$5,4)+(Time!J53*VLOOKUP(K$41,$A$7:$C$50,3)/HLOOKUP($A53,$F$2:$V$5,4)))/(HLOOKUP($A53,$F$2:$V$5,2)*$B$4)))</f>
        <v>0</v>
      </c>
      <c r="L53" s="7">
        <f>IF(Time!K53=0,0,((((0.5*VLOOKUP(L$41,$A$7:$C$50,3)))/HLOOKUP($A53,$F$2:$V$5,4)+(Time!K53*VLOOKUP(L$41,$A$7:$C$50,3)/HLOOKUP($A53,$F$2:$V$5,4)))/(HLOOKUP($A53,$F$2:$V$5,2)*$B$4)))</f>
        <v>0</v>
      </c>
      <c r="M53" s="7" t="e">
        <f>IF(Time!L53=0,0,((((0.5*VLOOKUP(M$41,$A$7:$C$50,3)))/HLOOKUP($A53,$F$2:$V$5,4)+(Time!L53*VLOOKUP(M$41,$A$7:$C$50,3)/HLOOKUP($A53,$F$2:$V$5,4)))/(HLOOKUP($A53,$F$2:$V$5,2)*$B$4)))</f>
        <v>#N/A</v>
      </c>
      <c r="N53" s="7" t="e">
        <f>IF(Time!M53=0,0,((((0.5*VLOOKUP(N$41,$A$7:$C$50,3)))/HLOOKUP($A53,$F$2:$V$5,4)+(Time!M53*VLOOKUP(N$41,$A$7:$C$50,3)/HLOOKUP($A53,$F$2:$V$5,4)))/(HLOOKUP($A53,$F$2:$V$5,2)*$B$4)))</f>
        <v>#N/A</v>
      </c>
      <c r="O53" s="7" t="e">
        <f>IF(Time!N53=0,0,((((0.5*VLOOKUP(O$41,$A$7:$C$50,3)))/HLOOKUP($A53,$F$2:$V$5,4)+(Time!N53*VLOOKUP(O$41,$A$7:$C$50,3)/HLOOKUP($A53,$F$2:$V$5,4)))/(HLOOKUP($A53,$F$2:$V$5,2)*$B$4)))</f>
        <v>#N/A</v>
      </c>
      <c r="P53" s="7" t="e">
        <f>IF(Time!O53=0,0,((((0.5*VLOOKUP(P$41,$A$7:$C$50,3)))/HLOOKUP($A53,$F$2:$V$5,4)+(Time!O53*VLOOKUP(P$41,$A$7:$C$50,3)/HLOOKUP($A53,$F$2:$V$5,4)))/(HLOOKUP($A53,$F$2:$V$5,2)*$B$4)))</f>
        <v>#N/A</v>
      </c>
      <c r="Q53" s="7" t="e">
        <f>IF(Time!P53=0,0,((((0.5*VLOOKUP(Q$41,$A$7:$C$50,3)))/HLOOKUP($A53,$F$2:$V$5,4)+(Time!P53*VLOOKUP(Q$41,$A$7:$C$50,3)/HLOOKUP($A53,$F$2:$V$5,4)))/(HLOOKUP($A53,$F$2:$V$5,2)*$B$4)))</f>
        <v>#N/A</v>
      </c>
      <c r="R53" s="7">
        <f>IF(Time!Q53=0,0,((((0.5*VLOOKUP(R$41,$A$7:$C$50,3)))/HLOOKUP($A53,$F$2:$V$5,4)+(Time!Q53*VLOOKUP(R$41,$A$7:$C$50,3)/HLOOKUP($A53,$F$2:$V$5,4)))/(HLOOKUP($A53,$F$2:$V$5,2)*$B$4)))</f>
        <v>0</v>
      </c>
      <c r="S53" s="7">
        <f>IF(Time!R53=0,0,((((0.5*VLOOKUP(S$41,$A$7:$C$50,3)))/HLOOKUP($A53,$F$2:$V$5,4)+(Time!R53*VLOOKUP(S$41,$A$7:$C$50,3)/HLOOKUP($A53,$F$2:$V$5,4)))/(HLOOKUP($A53,$F$2:$V$5,2)*$B$4)))</f>
        <v>0</v>
      </c>
      <c r="T53" s="7">
        <f>IF(Time!S53=0,0,((((0.5*VLOOKUP(T$41,$A$7:$C$50,3)))/HLOOKUP($A53,$F$2:$V$5,4)+(Time!S53*VLOOKUP(T$41,$A$7:$C$50,3)/HLOOKUP($A53,$F$2:$V$5,4)))/(HLOOKUP($A53,$F$2:$V$5,2)*$B$4)))</f>
        <v>0</v>
      </c>
      <c r="U53" s="7">
        <f>IF(Time!T53=0,0,((((0.5*VLOOKUP(U$41,$A$7:$C$50,3)))/HLOOKUP($A53,$F$2:$V$5,4)+(Time!T53*VLOOKUP(U$41,$A$7:$C$50,3)/HLOOKUP($A53,$F$2:$V$5,4)))/(HLOOKUP($A53,$F$2:$V$5,2)*$B$4)))</f>
        <v>0</v>
      </c>
      <c r="V53" s="7">
        <f>IF(Time!U53=0,0,((((0.5*VLOOKUP(V$41,$A$7:$C$50,3)))/HLOOKUP($A53,$F$2:$V$5,4)+(Time!U53*VLOOKUP(V$41,$A$7:$C$50,3)/HLOOKUP($A53,$F$2:$V$5,4)))/(HLOOKUP($A53,$F$2:$V$5,2)*$B$4)))</f>
        <v>0</v>
      </c>
      <c r="W53" s="7">
        <f>IF(Time!V53=0,0,((((0.5*VLOOKUP(W$41,$A$7:$C$50,3)))/HLOOKUP($A53,$F$2:$V$5,4)+(Time!V53*VLOOKUP(W$41,$A$7:$C$50,3)/HLOOKUP($A53,$F$2:$V$5,4)))/(HLOOKUP($A53,$F$2:$V$5,2)*$B$4)))</f>
        <v>0</v>
      </c>
      <c r="X53" s="7">
        <f>IF(Time!W53=0,0,((((0.5*VLOOKUP(X$41,$A$7:$C$50,3)))/HLOOKUP($A53,$F$2:$V$5,4)+(Time!W53*VLOOKUP(X$41,$A$7:$C$50,3)/HLOOKUP($A53,$F$2:$V$5,4)))/(HLOOKUP($A53,$F$2:$V$5,2)*$B$4)))</f>
        <v>0</v>
      </c>
      <c r="Y53" s="7">
        <f>IF(Time!X53=0,0,((((0.5*VLOOKUP(Y$41,$A$7:$C$50,3)))/HLOOKUP($A53,$F$2:$V$5,4)+(Time!X53*VLOOKUP(Y$41,$A$7:$C$50,3)/HLOOKUP($A53,$F$2:$V$5,4)))/(HLOOKUP($A53,$F$2:$V$5,2)*$B$4)))</f>
        <v>0</v>
      </c>
      <c r="Z53" s="7">
        <f>IF(Time!Y53=0,0,((((0.5*VLOOKUP(Z$41,$A$7:$C$50,3)))/HLOOKUP($A53,$F$2:$V$5,4)+(Time!Y53*VLOOKUP(Z$41,$A$7:$C$50,3)/HLOOKUP($A53,$F$2:$V$5,4)))/(HLOOKUP($A53,$F$2:$V$5,2)*$B$4)))</f>
        <v>0</v>
      </c>
      <c r="AA53" s="7">
        <f>IF(Time!Z53=0,0,((((0.5*VLOOKUP(AA$41,$A$7:$C$50,3)))/HLOOKUP($A53,$F$2:$V$5,4)+(Time!Z53*VLOOKUP(AA$41,$A$7:$C$50,3)/HLOOKUP($A53,$F$2:$V$5,4)))/(HLOOKUP($A53,$F$2:$V$5,2)*$B$4)))</f>
        <v>0</v>
      </c>
      <c r="AB53" s="7">
        <f>IF(Time!AA53=0,0,((((0.5*VLOOKUP(AB$41,$A$7:$C$50,3)))/HLOOKUP($A53,$F$2:$V$5,4)+(Time!AA53*VLOOKUP(AB$41,$A$7:$C$50,3)/HLOOKUP($A53,$F$2:$V$5,4)))/(HLOOKUP($A53,$F$2:$V$5,2)*$B$4)))</f>
        <v>0</v>
      </c>
      <c r="AC53" s="7">
        <f>IF(Time!AB53=0,0,((((0.5*VLOOKUP(AC$41,$A$7:$C$50,3)))/HLOOKUP($A53,$F$2:$V$5,4)+(Time!AB53*VLOOKUP(AC$41,$A$7:$C$50,3)/HLOOKUP($A53,$F$2:$V$5,4)))/(HLOOKUP($A53,$F$2:$V$5,2)*$B$4)))</f>
        <v>0</v>
      </c>
      <c r="AD53" s="7">
        <f>IF(Time!AC53=0,0,((((0.5*VLOOKUP(AD$41,$A$7:$C$50,3)))/HLOOKUP($A53,$F$2:$V$5,4)+(Time!AC53*VLOOKUP(AD$41,$A$7:$C$50,3)/HLOOKUP($A53,$F$2:$V$5,4)))/(HLOOKUP($A53,$F$2:$V$5,2)*$B$4)))</f>
        <v>0</v>
      </c>
      <c r="AE53" s="7">
        <f>IF(Time!AD53=0,0,((((0.5*VLOOKUP(AE$41,$A$7:$C$50,3)))/HLOOKUP($A53,$F$2:$V$5,4)+(Time!AD53*VLOOKUP(AE$41,$A$7:$C$50,3)/HLOOKUP($A53,$F$2:$V$5,4)))/(HLOOKUP($A53,$F$2:$V$5,2)*$B$4)))</f>
        <v>0</v>
      </c>
      <c r="AF53" s="7">
        <f>IF(Time!AE53=0,0,((((0.5*VLOOKUP(AF$41,$A$7:$C$50,3)))/HLOOKUP($A53,$F$2:$V$5,4)+(Time!AE53*VLOOKUP(AF$41,$A$7:$C$50,3)/HLOOKUP($A53,$F$2:$V$5,4)))/(HLOOKUP($A53,$F$2:$V$5,2)*$B$4)))</f>
        <v>0</v>
      </c>
      <c r="AG53" s="7">
        <f>IF(Time!AF53=0,0,((((0.5*VLOOKUP(AG$41,$A$7:$C$50,3)))/HLOOKUP($A53,$F$2:$V$5,4)+(Time!AF53*VLOOKUP(AG$41,$A$7:$C$50,3)/HLOOKUP($A53,$F$2:$V$5,4)))/(HLOOKUP($A53,$F$2:$V$5,2)*$B$4)))</f>
        <v>0</v>
      </c>
      <c r="AH53" s="7">
        <f>IF(Time!AG53=0,0,((((0.5*VLOOKUP(AH$41,$A$7:$C$50,3)))/HLOOKUP($A53,$F$2:$V$5,4)+(Time!AG53*VLOOKUP(AH$41,$A$7:$C$50,3)/HLOOKUP($A53,$F$2:$V$5,4)))/(HLOOKUP($A53,$F$2:$V$5,2)*$B$4)))</f>
        <v>0</v>
      </c>
      <c r="AI53" s="7">
        <f>IF(Time!AH53=0,0,((((0.5*VLOOKUP(AI$41,$A$7:$C$50,3)))/HLOOKUP($A53,$F$2:$V$5,4)+(Time!AH53*VLOOKUP(AI$41,$A$7:$C$50,3)/HLOOKUP($A53,$F$2:$V$5,4)))/(HLOOKUP($A53,$F$2:$V$5,2)*$B$4)))</f>
        <v>0</v>
      </c>
      <c r="AJ53" s="7">
        <f>IF(Time!AI53=0,0,((((0.5*VLOOKUP(AJ$41,$A$7:$C$50,3)))/HLOOKUP($A53,$F$2:$V$5,4)+(Time!AI53*VLOOKUP(AJ$41,$A$7:$C$50,3)/HLOOKUP($A53,$F$2:$V$5,4)))/(HLOOKUP($A53,$F$2:$V$5,2)*$B$4)))</f>
        <v>0</v>
      </c>
      <c r="AK53" s="7">
        <f>IF(Time!AJ53=0,0,((((0.5*VLOOKUP(AK$41,$A$7:$C$50,3)))/HLOOKUP($A53,$F$2:$V$5,4)+(Time!AJ53*VLOOKUP(AK$41,$A$7:$C$50,3)/HLOOKUP($A53,$F$2:$V$5,4)))/(HLOOKUP($A53,$F$2:$V$5,2)*$B$4)))</f>
        <v>0</v>
      </c>
      <c r="AL53" s="7">
        <f>IF(Time!AK53=0,0,((((0.5*VLOOKUP(AL$41,$A$7:$C$50,3)))/HLOOKUP($A53,$F$2:$V$5,4)+(Time!AK53*VLOOKUP(AL$41,$A$7:$C$50,3)/HLOOKUP($A53,$F$2:$V$5,4)))/(HLOOKUP($A53,$F$2:$V$5,2)*$B$4)))</f>
        <v>0</v>
      </c>
      <c r="AM53" s="7">
        <f>IF(Time!AL53=0,0,((((0.5*VLOOKUP(AM$41,$A$7:$C$50,3)))/HLOOKUP($A53,$F$2:$V$5,4)+(Time!AL53*VLOOKUP(AM$41,$A$7:$C$50,3)/HLOOKUP($A53,$F$2:$V$5,4)))/(HLOOKUP($A53,$F$2:$V$5,2)*$B$4)))</f>
        <v>0</v>
      </c>
      <c r="AN53" s="7">
        <f>IF(Time!AM53=0,0,((((0.5*VLOOKUP(AN$41,$A$7:$C$50,3)))/HLOOKUP($A53,$F$2:$V$5,4)+(Time!AM53*VLOOKUP(AN$41,$A$7:$C$50,3)/HLOOKUP($A53,$F$2:$V$5,4)))/(HLOOKUP($A53,$F$2:$V$5,2)*$B$4)))</f>
        <v>0</v>
      </c>
      <c r="AO53" s="7">
        <f>IF(Time!AN53=0,0,((((0.5*VLOOKUP(AO$41,$A$7:$C$50,3)))/HLOOKUP($A53,$F$2:$V$5,4)+(Time!AN53*VLOOKUP(AO$41,$A$7:$C$50,3)/HLOOKUP($A53,$F$2:$V$5,4)))/(HLOOKUP($A53,$F$2:$V$5,2)*$B$4)))</f>
        <v>0</v>
      </c>
      <c r="AP53" s="7">
        <f>IF(Time!AO53=0,0,((((0.5*VLOOKUP(AP$41,$A$7:$C$50,3)))/HLOOKUP($A53,$F$2:$V$5,4)+(Time!AO53*VLOOKUP(AP$41,$A$7:$C$50,3)/HLOOKUP($A53,$F$2:$V$5,4)))/(HLOOKUP($A53,$F$2:$V$5,2)*$B$4)))</f>
        <v>0</v>
      </c>
      <c r="AQ53" s="7">
        <f>IF(Time!AP53=0,0,((((0.5*VLOOKUP(AQ$41,$A$7:$C$50,3)))/HLOOKUP($A53,$F$2:$V$5,4)+(Time!AP53*VLOOKUP(AQ$41,$A$7:$C$50,3)/HLOOKUP($A53,$F$2:$V$5,4)))/(HLOOKUP($A53,$F$2:$V$5,2)*$B$4)))</f>
        <v>0</v>
      </c>
      <c r="AR53" s="9">
        <f>IF(Time!AQ53=0,0,((((0.5*VLOOKUP(AR$41,$A$7:$C$50,3)))/HLOOKUP($A53,$F$2:$V$5,4)+(Time!AQ53*VLOOKUP(AR$41,$A$7:$C$50,3)/HLOOKUP($A53,$F$2:$V$5,4)))/(HLOOKUP($A53,$F$2:$V$5,2)*$B$4)))</f>
        <v>0</v>
      </c>
    </row>
    <row r="54" spans="1:44" ht="15" thickBot="1" x14ac:dyDescent="0.35">
      <c r="A54" s="2" t="s">
        <v>13</v>
      </c>
      <c r="B54" s="7">
        <f>IF(Time!A54=0,0,((((0.5*VLOOKUP(B$41,$A$7:$C$50,3)))/HLOOKUP($A54,$F$2:$V$5,4)+(Time!A54*VLOOKUP(B$41,$A$7:$C$50,3)/HLOOKUP($A54,$F$2:$V$5,4)))/(HLOOKUP($A54,$F$2:$V$5,2)*$B$4)))</f>
        <v>0</v>
      </c>
      <c r="C54" s="7">
        <f>IF(Time!B54=0,0,((((0.5*VLOOKUP(C$41,$A$7:$C$50,3)))/HLOOKUP($A54,$F$2:$V$5,4)+(Time!B54*VLOOKUP(C$41,$A$7:$C$50,3)/HLOOKUP($A54,$F$2:$V$5,4)))/(HLOOKUP($A54,$F$2:$V$5,2)*$B$4)))</f>
        <v>0</v>
      </c>
      <c r="D54" s="7">
        <f>IF(Time!C54=0,0,((((0.5*VLOOKUP(D$41,$A$7:$C$50,3)))/HLOOKUP($A54,$F$2:$V$5,4)+(Time!C54*VLOOKUP(D$41,$A$7:$C$50,3)/HLOOKUP($A54,$F$2:$V$5,4)))/(HLOOKUP($A54,$F$2:$V$5,2)*$B$4)))</f>
        <v>0</v>
      </c>
      <c r="E54" s="7">
        <f>IF(Time!D54=0,0,((((0.5*VLOOKUP(E$41,$A$7:$C$50,3)))/HLOOKUP($A54,$F$2:$V$5,4)+(Time!D54*VLOOKUP(E$41,$A$7:$C$50,3)/HLOOKUP($A54,$F$2:$V$5,4)))/(HLOOKUP($A54,$F$2:$V$5,2)*$B$4)))</f>
        <v>0</v>
      </c>
      <c r="F54" s="7">
        <f>IF(Time!E54=0,0,((((0.5*VLOOKUP(F$41,$A$7:$C$50,3)))/HLOOKUP($A54,$F$2:$V$5,4)+(Time!E54*VLOOKUP(F$41,$A$7:$C$50,3)/HLOOKUP($A54,$F$2:$V$5,4)))/(HLOOKUP($A54,$F$2:$V$5,2)*$B$4)))</f>
        <v>0</v>
      </c>
      <c r="G54" s="7">
        <f>IF(Time!F54=0,0,((((0.5*VLOOKUP(G$41,$A$7:$C$50,3)))/HLOOKUP($A54,$F$2:$V$5,4)+(Time!F54*VLOOKUP(G$41,$A$7:$C$50,3)/HLOOKUP($A54,$F$2:$V$5,4)))/(HLOOKUP($A54,$F$2:$V$5,2)*$B$4)))</f>
        <v>0</v>
      </c>
      <c r="H54" s="7">
        <f>IF(Time!G54=0,0,((((0.5*VLOOKUP(H$41,$A$7:$C$50,3)))/HLOOKUP($A54,$F$2:$V$5,4)+(Time!G54*VLOOKUP(H$41,$A$7:$C$50,3)/HLOOKUP($A54,$F$2:$V$5,4)))/(HLOOKUP($A54,$F$2:$V$5,2)*$B$4)))</f>
        <v>0</v>
      </c>
      <c r="I54" s="7" t="e">
        <f>IF(Time!H54=0,0,((((0.5*VLOOKUP(I$41,$A$7:$C$50,3)))/HLOOKUP($A54,$F$2:$V$5,4)+(Time!H54*VLOOKUP(I$41,$A$7:$C$50,3)/HLOOKUP($A54,$F$2:$V$5,4)))/(HLOOKUP($A54,$F$2:$V$5,2)*$B$4)))</f>
        <v>#N/A</v>
      </c>
      <c r="J54" s="7" t="e">
        <f>IF(Time!I54=0,0,((((0.5*VLOOKUP(J$41,$A$7:$C$50,3)))/HLOOKUP($A54,$F$2:$V$5,4)+(Time!I54*VLOOKUP(J$41,$A$7:$C$50,3)/HLOOKUP($A54,$F$2:$V$5,4)))/(HLOOKUP($A54,$F$2:$V$5,2)*$B$4)))</f>
        <v>#N/A</v>
      </c>
      <c r="K54" s="7">
        <f>IF(Time!J54=0,0,((((0.5*VLOOKUP(K$41,$A$7:$C$50,3)))/HLOOKUP($A54,$F$2:$V$5,4)+(Time!J54*VLOOKUP(K$41,$A$7:$C$50,3)/HLOOKUP($A54,$F$2:$V$5,4)))/(HLOOKUP($A54,$F$2:$V$5,2)*$B$4)))</f>
        <v>0</v>
      </c>
      <c r="L54" s="7">
        <f>IF(Time!K54=0,0,((((0.5*VLOOKUP(L$41,$A$7:$C$50,3)))/HLOOKUP($A54,$F$2:$V$5,4)+(Time!K54*VLOOKUP(L$41,$A$7:$C$50,3)/HLOOKUP($A54,$F$2:$V$5,4)))/(HLOOKUP($A54,$F$2:$V$5,2)*$B$4)))</f>
        <v>0</v>
      </c>
      <c r="M54" s="7" t="e">
        <f>IF(Time!L54=0,0,((((0.5*VLOOKUP(M$41,$A$7:$C$50,3)))/HLOOKUP($A54,$F$2:$V$5,4)+(Time!L54*VLOOKUP(M$41,$A$7:$C$50,3)/HLOOKUP($A54,$F$2:$V$5,4)))/(HLOOKUP($A54,$F$2:$V$5,2)*$B$4)))</f>
        <v>#N/A</v>
      </c>
      <c r="N54" s="7" t="e">
        <f>IF(Time!M54=0,0,((((0.5*VLOOKUP(N$41,$A$7:$C$50,3)))/HLOOKUP($A54,$F$2:$V$5,4)+(Time!M54*VLOOKUP(N$41,$A$7:$C$50,3)/HLOOKUP($A54,$F$2:$V$5,4)))/(HLOOKUP($A54,$F$2:$V$5,2)*$B$4)))</f>
        <v>#N/A</v>
      </c>
      <c r="O54" s="7" t="e">
        <f>IF(Time!N54=0,0,((((0.5*VLOOKUP(O$41,$A$7:$C$50,3)))/HLOOKUP($A54,$F$2:$V$5,4)+(Time!N54*VLOOKUP(O$41,$A$7:$C$50,3)/HLOOKUP($A54,$F$2:$V$5,4)))/(HLOOKUP($A54,$F$2:$V$5,2)*$B$4)))</f>
        <v>#N/A</v>
      </c>
      <c r="P54" s="7" t="e">
        <f>IF(Time!O54=0,0,((((0.5*VLOOKUP(P$41,$A$7:$C$50,3)))/HLOOKUP($A54,$F$2:$V$5,4)+(Time!O54*VLOOKUP(P$41,$A$7:$C$50,3)/HLOOKUP($A54,$F$2:$V$5,4)))/(HLOOKUP($A54,$F$2:$V$5,2)*$B$4)))</f>
        <v>#N/A</v>
      </c>
      <c r="Q54" s="7" t="e">
        <f>IF(Time!P54=0,0,((((0.5*VLOOKUP(Q$41,$A$7:$C$50,3)))/HLOOKUP($A54,$F$2:$V$5,4)+(Time!P54*VLOOKUP(Q$41,$A$7:$C$50,3)/HLOOKUP($A54,$F$2:$V$5,4)))/(HLOOKUP($A54,$F$2:$V$5,2)*$B$4)))</f>
        <v>#N/A</v>
      </c>
      <c r="R54" s="7">
        <f>IF(Time!Q54=0,0,((((0.5*VLOOKUP(R$41,$A$7:$C$50,3)))/HLOOKUP($A54,$F$2:$V$5,4)+(Time!Q54*VLOOKUP(R$41,$A$7:$C$50,3)/HLOOKUP($A54,$F$2:$V$5,4)))/(HLOOKUP($A54,$F$2:$V$5,2)*$B$4)))</f>
        <v>0</v>
      </c>
      <c r="S54" s="7">
        <f>IF(Time!R54=0,0,((((0.5*VLOOKUP(S$41,$A$7:$C$50,3)))/HLOOKUP($A54,$F$2:$V$5,4)+(Time!R54*VLOOKUP(S$41,$A$7:$C$50,3)/HLOOKUP($A54,$F$2:$V$5,4)))/(HLOOKUP($A54,$F$2:$V$5,2)*$B$4)))</f>
        <v>0</v>
      </c>
      <c r="T54" s="7">
        <f>IF(Time!S54=0,0,((((0.5*VLOOKUP(T$41,$A$7:$C$50,3)))/HLOOKUP($A54,$F$2:$V$5,4)+(Time!S54*VLOOKUP(T$41,$A$7:$C$50,3)/HLOOKUP($A54,$F$2:$V$5,4)))/(HLOOKUP($A54,$F$2:$V$5,2)*$B$4)))</f>
        <v>0</v>
      </c>
      <c r="U54" s="7">
        <f>IF(Time!T54=0,0,((((0.5*VLOOKUP(U$41,$A$7:$C$50,3)))/HLOOKUP($A54,$F$2:$V$5,4)+(Time!T54*VLOOKUP(U$41,$A$7:$C$50,3)/HLOOKUP($A54,$F$2:$V$5,4)))/(HLOOKUP($A54,$F$2:$V$5,2)*$B$4)))</f>
        <v>0</v>
      </c>
      <c r="V54" s="7">
        <f>IF(Time!U54=0,0,((((0.5*VLOOKUP(V$41,$A$7:$C$50,3)))/HLOOKUP($A54,$F$2:$V$5,4)+(Time!U54*VLOOKUP(V$41,$A$7:$C$50,3)/HLOOKUP($A54,$F$2:$V$5,4)))/(HLOOKUP($A54,$F$2:$V$5,2)*$B$4)))</f>
        <v>0</v>
      </c>
      <c r="W54" s="7">
        <f>IF(Time!V54=0,0,((((0.5*VLOOKUP(W$41,$A$7:$C$50,3)))/HLOOKUP($A54,$F$2:$V$5,4)+(Time!V54*VLOOKUP(W$41,$A$7:$C$50,3)/HLOOKUP($A54,$F$2:$V$5,4)))/(HLOOKUP($A54,$F$2:$V$5,2)*$B$4)))</f>
        <v>0</v>
      </c>
      <c r="X54" s="7">
        <f>IF(Time!W54=0,0,((((0.5*VLOOKUP(X$41,$A$7:$C$50,3)))/HLOOKUP($A54,$F$2:$V$5,4)+(Time!W54*VLOOKUP(X$41,$A$7:$C$50,3)/HLOOKUP($A54,$F$2:$V$5,4)))/(HLOOKUP($A54,$F$2:$V$5,2)*$B$4)))</f>
        <v>0</v>
      </c>
      <c r="Y54" s="7">
        <f>IF(Time!X54=0,0,((((0.5*VLOOKUP(Y$41,$A$7:$C$50,3)))/HLOOKUP($A54,$F$2:$V$5,4)+(Time!X54*VLOOKUP(Y$41,$A$7:$C$50,3)/HLOOKUP($A54,$F$2:$V$5,4)))/(HLOOKUP($A54,$F$2:$V$5,2)*$B$4)))</f>
        <v>0</v>
      </c>
      <c r="Z54" s="7">
        <f>IF(Time!Y54=0,0,((((0.5*VLOOKUP(Z$41,$A$7:$C$50,3)))/HLOOKUP($A54,$F$2:$V$5,4)+(Time!Y54*VLOOKUP(Z$41,$A$7:$C$50,3)/HLOOKUP($A54,$F$2:$V$5,4)))/(HLOOKUP($A54,$F$2:$V$5,2)*$B$4)))</f>
        <v>0</v>
      </c>
      <c r="AA54" s="7">
        <f>IF(Time!Z54=0,0,((((0.5*VLOOKUP(AA$41,$A$7:$C$50,3)))/HLOOKUP($A54,$F$2:$V$5,4)+(Time!Z54*VLOOKUP(AA$41,$A$7:$C$50,3)/HLOOKUP($A54,$F$2:$V$5,4)))/(HLOOKUP($A54,$F$2:$V$5,2)*$B$4)))</f>
        <v>0</v>
      </c>
      <c r="AB54" s="7">
        <f>IF(Time!AA54=0,0,((((0.5*VLOOKUP(AB$41,$A$7:$C$50,3)))/HLOOKUP($A54,$F$2:$V$5,4)+(Time!AA54*VLOOKUP(AB$41,$A$7:$C$50,3)/HLOOKUP($A54,$F$2:$V$5,4)))/(HLOOKUP($A54,$F$2:$V$5,2)*$B$4)))</f>
        <v>0</v>
      </c>
      <c r="AC54" s="7">
        <f>IF(Time!AB54=0,0,((((0.5*VLOOKUP(AC$41,$A$7:$C$50,3)))/HLOOKUP($A54,$F$2:$V$5,4)+(Time!AB54*VLOOKUP(AC$41,$A$7:$C$50,3)/HLOOKUP($A54,$F$2:$V$5,4)))/(HLOOKUP($A54,$F$2:$V$5,2)*$B$4)))</f>
        <v>0</v>
      </c>
      <c r="AD54" s="7">
        <f>IF(Time!AC54=0,0,((((0.5*VLOOKUP(AD$41,$A$7:$C$50,3)))/HLOOKUP($A54,$F$2:$V$5,4)+(Time!AC54*VLOOKUP(AD$41,$A$7:$C$50,3)/HLOOKUP($A54,$F$2:$V$5,4)))/(HLOOKUP($A54,$F$2:$V$5,2)*$B$4)))</f>
        <v>0</v>
      </c>
      <c r="AE54" s="7">
        <f>IF(Time!AD54=0,0,((((0.5*VLOOKUP(AE$41,$A$7:$C$50,3)))/HLOOKUP($A54,$F$2:$V$5,4)+(Time!AD54*VLOOKUP(AE$41,$A$7:$C$50,3)/HLOOKUP($A54,$F$2:$V$5,4)))/(HLOOKUP($A54,$F$2:$V$5,2)*$B$4)))</f>
        <v>0</v>
      </c>
      <c r="AF54" s="7">
        <f>IF(Time!AE54=0,0,((((0.5*VLOOKUP(AF$41,$A$7:$C$50,3)))/HLOOKUP($A54,$F$2:$V$5,4)+(Time!AE54*VLOOKUP(AF$41,$A$7:$C$50,3)/HLOOKUP($A54,$F$2:$V$5,4)))/(HLOOKUP($A54,$F$2:$V$5,2)*$B$4)))</f>
        <v>0</v>
      </c>
      <c r="AG54" s="7">
        <f>IF(Time!AF54=0,0,((((0.5*VLOOKUP(AG$41,$A$7:$C$50,3)))/HLOOKUP($A54,$F$2:$V$5,4)+(Time!AF54*VLOOKUP(AG$41,$A$7:$C$50,3)/HLOOKUP($A54,$F$2:$V$5,4)))/(HLOOKUP($A54,$F$2:$V$5,2)*$B$4)))</f>
        <v>0</v>
      </c>
      <c r="AH54" s="7">
        <f>IF(Time!AG54=0,0,((((0.5*VLOOKUP(AH$41,$A$7:$C$50,3)))/HLOOKUP($A54,$F$2:$V$5,4)+(Time!AG54*VLOOKUP(AH$41,$A$7:$C$50,3)/HLOOKUP($A54,$F$2:$V$5,4)))/(HLOOKUP($A54,$F$2:$V$5,2)*$B$4)))</f>
        <v>0</v>
      </c>
      <c r="AI54" s="7">
        <f>IF(Time!AH54=0,0,((((0.5*VLOOKUP(AI$41,$A$7:$C$50,3)))/HLOOKUP($A54,$F$2:$V$5,4)+(Time!AH54*VLOOKUP(AI$41,$A$7:$C$50,3)/HLOOKUP($A54,$F$2:$V$5,4)))/(HLOOKUP($A54,$F$2:$V$5,2)*$B$4)))</f>
        <v>0</v>
      </c>
      <c r="AJ54" s="7">
        <f>IF(Time!AI54=0,0,((((0.5*VLOOKUP(AJ$41,$A$7:$C$50,3)))/HLOOKUP($A54,$F$2:$V$5,4)+(Time!AI54*VLOOKUP(AJ$41,$A$7:$C$50,3)/HLOOKUP($A54,$F$2:$V$5,4)))/(HLOOKUP($A54,$F$2:$V$5,2)*$B$4)))</f>
        <v>0</v>
      </c>
      <c r="AK54" s="7">
        <f>IF(Time!AJ54=0,0,((((0.5*VLOOKUP(AK$41,$A$7:$C$50,3)))/HLOOKUP($A54,$F$2:$V$5,4)+(Time!AJ54*VLOOKUP(AK$41,$A$7:$C$50,3)/HLOOKUP($A54,$F$2:$V$5,4)))/(HLOOKUP($A54,$F$2:$V$5,2)*$B$4)))</f>
        <v>0</v>
      </c>
      <c r="AL54" s="7">
        <f>IF(Time!AK54=0,0,((((0.5*VLOOKUP(AL$41,$A$7:$C$50,3)))/HLOOKUP($A54,$F$2:$V$5,4)+(Time!AK54*VLOOKUP(AL$41,$A$7:$C$50,3)/HLOOKUP($A54,$F$2:$V$5,4)))/(HLOOKUP($A54,$F$2:$V$5,2)*$B$4)))</f>
        <v>0</v>
      </c>
      <c r="AM54" s="7">
        <f>IF(Time!AL54=0,0,((((0.5*VLOOKUP(AM$41,$A$7:$C$50,3)))/HLOOKUP($A54,$F$2:$V$5,4)+(Time!AL54*VLOOKUP(AM$41,$A$7:$C$50,3)/HLOOKUP($A54,$F$2:$V$5,4)))/(HLOOKUP($A54,$F$2:$V$5,2)*$B$4)))</f>
        <v>0</v>
      </c>
      <c r="AN54" s="7">
        <f>IF(Time!AM54=0,0,((((0.5*VLOOKUP(AN$41,$A$7:$C$50,3)))/HLOOKUP($A54,$F$2:$V$5,4)+(Time!AM54*VLOOKUP(AN$41,$A$7:$C$50,3)/HLOOKUP($A54,$F$2:$V$5,4)))/(HLOOKUP($A54,$F$2:$V$5,2)*$B$4)))</f>
        <v>0</v>
      </c>
      <c r="AO54" s="7">
        <f>IF(Time!AN54=0,0,((((0.5*VLOOKUP(AO$41,$A$7:$C$50,3)))/HLOOKUP($A54,$F$2:$V$5,4)+(Time!AN54*VLOOKUP(AO$41,$A$7:$C$50,3)/HLOOKUP($A54,$F$2:$V$5,4)))/(HLOOKUP($A54,$F$2:$V$5,2)*$B$4)))</f>
        <v>0</v>
      </c>
      <c r="AP54" s="40">
        <f>IF(Time!AO54=0,0,((((0.5*VLOOKUP(AP$41,$A$7:$C$50,3)))/HLOOKUP($A54,$F$2:$V$5,4)+(Time!AO54*VLOOKUP(AP$41,$A$7:$C$50,3)/HLOOKUP($A54,$F$2:$V$5,4)))/(HLOOKUP($A54,$F$2:$V$5,2)*$B$4)))</f>
        <v>0</v>
      </c>
      <c r="AQ54" s="40">
        <f>IF(Time!AP54=0,0,((((0.5*VLOOKUP(AQ$41,$A$7:$C$50,3)))/HLOOKUP($A54,$F$2:$V$5,4)+(Time!AP54*VLOOKUP(AQ$41,$A$7:$C$50,3)/HLOOKUP($A54,$F$2:$V$5,4)))/(HLOOKUP($A54,$F$2:$V$5,2)*$B$4)))</f>
        <v>0</v>
      </c>
      <c r="AR54" s="41">
        <f>IF(Time!AQ54=0,0,((((0.5*VLOOKUP(AR$41,$A$7:$C$50,3)))/HLOOKUP($A54,$F$2:$V$5,4)+(Time!AQ54*VLOOKUP(AR$41,$A$7:$C$50,3)/HLOOKUP($A54,$F$2:$V$5,4)))/(HLOOKUP($A54,$F$2:$V$5,2)*$B$4)))</f>
        <v>0</v>
      </c>
    </row>
    <row r="55" spans="1:44" ht="15" thickBot="1" x14ac:dyDescent="0.35">
      <c r="A55" s="2" t="s">
        <v>14</v>
      </c>
      <c r="B55" s="7">
        <f>IF(Time!A55=0,0,((((0.5*VLOOKUP(B$41,$A$7:$C$50,3)))/HLOOKUP($A55,$F$2:$V$5,4)+(Time!A55*VLOOKUP(B$41,$A$7:$C$50,3)/HLOOKUP($A55,$F$2:$V$5,4)))/(HLOOKUP($A55,$F$2:$V$5,2)*$B$4)))</f>
        <v>0</v>
      </c>
      <c r="C55" s="7">
        <f>IF(Time!B55=0,0,((((0.5*VLOOKUP(C$41,$A$7:$C$50,3)))/HLOOKUP($A55,$F$2:$V$5,4)+(Time!B55*VLOOKUP(C$41,$A$7:$C$50,3)/HLOOKUP($A55,$F$2:$V$5,4)))/(HLOOKUP($A55,$F$2:$V$5,2)*$B$4)))</f>
        <v>0</v>
      </c>
      <c r="D55" s="7">
        <f>IF(Time!C55=0,0,((((0.5*VLOOKUP(D$41,$A$7:$C$50,3)))/HLOOKUP($A55,$F$2:$V$5,4)+(Time!C55*VLOOKUP(D$41,$A$7:$C$50,3)/HLOOKUP($A55,$F$2:$V$5,4)))/(HLOOKUP($A55,$F$2:$V$5,2)*$B$4)))</f>
        <v>0</v>
      </c>
      <c r="E55" s="7">
        <f>IF(Time!D55=0,0,((((0.5*VLOOKUP(E$41,$A$7:$C$50,3)))/HLOOKUP($A55,$F$2:$V$5,4)+(Time!D55*VLOOKUP(E$41,$A$7:$C$50,3)/HLOOKUP($A55,$F$2:$V$5,4)))/(HLOOKUP($A55,$F$2:$V$5,2)*$B$4)))</f>
        <v>0</v>
      </c>
      <c r="F55" s="7">
        <f>IF(Time!E55=0,0,((((0.5*VLOOKUP(F$41,$A$7:$C$50,3)))/HLOOKUP($A55,$F$2:$V$5,4)+(Time!E55*VLOOKUP(F$41,$A$7:$C$50,3)/HLOOKUP($A55,$F$2:$V$5,4)))/(HLOOKUP($A55,$F$2:$V$5,2)*$B$4)))</f>
        <v>0</v>
      </c>
      <c r="G55" s="7">
        <f>IF(Time!F55=0,0,((((0.5*VLOOKUP(G$41,$A$7:$C$50,3)))/HLOOKUP($A55,$F$2:$V$5,4)+(Time!F55*VLOOKUP(G$41,$A$7:$C$50,3)/HLOOKUP($A55,$F$2:$V$5,4)))/(HLOOKUP($A55,$F$2:$V$5,2)*$B$4)))</f>
        <v>0</v>
      </c>
      <c r="H55" s="7">
        <f>IF(Time!G55=0,0,((((0.5*VLOOKUP(H$41,$A$7:$C$50,3)))/HLOOKUP($A55,$F$2:$V$5,4)+(Time!G55*VLOOKUP(H$41,$A$7:$C$50,3)/HLOOKUP($A55,$F$2:$V$5,4)))/(HLOOKUP($A55,$F$2:$V$5,2)*$B$4)))</f>
        <v>0</v>
      </c>
      <c r="I55" s="7" t="e">
        <f>IF(Time!H55=0,0,((((0.5*VLOOKUP(I$41,$A$7:$C$50,3)))/HLOOKUP($A55,$F$2:$V$5,4)+(Time!H55*VLOOKUP(I$41,$A$7:$C$50,3)/HLOOKUP($A55,$F$2:$V$5,4)))/(HLOOKUP($A55,$F$2:$V$5,2)*$B$4)))</f>
        <v>#N/A</v>
      </c>
      <c r="J55" s="7" t="e">
        <f>IF(Time!I55=0,0,((((0.5*VLOOKUP(J$41,$A$7:$C$50,3)))/HLOOKUP($A55,$F$2:$V$5,4)+(Time!I55*VLOOKUP(J$41,$A$7:$C$50,3)/HLOOKUP($A55,$F$2:$V$5,4)))/(HLOOKUP($A55,$F$2:$V$5,2)*$B$4)))</f>
        <v>#N/A</v>
      </c>
      <c r="K55" s="7">
        <f>IF(Time!J55=0,0,((((0.5*VLOOKUP(K$41,$A$7:$C$50,3)))/HLOOKUP($A55,$F$2:$V$5,4)+(Time!J55*VLOOKUP(K$41,$A$7:$C$50,3)/HLOOKUP($A55,$F$2:$V$5,4)))/(HLOOKUP($A55,$F$2:$V$5,2)*$B$4)))</f>
        <v>0</v>
      </c>
      <c r="L55" s="7">
        <f>IF(Time!K55=0,0,((((0.5*VLOOKUP(L$41,$A$7:$C$50,3)))/HLOOKUP($A55,$F$2:$V$5,4)+(Time!K55*VLOOKUP(L$41,$A$7:$C$50,3)/HLOOKUP($A55,$F$2:$V$5,4)))/(HLOOKUP($A55,$F$2:$V$5,2)*$B$4)))</f>
        <v>0</v>
      </c>
      <c r="M55" s="7" t="e">
        <f>IF(Time!L55=0,0,((((0.5*VLOOKUP(M$41,$A$7:$C$50,3)))/HLOOKUP($A55,$F$2:$V$5,4)+(Time!L55*VLOOKUP(M$41,$A$7:$C$50,3)/HLOOKUP($A55,$F$2:$V$5,4)))/(HLOOKUP($A55,$F$2:$V$5,2)*$B$4)))</f>
        <v>#N/A</v>
      </c>
      <c r="N55" s="7" t="e">
        <f>IF(Time!M55=0,0,((((0.5*VLOOKUP(N$41,$A$7:$C$50,3)))/HLOOKUP($A55,$F$2:$V$5,4)+(Time!M55*VLOOKUP(N$41,$A$7:$C$50,3)/HLOOKUP($A55,$F$2:$V$5,4)))/(HLOOKUP($A55,$F$2:$V$5,2)*$B$4)))</f>
        <v>#N/A</v>
      </c>
      <c r="O55" s="7" t="e">
        <f>IF(Time!N55=0,0,((((0.5*VLOOKUP(O$41,$A$7:$C$50,3)))/HLOOKUP($A55,$F$2:$V$5,4)+(Time!N55*VLOOKUP(O$41,$A$7:$C$50,3)/HLOOKUP($A55,$F$2:$V$5,4)))/(HLOOKUP($A55,$F$2:$V$5,2)*$B$4)))</f>
        <v>#N/A</v>
      </c>
      <c r="P55" s="7" t="e">
        <f>IF(Time!O55=0,0,((((0.5*VLOOKUP(P$41,$A$7:$C$50,3)))/HLOOKUP($A55,$F$2:$V$5,4)+(Time!O55*VLOOKUP(P$41,$A$7:$C$50,3)/HLOOKUP($A55,$F$2:$V$5,4)))/(HLOOKUP($A55,$F$2:$V$5,2)*$B$4)))</f>
        <v>#N/A</v>
      </c>
      <c r="Q55" s="7" t="e">
        <f>IF(Time!P55=0,0,((((0.5*VLOOKUP(Q$41,$A$7:$C$50,3)))/HLOOKUP($A55,$F$2:$V$5,4)+(Time!P55*VLOOKUP(Q$41,$A$7:$C$50,3)/HLOOKUP($A55,$F$2:$V$5,4)))/(HLOOKUP($A55,$F$2:$V$5,2)*$B$4)))</f>
        <v>#N/A</v>
      </c>
      <c r="R55" s="7">
        <f>IF(Time!Q55=0,0,((((0.5*VLOOKUP(R$41,$A$7:$C$50,3)))/HLOOKUP($A55,$F$2:$V$5,4)+(Time!Q55*VLOOKUP(R$41,$A$7:$C$50,3)/HLOOKUP($A55,$F$2:$V$5,4)))/(HLOOKUP($A55,$F$2:$V$5,2)*$B$4)))</f>
        <v>0</v>
      </c>
      <c r="S55" s="7">
        <f>IF(Time!R55=0,0,((((0.5*VLOOKUP(S$41,$A$7:$C$50,3)))/HLOOKUP($A55,$F$2:$V$5,4)+(Time!R55*VLOOKUP(S$41,$A$7:$C$50,3)/HLOOKUP($A55,$F$2:$V$5,4)))/(HLOOKUP($A55,$F$2:$V$5,2)*$B$4)))</f>
        <v>0</v>
      </c>
      <c r="T55" s="7">
        <f>IF(Time!S55=0,0,((((0.5*VLOOKUP(T$41,$A$7:$C$50,3)))/HLOOKUP($A55,$F$2:$V$5,4)+(Time!S55*VLOOKUP(T$41,$A$7:$C$50,3)/HLOOKUP($A55,$F$2:$V$5,4)))/(HLOOKUP($A55,$F$2:$V$5,2)*$B$4)))</f>
        <v>0</v>
      </c>
      <c r="U55" s="7">
        <f>IF(Time!T55=0,0,((((0.5*VLOOKUP(U$41,$A$7:$C$50,3)))/HLOOKUP($A55,$F$2:$V$5,4)+(Time!T55*VLOOKUP(U$41,$A$7:$C$50,3)/HLOOKUP($A55,$F$2:$V$5,4)))/(HLOOKUP($A55,$F$2:$V$5,2)*$B$4)))</f>
        <v>0</v>
      </c>
      <c r="V55" s="7">
        <f>IF(Time!U55=0,0,((((0.5*VLOOKUP(V$41,$A$7:$C$50,3)))/HLOOKUP($A55,$F$2:$V$5,4)+(Time!U55*VLOOKUP(V$41,$A$7:$C$50,3)/HLOOKUP($A55,$F$2:$V$5,4)))/(HLOOKUP($A55,$F$2:$V$5,2)*$B$4)))</f>
        <v>0</v>
      </c>
      <c r="W55" s="7">
        <f>IF(Time!V55=0,0,((((0.5*VLOOKUP(W$41,$A$7:$C$50,3)))/HLOOKUP($A55,$F$2:$V$5,4)+(Time!V55*VLOOKUP(W$41,$A$7:$C$50,3)/HLOOKUP($A55,$F$2:$V$5,4)))/(HLOOKUP($A55,$F$2:$V$5,2)*$B$4)))</f>
        <v>0</v>
      </c>
      <c r="X55" s="7">
        <f>IF(Time!W55=0,0,((((0.5*VLOOKUP(X$41,$A$7:$C$50,3)))/HLOOKUP($A55,$F$2:$V$5,4)+(Time!W55*VLOOKUP(X$41,$A$7:$C$50,3)/HLOOKUP($A55,$F$2:$V$5,4)))/(HLOOKUP($A55,$F$2:$V$5,2)*$B$4)))</f>
        <v>0</v>
      </c>
      <c r="Y55" s="7">
        <f>IF(Time!X55=0,0,((((0.5*VLOOKUP(Y$41,$A$7:$C$50,3)))/HLOOKUP($A55,$F$2:$V$5,4)+(Time!X55*VLOOKUP(Y$41,$A$7:$C$50,3)/HLOOKUP($A55,$F$2:$V$5,4)))/(HLOOKUP($A55,$F$2:$V$5,2)*$B$4)))</f>
        <v>0</v>
      </c>
      <c r="Z55" s="7">
        <f>IF(Time!Y55=0,0,((((0.5*VLOOKUP(Z$41,$A$7:$C$50,3)))/HLOOKUP($A55,$F$2:$V$5,4)+(Time!Y55*VLOOKUP(Z$41,$A$7:$C$50,3)/HLOOKUP($A55,$F$2:$V$5,4)))/(HLOOKUP($A55,$F$2:$V$5,2)*$B$4)))</f>
        <v>0</v>
      </c>
      <c r="AA55" s="7">
        <f>IF(Time!Z55=0,0,((((0.5*VLOOKUP(AA$41,$A$7:$C$50,3)))/HLOOKUP($A55,$F$2:$V$5,4)+(Time!Z55*VLOOKUP(AA$41,$A$7:$C$50,3)/HLOOKUP($A55,$F$2:$V$5,4)))/(HLOOKUP($A55,$F$2:$V$5,2)*$B$4)))</f>
        <v>0</v>
      </c>
      <c r="AB55" s="7">
        <f>IF(Time!AA55=0,0,((((0.5*VLOOKUP(AB$41,$A$7:$C$50,3)))/HLOOKUP($A55,$F$2:$V$5,4)+(Time!AA55*VLOOKUP(AB$41,$A$7:$C$50,3)/HLOOKUP($A55,$F$2:$V$5,4)))/(HLOOKUP($A55,$F$2:$V$5,2)*$B$4)))</f>
        <v>0</v>
      </c>
      <c r="AC55" s="7">
        <f>IF(Time!AB55=0,0,((((0.5*VLOOKUP(AC$41,$A$7:$C$50,3)))/HLOOKUP($A55,$F$2:$V$5,4)+(Time!AB55*VLOOKUP(AC$41,$A$7:$C$50,3)/HLOOKUP($A55,$F$2:$V$5,4)))/(HLOOKUP($A55,$F$2:$V$5,2)*$B$4)))</f>
        <v>0</v>
      </c>
      <c r="AD55" s="7">
        <f>IF(Time!AC55=0,0,((((0.5*VLOOKUP(AD$41,$A$7:$C$50,3)))/HLOOKUP($A55,$F$2:$V$5,4)+(Time!AC55*VLOOKUP(AD$41,$A$7:$C$50,3)/HLOOKUP($A55,$F$2:$V$5,4)))/(HLOOKUP($A55,$F$2:$V$5,2)*$B$4)))</f>
        <v>0</v>
      </c>
      <c r="AE55" s="7">
        <f>IF(Time!AD55=0,0,((((0.5*VLOOKUP(AE$41,$A$7:$C$50,3)))/HLOOKUP($A55,$F$2:$V$5,4)+(Time!AD55*VLOOKUP(AE$41,$A$7:$C$50,3)/HLOOKUP($A55,$F$2:$V$5,4)))/(HLOOKUP($A55,$F$2:$V$5,2)*$B$4)))</f>
        <v>0</v>
      </c>
      <c r="AF55" s="7">
        <f>IF(Time!AE55=0,0,((((0.5*VLOOKUP(AF$41,$A$7:$C$50,3)))/HLOOKUP($A55,$F$2:$V$5,4)+(Time!AE55*VLOOKUP(AF$41,$A$7:$C$50,3)/HLOOKUP($A55,$F$2:$V$5,4)))/(HLOOKUP($A55,$F$2:$V$5,2)*$B$4)))</f>
        <v>0</v>
      </c>
      <c r="AG55" s="7">
        <f>IF(Time!AF55=0,0,((((0.5*VLOOKUP(AG$41,$A$7:$C$50,3)))/HLOOKUP($A55,$F$2:$V$5,4)+(Time!AF55*VLOOKUP(AG$41,$A$7:$C$50,3)/HLOOKUP($A55,$F$2:$V$5,4)))/(HLOOKUP($A55,$F$2:$V$5,2)*$B$4)))</f>
        <v>0</v>
      </c>
      <c r="AH55" s="7">
        <f>IF(Time!AG55=0,0,((((0.5*VLOOKUP(AH$41,$A$7:$C$50,3)))/HLOOKUP($A55,$F$2:$V$5,4)+(Time!AG55*VLOOKUP(AH$41,$A$7:$C$50,3)/HLOOKUP($A55,$F$2:$V$5,4)))/(HLOOKUP($A55,$F$2:$V$5,2)*$B$4)))</f>
        <v>0</v>
      </c>
      <c r="AI55" s="7">
        <f>IF(Time!AH55=0,0,((((0.5*VLOOKUP(AI$41,$A$7:$C$50,3)))/HLOOKUP($A55,$F$2:$V$5,4)+(Time!AH55*VLOOKUP(AI$41,$A$7:$C$50,3)/HLOOKUP($A55,$F$2:$V$5,4)))/(HLOOKUP($A55,$F$2:$V$5,2)*$B$4)))</f>
        <v>0</v>
      </c>
      <c r="AJ55" s="7">
        <f>IF(Time!AI55=0,0,((((0.5*VLOOKUP(AJ$41,$A$7:$C$50,3)))/HLOOKUP($A55,$F$2:$V$5,4)+(Time!AI55*VLOOKUP(AJ$41,$A$7:$C$50,3)/HLOOKUP($A55,$F$2:$V$5,4)))/(HLOOKUP($A55,$F$2:$V$5,2)*$B$4)))</f>
        <v>0</v>
      </c>
      <c r="AK55" s="7">
        <f>IF(Time!AJ55=0,0,((((0.5*VLOOKUP(AK$41,$A$7:$C$50,3)))/HLOOKUP($A55,$F$2:$V$5,4)+(Time!AJ55*VLOOKUP(AK$41,$A$7:$C$50,3)/HLOOKUP($A55,$F$2:$V$5,4)))/(HLOOKUP($A55,$F$2:$V$5,2)*$B$4)))</f>
        <v>0</v>
      </c>
      <c r="AL55" s="7">
        <f>IF(Time!AK55=0,0,((((0.5*VLOOKUP(AL$41,$A$7:$C$50,3)))/HLOOKUP($A55,$F$2:$V$5,4)+(Time!AK55*VLOOKUP(AL$41,$A$7:$C$50,3)/HLOOKUP($A55,$F$2:$V$5,4)))/(HLOOKUP($A55,$F$2:$V$5,2)*$B$4)))</f>
        <v>0</v>
      </c>
      <c r="AM55" s="7">
        <f>IF(Time!AL55=0,0,((((0.5*VLOOKUP(AM$41,$A$7:$C$50,3)))/HLOOKUP($A55,$F$2:$V$5,4)+(Time!AL55*VLOOKUP(AM$41,$A$7:$C$50,3)/HLOOKUP($A55,$F$2:$V$5,4)))/(HLOOKUP($A55,$F$2:$V$5,2)*$B$4)))</f>
        <v>0</v>
      </c>
      <c r="AN55" s="7">
        <f>IF(Time!AM55=0,0,((((0.5*VLOOKUP(AN$41,$A$7:$C$50,3)))/HLOOKUP($A55,$F$2:$V$5,4)+(Time!AM55*VLOOKUP(AN$41,$A$7:$C$50,3)/HLOOKUP($A55,$F$2:$V$5,4)))/(HLOOKUP($A55,$F$2:$V$5,2)*$B$4)))</f>
        <v>0</v>
      </c>
      <c r="AO55" s="7">
        <f>IF(Time!AN55=0,0,((((0.5*VLOOKUP(AO$41,$A$7:$C$50,3)))/HLOOKUP($A55,$F$2:$V$5,4)+(Time!AN55*VLOOKUP(AO$41,$A$7:$C$50,3)/HLOOKUP($A55,$F$2:$V$5,4)))/(HLOOKUP($A55,$F$2:$V$5,2)*$B$4)))</f>
        <v>0</v>
      </c>
      <c r="AP55" s="40">
        <f>IF(Time!AO55=0,0,((((0.5*VLOOKUP(AP$41,$A$7:$C$50,3)))/HLOOKUP($A55,$F$2:$V$5,4)+(Time!AO55*VLOOKUP(AP$41,$A$7:$C$50,3)/HLOOKUP($A55,$F$2:$V$5,4)))/(HLOOKUP($A55,$F$2:$V$5,2)*$B$4)))</f>
        <v>0</v>
      </c>
      <c r="AQ55" s="40">
        <f>IF(Time!AP55=0,0,((((0.5*VLOOKUP(AQ$41,$A$7:$C$50,3)))/HLOOKUP($A55,$F$2:$V$5,4)+(Time!AP55*VLOOKUP(AQ$41,$A$7:$C$50,3)/HLOOKUP($A55,$F$2:$V$5,4)))/(HLOOKUP($A55,$F$2:$V$5,2)*$B$4)))</f>
        <v>0</v>
      </c>
      <c r="AR55" s="41">
        <f>IF(Time!AQ55=0,0,((((0.5*VLOOKUP(AR$41,$A$7:$C$50,3)))/HLOOKUP($A55,$F$2:$V$5,4)+(Time!AQ55*VLOOKUP(AR$41,$A$7:$C$50,3)/HLOOKUP($A55,$F$2:$V$5,4)))/(HLOOKUP($A55,$F$2:$V$5,2)*$B$4)))</f>
        <v>0</v>
      </c>
    </row>
    <row r="56" spans="1:44" ht="15" thickBot="1" x14ac:dyDescent="0.35">
      <c r="A56" s="2" t="s">
        <v>15</v>
      </c>
      <c r="B56" s="7">
        <f>IF(Time!A56=0,0,((((0.5*VLOOKUP(B$41,$A$7:$C$50,3)))/HLOOKUP($A56,$F$2:$V$5,4)+(Time!A56*VLOOKUP(B$41,$A$7:$C$50,3)/HLOOKUP($A56,$F$2:$V$5,4)))/(HLOOKUP($A56,$F$2:$V$5,2)*$B$4)))</f>
        <v>0</v>
      </c>
      <c r="C56" s="7">
        <f>IF(Time!B56=0,0,((((0.5*VLOOKUP(C$41,$A$7:$C$50,3)))/HLOOKUP($A56,$F$2:$V$5,4)+(Time!B56*VLOOKUP(C$41,$A$7:$C$50,3)/HLOOKUP($A56,$F$2:$V$5,4)))/(HLOOKUP($A56,$F$2:$V$5,2)*$B$4)))</f>
        <v>0</v>
      </c>
      <c r="D56" s="7">
        <f>IF(Time!C56=0,0,((((0.5*VLOOKUP(D$41,$A$7:$C$50,3)))/HLOOKUP($A56,$F$2:$V$5,4)+(Time!C56*VLOOKUP(D$41,$A$7:$C$50,3)/HLOOKUP($A56,$F$2:$V$5,4)))/(HLOOKUP($A56,$F$2:$V$5,2)*$B$4)))</f>
        <v>0</v>
      </c>
      <c r="E56" s="7">
        <f>IF(Time!D56=0,0,((((0.5*VLOOKUP(E$41,$A$7:$C$50,3)))/HLOOKUP($A56,$F$2:$V$5,4)+(Time!D56*VLOOKUP(E$41,$A$7:$C$50,3)/HLOOKUP($A56,$F$2:$V$5,4)))/(HLOOKUP($A56,$F$2:$V$5,2)*$B$4)))</f>
        <v>0</v>
      </c>
      <c r="F56" s="7">
        <f>IF(Time!E56=0,0,((((0.5*VLOOKUP(F$41,$A$7:$C$50,3)))/HLOOKUP($A56,$F$2:$V$5,4)+(Time!E56*VLOOKUP(F$41,$A$7:$C$50,3)/HLOOKUP($A56,$F$2:$V$5,4)))/(HLOOKUP($A56,$F$2:$V$5,2)*$B$4)))</f>
        <v>0</v>
      </c>
      <c r="G56" s="7">
        <f>IF(Time!F56=0,0,((((0.5*VLOOKUP(G$41,$A$7:$C$50,3)))/HLOOKUP($A56,$F$2:$V$5,4)+(Time!F56*VLOOKUP(G$41,$A$7:$C$50,3)/HLOOKUP($A56,$F$2:$V$5,4)))/(HLOOKUP($A56,$F$2:$V$5,2)*$B$4)))</f>
        <v>0</v>
      </c>
      <c r="H56" s="7">
        <f>IF(Time!G56=0,0,((((0.5*VLOOKUP(H$41,$A$7:$C$50,3)))/HLOOKUP($A56,$F$2:$V$5,4)+(Time!G56*VLOOKUP(H$41,$A$7:$C$50,3)/HLOOKUP($A56,$F$2:$V$5,4)))/(HLOOKUP($A56,$F$2:$V$5,2)*$B$4)))</f>
        <v>0</v>
      </c>
      <c r="I56" s="7" t="e">
        <f>IF(Time!H56=0,0,((((0.5*VLOOKUP(I$41,$A$7:$C$50,3)))/HLOOKUP($A56,$F$2:$V$5,4)+(Time!H56*VLOOKUP(I$41,$A$7:$C$50,3)/HLOOKUP($A56,$F$2:$V$5,4)))/(HLOOKUP($A56,$F$2:$V$5,2)*$B$4)))</f>
        <v>#N/A</v>
      </c>
      <c r="J56" s="7" t="e">
        <f>IF(Time!I56=0,0,((((0.5*VLOOKUP(J$41,$A$7:$C$50,3)))/HLOOKUP($A56,$F$2:$V$5,4)+(Time!I56*VLOOKUP(J$41,$A$7:$C$50,3)/HLOOKUP($A56,$F$2:$V$5,4)))/(HLOOKUP($A56,$F$2:$V$5,2)*$B$4)))</f>
        <v>#N/A</v>
      </c>
      <c r="K56" s="7">
        <f>IF(Time!J56=0,0,((((0.5*VLOOKUP(K$41,$A$7:$C$50,3)))/HLOOKUP($A56,$F$2:$V$5,4)+(Time!J56*VLOOKUP(K$41,$A$7:$C$50,3)/HLOOKUP($A56,$F$2:$V$5,4)))/(HLOOKUP($A56,$F$2:$V$5,2)*$B$4)))</f>
        <v>0</v>
      </c>
      <c r="L56" s="7">
        <f>IF(Time!K56=0,0,((((0.5*VLOOKUP(L$41,$A$7:$C$50,3)))/HLOOKUP($A56,$F$2:$V$5,4)+(Time!K56*VLOOKUP(L$41,$A$7:$C$50,3)/HLOOKUP($A56,$F$2:$V$5,4)))/(HLOOKUP($A56,$F$2:$V$5,2)*$B$4)))</f>
        <v>0</v>
      </c>
      <c r="M56" s="7" t="e">
        <f>IF(Time!L56=0,0,((((0.5*VLOOKUP(M$41,$A$7:$C$50,3)))/HLOOKUP($A56,$F$2:$V$5,4)+(Time!L56*VLOOKUP(M$41,$A$7:$C$50,3)/HLOOKUP($A56,$F$2:$V$5,4)))/(HLOOKUP($A56,$F$2:$V$5,2)*$B$4)))</f>
        <v>#N/A</v>
      </c>
      <c r="N56" s="7" t="e">
        <f>IF(Time!M56=0,0,((((0.5*VLOOKUP(N$41,$A$7:$C$50,3)))/HLOOKUP($A56,$F$2:$V$5,4)+(Time!M56*VLOOKUP(N$41,$A$7:$C$50,3)/HLOOKUP($A56,$F$2:$V$5,4)))/(HLOOKUP($A56,$F$2:$V$5,2)*$B$4)))</f>
        <v>#N/A</v>
      </c>
      <c r="O56" s="7" t="e">
        <f>IF(Time!N56=0,0,((((0.5*VLOOKUP(O$41,$A$7:$C$50,3)))/HLOOKUP($A56,$F$2:$V$5,4)+(Time!N56*VLOOKUP(O$41,$A$7:$C$50,3)/HLOOKUP($A56,$F$2:$V$5,4)))/(HLOOKUP($A56,$F$2:$V$5,2)*$B$4)))</f>
        <v>#N/A</v>
      </c>
      <c r="P56" s="7" t="e">
        <f>IF(Time!O56=0,0,((((0.5*VLOOKUP(P$41,$A$7:$C$50,3)))/HLOOKUP($A56,$F$2:$V$5,4)+(Time!O56*VLOOKUP(P$41,$A$7:$C$50,3)/HLOOKUP($A56,$F$2:$V$5,4)))/(HLOOKUP($A56,$F$2:$V$5,2)*$B$4)))</f>
        <v>#N/A</v>
      </c>
      <c r="Q56" s="7" t="e">
        <f>IF(Time!P56=0,0,((((0.5*VLOOKUP(Q$41,$A$7:$C$50,3)))/HLOOKUP($A56,$F$2:$V$5,4)+(Time!P56*VLOOKUP(Q$41,$A$7:$C$50,3)/HLOOKUP($A56,$F$2:$V$5,4)))/(HLOOKUP($A56,$F$2:$V$5,2)*$B$4)))</f>
        <v>#N/A</v>
      </c>
      <c r="R56" s="7">
        <f>IF(Time!Q56=0,0,((((0.5*VLOOKUP(R$41,$A$7:$C$50,3)))/HLOOKUP($A56,$F$2:$V$5,4)+(Time!Q56*VLOOKUP(R$41,$A$7:$C$50,3)/HLOOKUP($A56,$F$2:$V$5,4)))/(HLOOKUP($A56,$F$2:$V$5,2)*$B$4)))</f>
        <v>0</v>
      </c>
      <c r="S56" s="7">
        <f>IF(Time!R56=0,0,((((0.5*VLOOKUP(S$41,$A$7:$C$50,3)))/HLOOKUP($A56,$F$2:$V$5,4)+(Time!R56*VLOOKUP(S$41,$A$7:$C$50,3)/HLOOKUP($A56,$F$2:$V$5,4)))/(HLOOKUP($A56,$F$2:$V$5,2)*$B$4)))</f>
        <v>0</v>
      </c>
      <c r="T56" s="7">
        <f>IF(Time!S56=0,0,((((0.5*VLOOKUP(T$41,$A$7:$C$50,3)))/HLOOKUP($A56,$F$2:$V$5,4)+(Time!S56*VLOOKUP(T$41,$A$7:$C$50,3)/HLOOKUP($A56,$F$2:$V$5,4)))/(HLOOKUP($A56,$F$2:$V$5,2)*$B$4)))</f>
        <v>0</v>
      </c>
      <c r="U56" s="7">
        <f>IF(Time!T56=0,0,((((0.5*VLOOKUP(U$41,$A$7:$C$50,3)))/HLOOKUP($A56,$F$2:$V$5,4)+(Time!T56*VLOOKUP(U$41,$A$7:$C$50,3)/HLOOKUP($A56,$F$2:$V$5,4)))/(HLOOKUP($A56,$F$2:$V$5,2)*$B$4)))</f>
        <v>0</v>
      </c>
      <c r="V56" s="7">
        <f>IF(Time!U56=0,0,((((0.5*VLOOKUP(V$41,$A$7:$C$50,3)))/HLOOKUP($A56,$F$2:$V$5,4)+(Time!U56*VLOOKUP(V$41,$A$7:$C$50,3)/HLOOKUP($A56,$F$2:$V$5,4)))/(HLOOKUP($A56,$F$2:$V$5,2)*$B$4)))</f>
        <v>0</v>
      </c>
      <c r="W56" s="7">
        <f>IF(Time!V56=0,0,((((0.5*VLOOKUP(W$41,$A$7:$C$50,3)))/HLOOKUP($A56,$F$2:$V$5,4)+(Time!V56*VLOOKUP(W$41,$A$7:$C$50,3)/HLOOKUP($A56,$F$2:$V$5,4)))/(HLOOKUP($A56,$F$2:$V$5,2)*$B$4)))</f>
        <v>0</v>
      </c>
      <c r="X56" s="7">
        <f>IF(Time!W56=0,0,((((0.5*VLOOKUP(X$41,$A$7:$C$50,3)))/HLOOKUP($A56,$F$2:$V$5,4)+(Time!W56*VLOOKUP(X$41,$A$7:$C$50,3)/HLOOKUP($A56,$F$2:$V$5,4)))/(HLOOKUP($A56,$F$2:$V$5,2)*$B$4)))</f>
        <v>0</v>
      </c>
      <c r="Y56" s="7">
        <f>IF(Time!X56=0,0,((((0.5*VLOOKUP(Y$41,$A$7:$C$50,3)))/HLOOKUP($A56,$F$2:$V$5,4)+(Time!X56*VLOOKUP(Y$41,$A$7:$C$50,3)/HLOOKUP($A56,$F$2:$V$5,4)))/(HLOOKUP($A56,$F$2:$V$5,2)*$B$4)))</f>
        <v>0</v>
      </c>
      <c r="Z56" s="7">
        <f>IF(Time!Y56=0,0,((((0.5*VLOOKUP(Z$41,$A$7:$C$50,3)))/HLOOKUP($A56,$F$2:$V$5,4)+(Time!Y56*VLOOKUP(Z$41,$A$7:$C$50,3)/HLOOKUP($A56,$F$2:$V$5,4)))/(HLOOKUP($A56,$F$2:$V$5,2)*$B$4)))</f>
        <v>0</v>
      </c>
      <c r="AA56" s="7">
        <f>IF(Time!Z56=0,0,((((0.5*VLOOKUP(AA$41,$A$7:$C$50,3)))/HLOOKUP($A56,$F$2:$V$5,4)+(Time!Z56*VLOOKUP(AA$41,$A$7:$C$50,3)/HLOOKUP($A56,$F$2:$V$5,4)))/(HLOOKUP($A56,$F$2:$V$5,2)*$B$4)))</f>
        <v>0</v>
      </c>
      <c r="AB56" s="7">
        <f>IF(Time!AA56=0,0,((((0.5*VLOOKUP(AB$41,$A$7:$C$50,3)))/HLOOKUP($A56,$F$2:$V$5,4)+(Time!AA56*VLOOKUP(AB$41,$A$7:$C$50,3)/HLOOKUP($A56,$F$2:$V$5,4)))/(HLOOKUP($A56,$F$2:$V$5,2)*$B$4)))</f>
        <v>0</v>
      </c>
      <c r="AC56" s="7">
        <f>IF(Time!AB56=0,0,((((0.5*VLOOKUP(AC$41,$A$7:$C$50,3)))/HLOOKUP($A56,$F$2:$V$5,4)+(Time!AB56*VLOOKUP(AC$41,$A$7:$C$50,3)/HLOOKUP($A56,$F$2:$V$5,4)))/(HLOOKUP($A56,$F$2:$V$5,2)*$B$4)))</f>
        <v>0</v>
      </c>
      <c r="AD56" s="7">
        <f>IF(Time!AC56=0,0,((((0.5*VLOOKUP(AD$41,$A$7:$C$50,3)))/HLOOKUP($A56,$F$2:$V$5,4)+(Time!AC56*VLOOKUP(AD$41,$A$7:$C$50,3)/HLOOKUP($A56,$F$2:$V$5,4)))/(HLOOKUP($A56,$F$2:$V$5,2)*$B$4)))</f>
        <v>0</v>
      </c>
      <c r="AE56" s="7">
        <f>IF(Time!AD56=0,0,((((0.5*VLOOKUP(AE$41,$A$7:$C$50,3)))/HLOOKUP($A56,$F$2:$V$5,4)+(Time!AD56*VLOOKUP(AE$41,$A$7:$C$50,3)/HLOOKUP($A56,$F$2:$V$5,4)))/(HLOOKUP($A56,$F$2:$V$5,2)*$B$4)))</f>
        <v>0</v>
      </c>
      <c r="AF56" s="7">
        <f>IF(Time!AE56=0,0,((((0.5*VLOOKUP(AF$41,$A$7:$C$50,3)))/HLOOKUP($A56,$F$2:$V$5,4)+(Time!AE56*VLOOKUP(AF$41,$A$7:$C$50,3)/HLOOKUP($A56,$F$2:$V$5,4)))/(HLOOKUP($A56,$F$2:$V$5,2)*$B$4)))</f>
        <v>0</v>
      </c>
      <c r="AG56" s="7">
        <f>IF(Time!AF56=0,0,((((0.5*VLOOKUP(AG$41,$A$7:$C$50,3)))/HLOOKUP($A56,$F$2:$V$5,4)+(Time!AF56*VLOOKUP(AG$41,$A$7:$C$50,3)/HLOOKUP($A56,$F$2:$V$5,4)))/(HLOOKUP($A56,$F$2:$V$5,2)*$B$4)))</f>
        <v>0</v>
      </c>
      <c r="AH56" s="7">
        <f>IF(Time!AG56=0,0,((((0.5*VLOOKUP(AH$41,$A$7:$C$50,3)))/HLOOKUP($A56,$F$2:$V$5,4)+(Time!AG56*VLOOKUP(AH$41,$A$7:$C$50,3)/HLOOKUP($A56,$F$2:$V$5,4)))/(HLOOKUP($A56,$F$2:$V$5,2)*$B$4)))</f>
        <v>0</v>
      </c>
      <c r="AI56" s="7">
        <f>IF(Time!AH56=0,0,((((0.5*VLOOKUP(AI$41,$A$7:$C$50,3)))/HLOOKUP($A56,$F$2:$V$5,4)+(Time!AH56*VLOOKUP(AI$41,$A$7:$C$50,3)/HLOOKUP($A56,$F$2:$V$5,4)))/(HLOOKUP($A56,$F$2:$V$5,2)*$B$4)))</f>
        <v>0</v>
      </c>
      <c r="AJ56" s="7">
        <f>IF(Time!AI56=0,0,((((0.5*VLOOKUP(AJ$41,$A$7:$C$50,3)))/HLOOKUP($A56,$F$2:$V$5,4)+(Time!AI56*VLOOKUP(AJ$41,$A$7:$C$50,3)/HLOOKUP($A56,$F$2:$V$5,4)))/(HLOOKUP($A56,$F$2:$V$5,2)*$B$4)))</f>
        <v>0</v>
      </c>
      <c r="AK56" s="7">
        <f>IF(Time!AJ56=0,0,((((0.5*VLOOKUP(AK$41,$A$7:$C$50,3)))/HLOOKUP($A56,$F$2:$V$5,4)+(Time!AJ56*VLOOKUP(AK$41,$A$7:$C$50,3)/HLOOKUP($A56,$F$2:$V$5,4)))/(HLOOKUP($A56,$F$2:$V$5,2)*$B$4)))</f>
        <v>0</v>
      </c>
      <c r="AL56" s="7">
        <f>IF(Time!AK56=0,0,((((0.5*VLOOKUP(AL$41,$A$7:$C$50,3)))/HLOOKUP($A56,$F$2:$V$5,4)+(Time!AK56*VLOOKUP(AL$41,$A$7:$C$50,3)/HLOOKUP($A56,$F$2:$V$5,4)))/(HLOOKUP($A56,$F$2:$V$5,2)*$B$4)))</f>
        <v>0</v>
      </c>
      <c r="AM56" s="7">
        <f>IF(Time!AL56=0,0,((((0.5*VLOOKUP(AM$41,$A$7:$C$50,3)))/HLOOKUP($A56,$F$2:$V$5,4)+(Time!AL56*VLOOKUP(AM$41,$A$7:$C$50,3)/HLOOKUP($A56,$F$2:$V$5,4)))/(HLOOKUP($A56,$F$2:$V$5,2)*$B$4)))</f>
        <v>0</v>
      </c>
      <c r="AN56" s="7">
        <f>IF(Time!AM56=0,0,((((0.5*VLOOKUP(AN$41,$A$7:$C$50,3)))/HLOOKUP($A56,$F$2:$V$5,4)+(Time!AM56*VLOOKUP(AN$41,$A$7:$C$50,3)/HLOOKUP($A56,$F$2:$V$5,4)))/(HLOOKUP($A56,$F$2:$V$5,2)*$B$4)))</f>
        <v>0</v>
      </c>
      <c r="AO56" s="7">
        <f>IF(Time!AN56=0,0,((((0.5*VLOOKUP(AO$41,$A$7:$C$50,3)))/HLOOKUP($A56,$F$2:$V$5,4)+(Time!AN56*VLOOKUP(AO$41,$A$7:$C$50,3)/HLOOKUP($A56,$F$2:$V$5,4)))/(HLOOKUP($A56,$F$2:$V$5,2)*$B$4)))</f>
        <v>0</v>
      </c>
      <c r="AP56" s="40">
        <f>IF(Time!AO56=0,0,((((0.5*VLOOKUP(AP$41,$A$7:$C$50,3)))/HLOOKUP($A56,$F$2:$V$5,4)+(Time!AO56*VLOOKUP(AP$41,$A$7:$C$50,3)/HLOOKUP($A56,$F$2:$V$5,4)))/(HLOOKUP($A56,$F$2:$V$5,2)*$B$4)))</f>
        <v>0</v>
      </c>
      <c r="AQ56" s="40">
        <f>IF(Time!AP56=0,0,((((0.5*VLOOKUP(AQ$41,$A$7:$C$50,3)))/HLOOKUP($A56,$F$2:$V$5,4)+(Time!AP56*VLOOKUP(AQ$41,$A$7:$C$50,3)/HLOOKUP($A56,$F$2:$V$5,4)))/(HLOOKUP($A56,$F$2:$V$5,2)*$B$4)))</f>
        <v>0</v>
      </c>
      <c r="AR56" s="41">
        <f>IF(Time!AQ56=0,0,((((0.5*VLOOKUP(AR$41,$A$7:$C$50,3)))/HLOOKUP($A56,$F$2:$V$5,4)+(Time!AQ56*VLOOKUP(AR$41,$A$7:$C$50,3)/HLOOKUP($A56,$F$2:$V$5,4)))/(HLOOKUP($A56,$F$2:$V$5,2)*$B$4)))</f>
        <v>0</v>
      </c>
    </row>
    <row r="57" spans="1:44" ht="15" thickBot="1" x14ac:dyDescent="0.35">
      <c r="A57" s="2" t="s">
        <v>16</v>
      </c>
      <c r="B57" s="7">
        <f>IF(Time!A57=0,0,((((0.5*VLOOKUP(B$41,$A$7:$C$50,3)))/HLOOKUP($A57,$F$2:$V$5,4)+(Time!A57*VLOOKUP(B$41,$A$7:$C$50,3)/HLOOKUP($A57,$F$2:$V$5,4)))/(HLOOKUP($A57,$F$2:$V$5,2)*$B$4)))</f>
        <v>0</v>
      </c>
      <c r="C57" s="7">
        <f>IF(Time!B57=0,0,((((0.5*VLOOKUP(C$41,$A$7:$C$50,3)))/HLOOKUP($A57,$F$2:$V$5,4)+(Time!B57*VLOOKUP(C$41,$A$7:$C$50,3)/HLOOKUP($A57,$F$2:$V$5,4)))/(HLOOKUP($A57,$F$2:$V$5,2)*$B$4)))</f>
        <v>0</v>
      </c>
      <c r="D57" s="7">
        <f>IF(Time!C57=0,0,((((0.5*VLOOKUP(D$41,$A$7:$C$50,3)))/HLOOKUP($A57,$F$2:$V$5,4)+(Time!C57*VLOOKUP(D$41,$A$7:$C$50,3)/HLOOKUP($A57,$F$2:$V$5,4)))/(HLOOKUP($A57,$F$2:$V$5,2)*$B$4)))</f>
        <v>0</v>
      </c>
      <c r="E57" s="7">
        <f>IF(Time!D57=0,0,((((0.5*VLOOKUP(E$41,$A$7:$C$50,3)))/HLOOKUP($A57,$F$2:$V$5,4)+(Time!D57*VLOOKUP(E$41,$A$7:$C$50,3)/HLOOKUP($A57,$F$2:$V$5,4)))/(HLOOKUP($A57,$F$2:$V$5,2)*$B$4)))</f>
        <v>0</v>
      </c>
      <c r="F57" s="7">
        <f>IF(Time!E57=0,0,((((0.5*VLOOKUP(F$41,$A$7:$C$50,3)))/HLOOKUP($A57,$F$2:$V$5,4)+(Time!E57*VLOOKUP(F$41,$A$7:$C$50,3)/HLOOKUP($A57,$F$2:$V$5,4)))/(HLOOKUP($A57,$F$2:$V$5,2)*$B$4)))</f>
        <v>0</v>
      </c>
      <c r="G57" s="7">
        <f>IF(Time!F57=0,0,((((0.5*VLOOKUP(G$41,$A$7:$C$50,3)))/HLOOKUP($A57,$F$2:$V$5,4)+(Time!F57*VLOOKUP(G$41,$A$7:$C$50,3)/HLOOKUP($A57,$F$2:$V$5,4)))/(HLOOKUP($A57,$F$2:$V$5,2)*$B$4)))</f>
        <v>0</v>
      </c>
      <c r="H57" s="7">
        <f>IF(Time!G57=0,0,((((0.5*VLOOKUP(H$41,$A$7:$C$50,3)))/HLOOKUP($A57,$F$2:$V$5,4)+(Time!G57*VLOOKUP(H$41,$A$7:$C$50,3)/HLOOKUP($A57,$F$2:$V$5,4)))/(HLOOKUP($A57,$F$2:$V$5,2)*$B$4)))</f>
        <v>0</v>
      </c>
      <c r="I57" s="7" t="e">
        <f>IF(Time!H57=0,0,((((0.5*VLOOKUP(I$41,$A$7:$C$50,3)))/HLOOKUP($A57,$F$2:$V$5,4)+(Time!H57*VLOOKUP(I$41,$A$7:$C$50,3)/HLOOKUP($A57,$F$2:$V$5,4)))/(HLOOKUP($A57,$F$2:$V$5,2)*$B$4)))</f>
        <v>#N/A</v>
      </c>
      <c r="J57" s="7" t="e">
        <f>IF(Time!I57=0,0,((((0.5*VLOOKUP(J$41,$A$7:$C$50,3)))/HLOOKUP($A57,$F$2:$V$5,4)+(Time!I57*VLOOKUP(J$41,$A$7:$C$50,3)/HLOOKUP($A57,$F$2:$V$5,4)))/(HLOOKUP($A57,$F$2:$V$5,2)*$B$4)))</f>
        <v>#N/A</v>
      </c>
      <c r="K57" s="7">
        <f>IF(Time!J57=0,0,((((0.5*VLOOKUP(K$41,$A$7:$C$50,3)))/HLOOKUP($A57,$F$2:$V$5,4)+(Time!J57*VLOOKUP(K$41,$A$7:$C$50,3)/HLOOKUP($A57,$F$2:$V$5,4)))/(HLOOKUP($A57,$F$2:$V$5,2)*$B$4)))</f>
        <v>0</v>
      </c>
      <c r="L57" s="7">
        <f>IF(Time!K57=0,0,((((0.5*VLOOKUP(L$41,$A$7:$C$50,3)))/HLOOKUP($A57,$F$2:$V$5,4)+(Time!K57*VLOOKUP(L$41,$A$7:$C$50,3)/HLOOKUP($A57,$F$2:$V$5,4)))/(HLOOKUP($A57,$F$2:$V$5,2)*$B$4)))</f>
        <v>0</v>
      </c>
      <c r="M57" s="7" t="e">
        <f>IF(Time!L57=0,0,((((0.5*VLOOKUP(M$41,$A$7:$C$50,3)))/HLOOKUP($A57,$F$2:$V$5,4)+(Time!L57*VLOOKUP(M$41,$A$7:$C$50,3)/HLOOKUP($A57,$F$2:$V$5,4)))/(HLOOKUP($A57,$F$2:$V$5,2)*$B$4)))</f>
        <v>#N/A</v>
      </c>
      <c r="N57" s="7" t="e">
        <f>IF(Time!M57=0,0,((((0.5*VLOOKUP(N$41,$A$7:$C$50,3)))/HLOOKUP($A57,$F$2:$V$5,4)+(Time!M57*VLOOKUP(N$41,$A$7:$C$50,3)/HLOOKUP($A57,$F$2:$V$5,4)))/(HLOOKUP($A57,$F$2:$V$5,2)*$B$4)))</f>
        <v>#N/A</v>
      </c>
      <c r="O57" s="7" t="e">
        <f>IF(Time!N57=0,0,((((0.5*VLOOKUP(O$41,$A$7:$C$50,3)))/HLOOKUP($A57,$F$2:$V$5,4)+(Time!N57*VLOOKUP(O$41,$A$7:$C$50,3)/HLOOKUP($A57,$F$2:$V$5,4)))/(HLOOKUP($A57,$F$2:$V$5,2)*$B$4)))</f>
        <v>#N/A</v>
      </c>
      <c r="P57" s="7" t="e">
        <f>IF(Time!O57=0,0,((((0.5*VLOOKUP(P$41,$A$7:$C$50,3)))/HLOOKUP($A57,$F$2:$V$5,4)+(Time!O57*VLOOKUP(P$41,$A$7:$C$50,3)/HLOOKUP($A57,$F$2:$V$5,4)))/(HLOOKUP($A57,$F$2:$V$5,2)*$B$4)))</f>
        <v>#N/A</v>
      </c>
      <c r="Q57" s="7" t="e">
        <f>IF(Time!P57=0,0,((((0.5*VLOOKUP(Q$41,$A$7:$C$50,3)))/HLOOKUP($A57,$F$2:$V$5,4)+(Time!P57*VLOOKUP(Q$41,$A$7:$C$50,3)/HLOOKUP($A57,$F$2:$V$5,4)))/(HLOOKUP($A57,$F$2:$V$5,2)*$B$4)))</f>
        <v>#N/A</v>
      </c>
      <c r="R57" s="7">
        <f>IF(Time!Q57=0,0,((((0.5*VLOOKUP(R$41,$A$7:$C$50,3)))/HLOOKUP($A57,$F$2:$V$5,4)+(Time!Q57*VLOOKUP(R$41,$A$7:$C$50,3)/HLOOKUP($A57,$F$2:$V$5,4)))/(HLOOKUP($A57,$F$2:$V$5,2)*$B$4)))</f>
        <v>0</v>
      </c>
      <c r="S57" s="7">
        <f>IF(Time!R57=0,0,((((0.5*VLOOKUP(S$41,$A$7:$C$50,3)))/HLOOKUP($A57,$F$2:$V$5,4)+(Time!R57*VLOOKUP(S$41,$A$7:$C$50,3)/HLOOKUP($A57,$F$2:$V$5,4)))/(HLOOKUP($A57,$F$2:$V$5,2)*$B$4)))</f>
        <v>0</v>
      </c>
      <c r="T57" s="7">
        <f>IF(Time!S57=0,0,((((0.5*VLOOKUP(T$41,$A$7:$C$50,3)))/HLOOKUP($A57,$F$2:$V$5,4)+(Time!S57*VLOOKUP(T$41,$A$7:$C$50,3)/HLOOKUP($A57,$F$2:$V$5,4)))/(HLOOKUP($A57,$F$2:$V$5,2)*$B$4)))</f>
        <v>0</v>
      </c>
      <c r="U57" s="7">
        <f>IF(Time!T57=0,0,((((0.5*VLOOKUP(U$41,$A$7:$C$50,3)))/HLOOKUP($A57,$F$2:$V$5,4)+(Time!T57*VLOOKUP(U$41,$A$7:$C$50,3)/HLOOKUP($A57,$F$2:$V$5,4)))/(HLOOKUP($A57,$F$2:$V$5,2)*$B$4)))</f>
        <v>0</v>
      </c>
      <c r="V57" s="7">
        <f>IF(Time!U57=0,0,((((0.5*VLOOKUP(V$41,$A$7:$C$50,3)))/HLOOKUP($A57,$F$2:$V$5,4)+(Time!U57*VLOOKUP(V$41,$A$7:$C$50,3)/HLOOKUP($A57,$F$2:$V$5,4)))/(HLOOKUP($A57,$F$2:$V$5,2)*$B$4)))</f>
        <v>0</v>
      </c>
      <c r="W57" s="7">
        <f>IF(Time!V57=0,0,((((0.5*VLOOKUP(W$41,$A$7:$C$50,3)))/HLOOKUP($A57,$F$2:$V$5,4)+(Time!V57*VLOOKUP(W$41,$A$7:$C$50,3)/HLOOKUP($A57,$F$2:$V$5,4)))/(HLOOKUP($A57,$F$2:$V$5,2)*$B$4)))</f>
        <v>0</v>
      </c>
      <c r="X57" s="7">
        <f>IF(Time!W57=0,0,((((0.5*VLOOKUP(X$41,$A$7:$C$50,3)))/HLOOKUP($A57,$F$2:$V$5,4)+(Time!W57*VLOOKUP(X$41,$A$7:$C$50,3)/HLOOKUP($A57,$F$2:$V$5,4)))/(HLOOKUP($A57,$F$2:$V$5,2)*$B$4)))</f>
        <v>0</v>
      </c>
      <c r="Y57" s="7">
        <f>IF(Time!X57=0,0,((((0.5*VLOOKUP(Y$41,$A$7:$C$50,3)))/HLOOKUP($A57,$F$2:$V$5,4)+(Time!X57*VLOOKUP(Y$41,$A$7:$C$50,3)/HLOOKUP($A57,$F$2:$V$5,4)))/(HLOOKUP($A57,$F$2:$V$5,2)*$B$4)))</f>
        <v>0</v>
      </c>
      <c r="Z57" s="7">
        <f>IF(Time!Y57=0,0,((((0.5*VLOOKUP(Z$41,$A$7:$C$50,3)))/HLOOKUP($A57,$F$2:$V$5,4)+(Time!Y57*VLOOKUP(Z$41,$A$7:$C$50,3)/HLOOKUP($A57,$F$2:$V$5,4)))/(HLOOKUP($A57,$F$2:$V$5,2)*$B$4)))</f>
        <v>0</v>
      </c>
      <c r="AA57" s="7">
        <f>IF(Time!Z57=0,0,((((0.5*VLOOKUP(AA$41,$A$7:$C$50,3)))/HLOOKUP($A57,$F$2:$V$5,4)+(Time!Z57*VLOOKUP(AA$41,$A$7:$C$50,3)/HLOOKUP($A57,$F$2:$V$5,4)))/(HLOOKUP($A57,$F$2:$V$5,2)*$B$4)))</f>
        <v>0</v>
      </c>
      <c r="AB57" s="7">
        <f>IF(Time!AA57=0,0,((((0.5*VLOOKUP(AB$41,$A$7:$C$50,3)))/HLOOKUP($A57,$F$2:$V$5,4)+(Time!AA57*VLOOKUP(AB$41,$A$7:$C$50,3)/HLOOKUP($A57,$F$2:$V$5,4)))/(HLOOKUP($A57,$F$2:$V$5,2)*$B$4)))</f>
        <v>0</v>
      </c>
      <c r="AC57" s="7">
        <f>IF(Time!AB57=0,0,((((0.5*VLOOKUP(AC$41,$A$7:$C$50,3)))/HLOOKUP($A57,$F$2:$V$5,4)+(Time!AB57*VLOOKUP(AC$41,$A$7:$C$50,3)/HLOOKUP($A57,$F$2:$V$5,4)))/(HLOOKUP($A57,$F$2:$V$5,2)*$B$4)))</f>
        <v>0</v>
      </c>
      <c r="AD57" s="7">
        <f>IF(Time!AC57=0,0,((((0.5*VLOOKUP(AD$41,$A$7:$C$50,3)))/HLOOKUP($A57,$F$2:$V$5,4)+(Time!AC57*VLOOKUP(AD$41,$A$7:$C$50,3)/HLOOKUP($A57,$F$2:$V$5,4)))/(HLOOKUP($A57,$F$2:$V$5,2)*$B$4)))</f>
        <v>0</v>
      </c>
      <c r="AE57" s="7">
        <f>IF(Time!AD57=0,0,((((0.5*VLOOKUP(AE$41,$A$7:$C$50,3)))/HLOOKUP($A57,$F$2:$V$5,4)+(Time!AD57*VLOOKUP(AE$41,$A$7:$C$50,3)/HLOOKUP($A57,$F$2:$V$5,4)))/(HLOOKUP($A57,$F$2:$V$5,2)*$B$4)))</f>
        <v>0</v>
      </c>
      <c r="AF57" s="7">
        <f>IF(Time!AE57=0,0,((((0.5*VLOOKUP(AF$41,$A$7:$C$50,3)))/HLOOKUP($A57,$F$2:$V$5,4)+(Time!AE57*VLOOKUP(AF$41,$A$7:$C$50,3)/HLOOKUP($A57,$F$2:$V$5,4)))/(HLOOKUP($A57,$F$2:$V$5,2)*$B$4)))</f>
        <v>0</v>
      </c>
      <c r="AG57" s="7">
        <f>IF(Time!AF57=0,0,((((0.5*VLOOKUP(AG$41,$A$7:$C$50,3)))/HLOOKUP($A57,$F$2:$V$5,4)+(Time!AF57*VLOOKUP(AG$41,$A$7:$C$50,3)/HLOOKUP($A57,$F$2:$V$5,4)))/(HLOOKUP($A57,$F$2:$V$5,2)*$B$4)))</f>
        <v>0</v>
      </c>
      <c r="AH57" s="7">
        <f>IF(Time!AG57=0,0,((((0.5*VLOOKUP(AH$41,$A$7:$C$50,3)))/HLOOKUP($A57,$F$2:$V$5,4)+(Time!AG57*VLOOKUP(AH$41,$A$7:$C$50,3)/HLOOKUP($A57,$F$2:$V$5,4)))/(HLOOKUP($A57,$F$2:$V$5,2)*$B$4)))</f>
        <v>0</v>
      </c>
      <c r="AI57" s="7">
        <f>IF(Time!AH57=0,0,((((0.5*VLOOKUP(AI$41,$A$7:$C$50,3)))/HLOOKUP($A57,$F$2:$V$5,4)+(Time!AH57*VLOOKUP(AI$41,$A$7:$C$50,3)/HLOOKUP($A57,$F$2:$V$5,4)))/(HLOOKUP($A57,$F$2:$V$5,2)*$B$4)))</f>
        <v>0</v>
      </c>
      <c r="AJ57" s="7">
        <f>IF(Time!AI57=0,0,((((0.5*VLOOKUP(AJ$41,$A$7:$C$50,3)))/HLOOKUP($A57,$F$2:$V$5,4)+(Time!AI57*VLOOKUP(AJ$41,$A$7:$C$50,3)/HLOOKUP($A57,$F$2:$V$5,4)))/(HLOOKUP($A57,$F$2:$V$5,2)*$B$4)))</f>
        <v>0</v>
      </c>
      <c r="AK57" s="7">
        <f>IF(Time!AJ57=0,0,((((0.5*VLOOKUP(AK$41,$A$7:$C$50,3)))/HLOOKUP($A57,$F$2:$V$5,4)+(Time!AJ57*VLOOKUP(AK$41,$A$7:$C$50,3)/HLOOKUP($A57,$F$2:$V$5,4)))/(HLOOKUP($A57,$F$2:$V$5,2)*$B$4)))</f>
        <v>0</v>
      </c>
      <c r="AL57" s="7">
        <f>IF(Time!AK57=0,0,((((0.5*VLOOKUP(AL$41,$A$7:$C$50,3)))/HLOOKUP($A57,$F$2:$V$5,4)+(Time!AK57*VLOOKUP(AL$41,$A$7:$C$50,3)/HLOOKUP($A57,$F$2:$V$5,4)))/(HLOOKUP($A57,$F$2:$V$5,2)*$B$4)))</f>
        <v>0</v>
      </c>
      <c r="AM57" s="7">
        <f>IF(Time!AL57=0,0,((((0.5*VLOOKUP(AM$41,$A$7:$C$50,3)))/HLOOKUP($A57,$F$2:$V$5,4)+(Time!AL57*VLOOKUP(AM$41,$A$7:$C$50,3)/HLOOKUP($A57,$F$2:$V$5,4)))/(HLOOKUP($A57,$F$2:$V$5,2)*$B$4)))</f>
        <v>0</v>
      </c>
      <c r="AN57" s="7">
        <f>IF(Time!AM57=0,0,((((0.5*VLOOKUP(AN$41,$A$7:$C$50,3)))/HLOOKUP($A57,$F$2:$V$5,4)+(Time!AM57*VLOOKUP(AN$41,$A$7:$C$50,3)/HLOOKUP($A57,$F$2:$V$5,4)))/(HLOOKUP($A57,$F$2:$V$5,2)*$B$4)))</f>
        <v>0</v>
      </c>
      <c r="AO57" s="7">
        <f>IF(Time!AN57=0,0,((((0.5*VLOOKUP(AO$41,$A$7:$C$50,3)))/HLOOKUP($A57,$F$2:$V$5,4)+(Time!AN57*VLOOKUP(AO$41,$A$7:$C$50,3)/HLOOKUP($A57,$F$2:$V$5,4)))/(HLOOKUP($A57,$F$2:$V$5,2)*$B$4)))</f>
        <v>0</v>
      </c>
      <c r="AP57" s="7">
        <f>IF(Time!AO57=0,0,((((0.5*VLOOKUP(AP$41,$A$7:$C$50,3)))/HLOOKUP($A57,$F$2:$V$5,4)+(Time!AO57*VLOOKUP(AP$41,$A$7:$C$50,3)/HLOOKUP($A57,$F$2:$V$5,4)))/(HLOOKUP($A57,$F$2:$V$5,2)*$B$4)))</f>
        <v>0</v>
      </c>
      <c r="AQ57" s="7">
        <f>IF(Time!AP57=0,0,((((0.5*VLOOKUP(AQ$41,$A$7:$C$50,3)))/HLOOKUP($A57,$F$2:$V$5,4)+(Time!AP57*VLOOKUP(AQ$41,$A$7:$C$50,3)/HLOOKUP($A57,$F$2:$V$5,4)))/(HLOOKUP($A57,$F$2:$V$5,2)*$B$4)))</f>
        <v>0</v>
      </c>
      <c r="AR57" s="9">
        <f>IF(Time!AQ57=0,0,((((0.5*VLOOKUP(AR$41,$A$7:$C$50,3)))/HLOOKUP($A57,$F$2:$V$5,4)+(Time!AQ57*VLOOKUP(AR$41,$A$7:$C$50,3)/HLOOKUP($A57,$F$2:$V$5,4)))/(HLOOKUP($A57,$F$2:$V$5,2)*$B$4)))</f>
        <v>0</v>
      </c>
    </row>
    <row r="58" spans="1:44" ht="15" thickBot="1" x14ac:dyDescent="0.35">
      <c r="A58" s="39" t="s">
        <v>17</v>
      </c>
      <c r="B58" s="8">
        <f>IF(Time!A58=0,0,((((0.5*VLOOKUP(B$41,$A$7:$C$50,3)))/HLOOKUP($A58,$F$2:$V$5,4)+(Time!A58*VLOOKUP(B$41,$A$7:$C$50,3)/HLOOKUP($A58,$F$2:$V$5,4)))/(HLOOKUP($A58,$F$2:$V$5,2)*$B$4)))</f>
        <v>0</v>
      </c>
      <c r="C58" s="8">
        <f>IF(Time!B58=0,0,((((0.5*VLOOKUP(C$41,$A$7:$C$50,3)))/HLOOKUP($A58,$F$2:$V$5,4)+(Time!B58*VLOOKUP(C$41,$A$7:$C$50,3)/HLOOKUP($A58,$F$2:$V$5,4)))/(HLOOKUP($A58,$F$2:$V$5,2)*$B$4)))</f>
        <v>0</v>
      </c>
      <c r="D58" s="8">
        <f>IF(Time!C58=0,0,((((0.5*VLOOKUP(D$41,$A$7:$C$50,3)))/HLOOKUP($A58,$F$2:$V$5,4)+(Time!C58*VLOOKUP(D$41,$A$7:$C$50,3)/HLOOKUP($A58,$F$2:$V$5,4)))/(HLOOKUP($A58,$F$2:$V$5,2)*$B$4)))</f>
        <v>0</v>
      </c>
      <c r="E58" s="8">
        <f>IF(Time!D58=0,0,((((0.5*VLOOKUP(E$41,$A$7:$C$50,3)))/HLOOKUP($A58,$F$2:$V$5,4)+(Time!D58*VLOOKUP(E$41,$A$7:$C$50,3)/HLOOKUP($A58,$F$2:$V$5,4)))/(HLOOKUP($A58,$F$2:$V$5,2)*$B$4)))</f>
        <v>0</v>
      </c>
      <c r="F58" s="8">
        <f>IF(Time!E58=0,0,((((0.5*VLOOKUP(F$41,$A$7:$C$50,3)))/HLOOKUP($A58,$F$2:$V$5,4)+(Time!E58*VLOOKUP(F$41,$A$7:$C$50,3)/HLOOKUP($A58,$F$2:$V$5,4)))/(HLOOKUP($A58,$F$2:$V$5,2)*$B$4)))</f>
        <v>0</v>
      </c>
      <c r="G58" s="8">
        <f>IF(Time!F58=0,0,((((0.5*VLOOKUP(G$41,$A$7:$C$50,3)))/HLOOKUP($A58,$F$2:$V$5,4)+(Time!F58*VLOOKUP(G$41,$A$7:$C$50,3)/HLOOKUP($A58,$F$2:$V$5,4)))/(HLOOKUP($A58,$F$2:$V$5,2)*$B$4)))</f>
        <v>0</v>
      </c>
      <c r="H58" s="8">
        <f>IF(Time!G58=0,0,((((0.5*VLOOKUP(H$41,$A$7:$C$50,3)))/HLOOKUP($A58,$F$2:$V$5,4)+(Time!G58*VLOOKUP(H$41,$A$7:$C$50,3)/HLOOKUP($A58,$F$2:$V$5,4)))/(HLOOKUP($A58,$F$2:$V$5,2)*$B$4)))</f>
        <v>0</v>
      </c>
      <c r="I58" s="8" t="e">
        <f>IF(Time!H58=0,0,((((0.5*VLOOKUP(I$41,$A$7:$C$50,3)))/HLOOKUP($A58,$F$2:$V$5,4)+(Time!H58*VLOOKUP(I$41,$A$7:$C$50,3)/HLOOKUP($A58,$F$2:$V$5,4)))/(HLOOKUP($A58,$F$2:$V$5,2)*$B$4)))</f>
        <v>#N/A</v>
      </c>
      <c r="J58" s="8" t="e">
        <f>IF(Time!I58=0,0,((((0.5*VLOOKUP(J$41,$A$7:$C$50,3)))/HLOOKUP($A58,$F$2:$V$5,4)+(Time!I58*VLOOKUP(J$41,$A$7:$C$50,3)/HLOOKUP($A58,$F$2:$V$5,4)))/(HLOOKUP($A58,$F$2:$V$5,2)*$B$4)))</f>
        <v>#N/A</v>
      </c>
      <c r="K58" s="8">
        <f>IF(Time!J58=0,0,((((0.5*VLOOKUP(K$41,$A$7:$C$50,3)))/HLOOKUP($A58,$F$2:$V$5,4)+(Time!J58*VLOOKUP(K$41,$A$7:$C$50,3)/HLOOKUP($A58,$F$2:$V$5,4)))/(HLOOKUP($A58,$F$2:$V$5,2)*$B$4)))</f>
        <v>0</v>
      </c>
      <c r="L58" s="8">
        <f>IF(Time!K58=0,0,((((0.5*VLOOKUP(L$41,$A$7:$C$50,3)))/HLOOKUP($A58,$F$2:$V$5,4)+(Time!K58*VLOOKUP(L$41,$A$7:$C$50,3)/HLOOKUP($A58,$F$2:$V$5,4)))/(HLOOKUP($A58,$F$2:$V$5,2)*$B$4)))</f>
        <v>0</v>
      </c>
      <c r="M58" s="8" t="e">
        <f>IF(Time!L58=0,0,((((0.5*VLOOKUP(M$41,$A$7:$C$50,3)))/HLOOKUP($A58,$F$2:$V$5,4)+(Time!L58*VLOOKUP(M$41,$A$7:$C$50,3)/HLOOKUP($A58,$F$2:$V$5,4)))/(HLOOKUP($A58,$F$2:$V$5,2)*$B$4)))</f>
        <v>#N/A</v>
      </c>
      <c r="N58" s="8" t="e">
        <f>IF(Time!M58=0,0,((((0.5*VLOOKUP(N$41,$A$7:$C$50,3)))/HLOOKUP($A58,$F$2:$V$5,4)+(Time!M58*VLOOKUP(N$41,$A$7:$C$50,3)/HLOOKUP($A58,$F$2:$V$5,4)))/(HLOOKUP($A58,$F$2:$V$5,2)*$B$4)))</f>
        <v>#N/A</v>
      </c>
      <c r="O58" s="8" t="e">
        <f>IF(Time!N58=0,0,((((0.5*VLOOKUP(O$41,$A$7:$C$50,3)))/HLOOKUP($A58,$F$2:$V$5,4)+(Time!N58*VLOOKUP(O$41,$A$7:$C$50,3)/HLOOKUP($A58,$F$2:$V$5,4)))/(HLOOKUP($A58,$F$2:$V$5,2)*$B$4)))</f>
        <v>#N/A</v>
      </c>
      <c r="P58" s="8" t="e">
        <f>IF(Time!O58=0,0,((((0.5*VLOOKUP(P$41,$A$7:$C$50,3)))/HLOOKUP($A58,$F$2:$V$5,4)+(Time!O58*VLOOKUP(P$41,$A$7:$C$50,3)/HLOOKUP($A58,$F$2:$V$5,4)))/(HLOOKUP($A58,$F$2:$V$5,2)*$B$4)))</f>
        <v>#N/A</v>
      </c>
      <c r="Q58" s="8" t="e">
        <f>IF(Time!P58=0,0,((((0.5*VLOOKUP(Q$41,$A$7:$C$50,3)))/HLOOKUP($A58,$F$2:$V$5,4)+(Time!P58*VLOOKUP(Q$41,$A$7:$C$50,3)/HLOOKUP($A58,$F$2:$V$5,4)))/(HLOOKUP($A58,$F$2:$V$5,2)*$B$4)))</f>
        <v>#N/A</v>
      </c>
      <c r="R58" s="8">
        <f>IF(Time!Q58=0,0,((((0.5*VLOOKUP(R$41,$A$7:$C$50,3)))/HLOOKUP($A58,$F$2:$V$5,4)+(Time!Q58*VLOOKUP(R$41,$A$7:$C$50,3)/HLOOKUP($A58,$F$2:$V$5,4)))/(HLOOKUP($A58,$F$2:$V$5,2)*$B$4)))</f>
        <v>0</v>
      </c>
      <c r="S58" s="8">
        <f>IF(Time!R58=0,0,((((0.5*VLOOKUP(S$41,$A$7:$C$50,3)))/HLOOKUP($A58,$F$2:$V$5,4)+(Time!R58*VLOOKUP(S$41,$A$7:$C$50,3)/HLOOKUP($A58,$F$2:$V$5,4)))/(HLOOKUP($A58,$F$2:$V$5,2)*$B$4)))</f>
        <v>0</v>
      </c>
      <c r="T58" s="8">
        <f>IF(Time!S58=0,0,((((0.5*VLOOKUP(T$41,$A$7:$C$50,3)))/HLOOKUP($A58,$F$2:$V$5,4)+(Time!S58*VLOOKUP(T$41,$A$7:$C$50,3)/HLOOKUP($A58,$F$2:$V$5,4)))/(HLOOKUP($A58,$F$2:$V$5,2)*$B$4)))</f>
        <v>0</v>
      </c>
      <c r="U58" s="8">
        <f>IF(Time!T58=0,0,((((0.5*VLOOKUP(U$41,$A$7:$C$50,3)))/HLOOKUP($A58,$F$2:$V$5,4)+(Time!T58*VLOOKUP(U$41,$A$7:$C$50,3)/HLOOKUP($A58,$F$2:$V$5,4)))/(HLOOKUP($A58,$F$2:$V$5,2)*$B$4)))</f>
        <v>0</v>
      </c>
      <c r="V58" s="8">
        <f>IF(Time!U58=0,0,((((0.5*VLOOKUP(V$41,$A$7:$C$50,3)))/HLOOKUP($A58,$F$2:$V$5,4)+(Time!U58*VLOOKUP(V$41,$A$7:$C$50,3)/HLOOKUP($A58,$F$2:$V$5,4)))/(HLOOKUP($A58,$F$2:$V$5,2)*$B$4)))</f>
        <v>0</v>
      </c>
      <c r="W58" s="8">
        <f>IF(Time!V58=0,0,((((0.5*VLOOKUP(W$41,$A$7:$C$50,3)))/HLOOKUP($A58,$F$2:$V$5,4)+(Time!V58*VLOOKUP(W$41,$A$7:$C$50,3)/HLOOKUP($A58,$F$2:$V$5,4)))/(HLOOKUP($A58,$F$2:$V$5,2)*$B$4)))</f>
        <v>0</v>
      </c>
      <c r="X58" s="8">
        <f>IF(Time!W58=0,0,((((0.5*VLOOKUP(X$41,$A$7:$C$50,3)))/HLOOKUP($A58,$F$2:$V$5,4)+(Time!W58*VLOOKUP(X$41,$A$7:$C$50,3)/HLOOKUP($A58,$F$2:$V$5,4)))/(HLOOKUP($A58,$F$2:$V$5,2)*$B$4)))</f>
        <v>0</v>
      </c>
      <c r="Y58" s="8">
        <f>IF(Time!X58=0,0,((((0.5*VLOOKUP(Y$41,$A$7:$C$50,3)))/HLOOKUP($A58,$F$2:$V$5,4)+(Time!X58*VLOOKUP(Y$41,$A$7:$C$50,3)/HLOOKUP($A58,$F$2:$V$5,4)))/(HLOOKUP($A58,$F$2:$V$5,2)*$B$4)))</f>
        <v>0</v>
      </c>
      <c r="Z58" s="8">
        <f>IF(Time!Y58=0,0,((((0.5*VLOOKUP(Z$41,$A$7:$C$50,3)))/HLOOKUP($A58,$F$2:$V$5,4)+(Time!Y58*VLOOKUP(Z$41,$A$7:$C$50,3)/HLOOKUP($A58,$F$2:$V$5,4)))/(HLOOKUP($A58,$F$2:$V$5,2)*$B$4)))</f>
        <v>0</v>
      </c>
      <c r="AA58" s="8">
        <f>IF(Time!Z58=0,0,((((0.5*VLOOKUP(AA$41,$A$7:$C$50,3)))/HLOOKUP($A58,$F$2:$V$5,4)+(Time!Z58*VLOOKUP(AA$41,$A$7:$C$50,3)/HLOOKUP($A58,$F$2:$V$5,4)))/(HLOOKUP($A58,$F$2:$V$5,2)*$B$4)))</f>
        <v>0</v>
      </c>
      <c r="AB58" s="8">
        <f>IF(Time!AA58=0,0,((((0.5*VLOOKUP(AB$41,$A$7:$C$50,3)))/HLOOKUP($A58,$F$2:$V$5,4)+(Time!AA58*VLOOKUP(AB$41,$A$7:$C$50,3)/HLOOKUP($A58,$F$2:$V$5,4)))/(HLOOKUP($A58,$F$2:$V$5,2)*$B$4)))</f>
        <v>0</v>
      </c>
      <c r="AC58" s="8">
        <f>IF(Time!AB58=0,0,((((0.5*VLOOKUP(AC$41,$A$7:$C$50,3)))/HLOOKUP($A58,$F$2:$V$5,4)+(Time!AB58*VLOOKUP(AC$41,$A$7:$C$50,3)/HLOOKUP($A58,$F$2:$V$5,4)))/(HLOOKUP($A58,$F$2:$V$5,2)*$B$4)))</f>
        <v>0</v>
      </c>
      <c r="AD58" s="8">
        <f>IF(Time!AC58=0,0,((((0.5*VLOOKUP(AD$41,$A$7:$C$50,3)))/HLOOKUP($A58,$F$2:$V$5,4)+(Time!AC58*VLOOKUP(AD$41,$A$7:$C$50,3)/HLOOKUP($A58,$F$2:$V$5,4)))/(HLOOKUP($A58,$F$2:$V$5,2)*$B$4)))</f>
        <v>0</v>
      </c>
      <c r="AE58" s="8">
        <f>IF(Time!AD58=0,0,((((0.5*VLOOKUP(AE$41,$A$7:$C$50,3)))/HLOOKUP($A58,$F$2:$V$5,4)+(Time!AD58*VLOOKUP(AE$41,$A$7:$C$50,3)/HLOOKUP($A58,$F$2:$V$5,4)))/(HLOOKUP($A58,$F$2:$V$5,2)*$B$4)))</f>
        <v>0</v>
      </c>
      <c r="AF58" s="8">
        <f>IF(Time!AE58=0,0,((((0.5*VLOOKUP(AF$41,$A$7:$C$50,3)))/HLOOKUP($A58,$F$2:$V$5,4)+(Time!AE58*VLOOKUP(AF$41,$A$7:$C$50,3)/HLOOKUP($A58,$F$2:$V$5,4)))/(HLOOKUP($A58,$F$2:$V$5,2)*$B$4)))</f>
        <v>0</v>
      </c>
      <c r="AG58" s="8">
        <f>IF(Time!AF58=0,0,((((0.5*VLOOKUP(AG$41,$A$7:$C$50,3)))/HLOOKUP($A58,$F$2:$V$5,4)+(Time!AF58*VLOOKUP(AG$41,$A$7:$C$50,3)/HLOOKUP($A58,$F$2:$V$5,4)))/(HLOOKUP($A58,$F$2:$V$5,2)*$B$4)))</f>
        <v>0</v>
      </c>
      <c r="AH58" s="8">
        <f>IF(Time!AG58=0,0,((((0.5*VLOOKUP(AH$41,$A$7:$C$50,3)))/HLOOKUP($A58,$F$2:$V$5,4)+(Time!AG58*VLOOKUP(AH$41,$A$7:$C$50,3)/HLOOKUP($A58,$F$2:$V$5,4)))/(HLOOKUP($A58,$F$2:$V$5,2)*$B$4)))</f>
        <v>0</v>
      </c>
      <c r="AI58" s="8">
        <f>IF(Time!AH58=0,0,((((0.5*VLOOKUP(AI$41,$A$7:$C$50,3)))/HLOOKUP($A58,$F$2:$V$5,4)+(Time!AH58*VLOOKUP(AI$41,$A$7:$C$50,3)/HLOOKUP($A58,$F$2:$V$5,4)))/(HLOOKUP($A58,$F$2:$V$5,2)*$B$4)))</f>
        <v>0</v>
      </c>
      <c r="AJ58" s="8">
        <f>IF(Time!AI58=0,0,((((0.5*VLOOKUP(AJ$41,$A$7:$C$50,3)))/HLOOKUP($A58,$F$2:$V$5,4)+(Time!AI58*VLOOKUP(AJ$41,$A$7:$C$50,3)/HLOOKUP($A58,$F$2:$V$5,4)))/(HLOOKUP($A58,$F$2:$V$5,2)*$B$4)))</f>
        <v>0</v>
      </c>
      <c r="AK58" s="8">
        <f>IF(Time!AJ58=0,0,((((0.5*VLOOKUP(AK$41,$A$7:$C$50,3)))/HLOOKUP($A58,$F$2:$V$5,4)+(Time!AJ58*VLOOKUP(AK$41,$A$7:$C$50,3)/HLOOKUP($A58,$F$2:$V$5,4)))/(HLOOKUP($A58,$F$2:$V$5,2)*$B$4)))</f>
        <v>0</v>
      </c>
      <c r="AL58" s="8">
        <f>IF(Time!AK58=0,0,((((0.5*VLOOKUP(AL$41,$A$7:$C$50,3)))/HLOOKUP($A58,$F$2:$V$5,4)+(Time!AK58*VLOOKUP(AL$41,$A$7:$C$50,3)/HLOOKUP($A58,$F$2:$V$5,4)))/(HLOOKUP($A58,$F$2:$V$5,2)*$B$4)))</f>
        <v>0</v>
      </c>
      <c r="AM58" s="8">
        <f>IF(Time!AL58=0,0,((((0.5*VLOOKUP(AM$41,$A$7:$C$50,3)))/HLOOKUP($A58,$F$2:$V$5,4)+(Time!AL58*VLOOKUP(AM$41,$A$7:$C$50,3)/HLOOKUP($A58,$F$2:$V$5,4)))/(HLOOKUP($A58,$F$2:$V$5,2)*$B$4)))</f>
        <v>0</v>
      </c>
      <c r="AN58" s="8">
        <f>IF(Time!AM58=0,0,((((0.5*VLOOKUP(AN$41,$A$7:$C$50,3)))/HLOOKUP($A58,$F$2:$V$5,4)+(Time!AM58*VLOOKUP(AN$41,$A$7:$C$50,3)/HLOOKUP($A58,$F$2:$V$5,4)))/(HLOOKUP($A58,$F$2:$V$5,2)*$B$4)))</f>
        <v>0</v>
      </c>
      <c r="AO58" s="8">
        <f>IF(Time!AN58=0,0,((((0.5*VLOOKUP(AO$41,$A$7:$C$50,3)))/HLOOKUP($A58,$F$2:$V$5,4)+(Time!AN58*VLOOKUP(AO$41,$A$7:$C$50,3)/HLOOKUP($A58,$F$2:$V$5,4)))/(HLOOKUP($A58,$F$2:$V$5,2)*$B$4)))</f>
        <v>0</v>
      </c>
      <c r="AP58" s="8">
        <f>IF(Time!AO58=0,0,((((0.5*VLOOKUP(AP$41,$A$7:$C$50,3)))/HLOOKUP($A58,$F$2:$V$5,4)+(Time!AO58*VLOOKUP(AP$41,$A$7:$C$50,3)/HLOOKUP($A58,$F$2:$V$5,4)))/(HLOOKUP($A58,$F$2:$V$5,2)*$B$4)))</f>
        <v>0</v>
      </c>
      <c r="AQ58" s="8">
        <f>IF(Time!AP58=0,0,((((0.5*VLOOKUP(AQ$41,$A$7:$C$50,3)))/HLOOKUP($A58,$F$2:$V$5,4)+(Time!AP58*VLOOKUP(AQ$41,$A$7:$C$50,3)/HLOOKUP($A58,$F$2:$V$5,4)))/(HLOOKUP($A58,$F$2:$V$5,2)*$B$4)))</f>
        <v>0</v>
      </c>
      <c r="AR58" s="10">
        <f>IF(Time!AQ58=0,0,((((0.5*VLOOKUP(AR$41,$A$7:$C$50,3)))/HLOOKUP($A58,$F$2:$V$5,4)+(Time!AQ58*VLOOKUP(AR$41,$A$7:$C$50,3)/HLOOKUP($A58,$F$2:$V$5,4)))/(HLOOKUP($A58,$F$2:$V$5,2)*$B$4)))</f>
        <v>0</v>
      </c>
    </row>
  </sheetData>
  <pageMargins left="0.7" right="0.7" top="0.75" bottom="0.75" header="0.3" footer="0.3"/>
  <ignoredErrors>
    <ignoredError sqref="AW3:AW4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3B1DE-EDE1-EE4E-9C0D-FA19C4FA7801}">
  <dimension ref="A1:V134"/>
  <sheetViews>
    <sheetView topLeftCell="A98" zoomScale="60" zoomScaleNormal="60" workbookViewId="0">
      <selection activeCell="F135" sqref="F135"/>
    </sheetView>
  </sheetViews>
  <sheetFormatPr defaultColWidth="11.5546875" defaultRowHeight="14.4" x14ac:dyDescent="0.3"/>
  <cols>
    <col min="1" max="1" width="20.44140625" bestFit="1" customWidth="1"/>
    <col min="5" max="5" width="35.6640625" bestFit="1" customWidth="1"/>
    <col min="6" max="6" width="17" bestFit="1" customWidth="1"/>
    <col min="7" max="7" width="18.77734375" bestFit="1" customWidth="1"/>
    <col min="12" max="12" width="29" bestFit="1" customWidth="1"/>
    <col min="14" max="14" width="20.5546875" bestFit="1" customWidth="1"/>
    <col min="15" max="15" width="24.6640625" bestFit="1" customWidth="1"/>
    <col min="16" max="16" width="30" bestFit="1" customWidth="1"/>
    <col min="17" max="17" width="36.44140625" bestFit="1" customWidth="1"/>
    <col min="18" max="18" width="21.5546875" bestFit="1" customWidth="1"/>
    <col min="19" max="19" width="31.6640625" bestFit="1" customWidth="1"/>
    <col min="21" max="21" width="17.77734375" customWidth="1"/>
  </cols>
  <sheetData>
    <row r="1" spans="1:15" ht="15" thickBot="1" x14ac:dyDescent="0.35">
      <c r="A1" t="s">
        <v>35</v>
      </c>
    </row>
    <row r="2" spans="1:15" ht="15" thickBot="1" x14ac:dyDescent="0.35">
      <c r="A2" s="85" t="s">
        <v>0</v>
      </c>
      <c r="B2" s="86">
        <v>2</v>
      </c>
      <c r="C2" s="87">
        <v>5</v>
      </c>
      <c r="D2" s="87">
        <v>11</v>
      </c>
      <c r="E2" s="87">
        <v>12</v>
      </c>
      <c r="F2" s="87">
        <v>15</v>
      </c>
      <c r="G2" s="87">
        <v>37</v>
      </c>
      <c r="H2" s="87">
        <v>40</v>
      </c>
    </row>
    <row r="3" spans="1:15" ht="15" thickBot="1" x14ac:dyDescent="0.35">
      <c r="A3" s="48" t="s">
        <v>2</v>
      </c>
      <c r="B3" s="7">
        <v>0.87975227157833125</v>
      </c>
      <c r="C3" s="7">
        <v>0.84749968404108134</v>
      </c>
      <c r="D3" s="7">
        <v>0.35447871767241379</v>
      </c>
      <c r="E3" s="7">
        <v>0.64774945788101324</v>
      </c>
      <c r="F3" s="7">
        <v>0.62568820841315453</v>
      </c>
      <c r="G3" s="7">
        <v>0.51328374441251601</v>
      </c>
      <c r="H3" s="7">
        <v>0.46562425167624522</v>
      </c>
      <c r="I3">
        <f>SUM(B3:H3)</f>
        <v>4.3340763356747551</v>
      </c>
    </row>
    <row r="4" spans="1:15" ht="15" thickBot="1" x14ac:dyDescent="0.35">
      <c r="A4" s="48" t="s">
        <v>4</v>
      </c>
      <c r="B4" s="7">
        <v>0.44491742006676971</v>
      </c>
      <c r="C4" s="7">
        <v>0.42860630783536108</v>
      </c>
      <c r="D4" s="7">
        <v>0.17927064428312159</v>
      </c>
      <c r="E4" s="7">
        <v>0.32758655698953643</v>
      </c>
      <c r="F4" s="7">
        <v>0.3164295136788331</v>
      </c>
      <c r="G4" s="7">
        <v>0.25958316528870068</v>
      </c>
      <c r="H4" s="7">
        <v>0.23548031357128454</v>
      </c>
      <c r="I4">
        <f>SUM(B4:H4)</f>
        <v>2.191873921713607</v>
      </c>
    </row>
    <row r="5" spans="1:15" ht="15" thickBot="1" x14ac:dyDescent="0.35">
      <c r="A5" s="48" t="s">
        <v>5</v>
      </c>
      <c r="B5" s="7">
        <v>0.37093577054065557</v>
      </c>
      <c r="C5" s="7">
        <v>0.35733689868028951</v>
      </c>
      <c r="D5" s="7">
        <v>0.14946120689655173</v>
      </c>
      <c r="E5" s="7">
        <v>0.27311488931460198</v>
      </c>
      <c r="F5" s="7">
        <v>0.26381305874840355</v>
      </c>
      <c r="G5" s="7">
        <v>0.21641922094508301</v>
      </c>
      <c r="H5" s="7">
        <v>0.19632423371647509</v>
      </c>
      <c r="I5">
        <f>SUM(B5:H5)</f>
        <v>1.8274052788420605</v>
      </c>
    </row>
    <row r="8" spans="1:15" ht="15" thickBot="1" x14ac:dyDescent="0.35">
      <c r="A8" s="43" t="s">
        <v>57</v>
      </c>
    </row>
    <row r="9" spans="1:15" ht="15" thickBot="1" x14ac:dyDescent="0.35">
      <c r="A9" s="55" t="s">
        <v>0</v>
      </c>
      <c r="B9" s="5">
        <v>1</v>
      </c>
      <c r="C9" s="5">
        <v>4</v>
      </c>
      <c r="D9" s="5">
        <v>8</v>
      </c>
      <c r="E9" s="5">
        <v>9</v>
      </c>
      <c r="F9" s="5">
        <v>13</v>
      </c>
      <c r="G9" s="5">
        <v>18</v>
      </c>
      <c r="H9" s="5">
        <v>24</v>
      </c>
      <c r="I9" s="5">
        <v>25</v>
      </c>
      <c r="J9" s="5">
        <v>30</v>
      </c>
      <c r="K9" s="5">
        <v>33</v>
      </c>
      <c r="L9" s="81">
        <v>36</v>
      </c>
      <c r="M9" s="81">
        <v>38</v>
      </c>
      <c r="N9" t="s">
        <v>60</v>
      </c>
    </row>
    <row r="10" spans="1:15" ht="15" thickBot="1" x14ac:dyDescent="0.35">
      <c r="A10" s="2" t="s">
        <v>2</v>
      </c>
      <c r="B10" s="44">
        <v>0.14991518997445721</v>
      </c>
      <c r="C10" s="44">
        <v>0.23509754815879097</v>
      </c>
      <c r="D10" s="44">
        <v>7.8341847594721153E-2</v>
      </c>
      <c r="E10" s="44">
        <v>0.58615975215517246</v>
      </c>
      <c r="F10" s="44">
        <v>0.43350835794487014</v>
      </c>
      <c r="G10" s="44">
        <v>0.53204771312260535</v>
      </c>
      <c r="H10" s="44">
        <v>0.14249863638782462</v>
      </c>
      <c r="I10" s="44">
        <v>0.1012395567262665</v>
      </c>
      <c r="J10" s="44">
        <v>4.6479469322051936E-2</v>
      </c>
      <c r="K10" s="44">
        <v>0.22066047054597701</v>
      </c>
      <c r="L10" s="82">
        <v>0.32683239543422732</v>
      </c>
      <c r="M10" s="82">
        <v>0.14365072238186463</v>
      </c>
      <c r="N10">
        <f>SUM(B10:M10)</f>
        <v>2.9964316597488287</v>
      </c>
      <c r="O10">
        <v>3</v>
      </c>
    </row>
    <row r="11" spans="1:15" ht="15" thickBot="1" x14ac:dyDescent="0.35">
      <c r="A11" s="2" t="s">
        <v>6</v>
      </c>
      <c r="B11" s="44">
        <v>0.1052522349936143</v>
      </c>
      <c r="C11" s="44">
        <v>0.16505693912303107</v>
      </c>
      <c r="D11" s="44">
        <v>5.5002128565346954E-2</v>
      </c>
      <c r="E11" s="44">
        <v>0.41153017241379308</v>
      </c>
      <c r="F11" s="44">
        <v>0.30435690719455089</v>
      </c>
      <c r="G11" s="44">
        <v>0.37353927203065135</v>
      </c>
      <c r="H11" s="44">
        <v>0.10004523201362282</v>
      </c>
      <c r="I11" s="44">
        <v>7.1078118348233285E-2</v>
      </c>
      <c r="J11" s="44">
        <v>3.263223712217965E-2</v>
      </c>
      <c r="K11" s="44">
        <v>0.15492097701149427</v>
      </c>
      <c r="L11" s="82">
        <v>0.22946200510855683</v>
      </c>
      <c r="M11" s="82">
        <v>0.10085408684546615</v>
      </c>
      <c r="N11">
        <f>SUM(B11:M11)</f>
        <v>2.1037303107705405</v>
      </c>
      <c r="O11">
        <v>3</v>
      </c>
    </row>
    <row r="12" spans="1:15" ht="15" thickBot="1" x14ac:dyDescent="0.35">
      <c r="A12" s="2" t="s">
        <v>8</v>
      </c>
      <c r="B12" s="44">
        <v>0.51320356686736002</v>
      </c>
      <c r="C12" s="44">
        <v>0.35803704463905611</v>
      </c>
      <c r="D12" s="44">
        <v>0.11930912850453081</v>
      </c>
      <c r="E12" s="44">
        <v>1.6724214901477832</v>
      </c>
      <c r="F12" s="44">
        <v>1.6487906137870219</v>
      </c>
      <c r="G12" s="44">
        <v>1.821355021893815</v>
      </c>
      <c r="H12" s="44">
        <v>0.40657479626588822</v>
      </c>
      <c r="I12" s="44">
        <v>0.28885505990391047</v>
      </c>
      <c r="J12" s="44">
        <v>0.17677839734233414</v>
      </c>
      <c r="K12" s="44">
        <v>0.33605038998357961</v>
      </c>
      <c r="L12" s="82">
        <v>1.2430629675241744</v>
      </c>
      <c r="M12" s="82">
        <v>0.54635616219667948</v>
      </c>
      <c r="N12">
        <f>SUM(B12:M12)</f>
        <v>9.1307946390561341</v>
      </c>
      <c r="O12">
        <v>10</v>
      </c>
    </row>
    <row r="13" spans="1:15" ht="15" thickBot="1" x14ac:dyDescent="0.35">
      <c r="A13" s="2" t="s">
        <v>9</v>
      </c>
      <c r="B13" s="44">
        <v>0.25219718357195697</v>
      </c>
      <c r="C13" s="44">
        <v>0.39549654388205507</v>
      </c>
      <c r="D13" s="44">
        <v>0.13179180390311668</v>
      </c>
      <c r="E13" s="44">
        <v>0.98607645190562609</v>
      </c>
      <c r="F13" s="44">
        <v>0.7292762457708768</v>
      </c>
      <c r="G13" s="44">
        <v>0.89504562411776567</v>
      </c>
      <c r="H13" s="44">
        <v>0.23972056978333445</v>
      </c>
      <c r="I13" s="44">
        <v>0.17031183482332907</v>
      </c>
      <c r="J13" s="44">
        <v>7.8190817481122984E-2</v>
      </c>
      <c r="K13" s="44">
        <v>0.37120954325468847</v>
      </c>
      <c r="L13" s="82">
        <v>0.54981893190831488</v>
      </c>
      <c r="M13" s="82">
        <v>0.24165868454661557</v>
      </c>
      <c r="N13">
        <f>SUM(B13:M13)</f>
        <v>5.0407942349488035</v>
      </c>
      <c r="O13">
        <v>6</v>
      </c>
    </row>
    <row r="16" spans="1:15" ht="15" thickBot="1" x14ac:dyDescent="0.35">
      <c r="A16" s="43" t="s">
        <v>39</v>
      </c>
    </row>
    <row r="17" spans="1:22" ht="15" thickBot="1" x14ac:dyDescent="0.35">
      <c r="A17" s="84" t="s">
        <v>0</v>
      </c>
      <c r="B17" s="64">
        <v>10</v>
      </c>
      <c r="C17" s="64">
        <v>14</v>
      </c>
      <c r="D17" s="64">
        <v>6</v>
      </c>
      <c r="E17" s="64">
        <v>22</v>
      </c>
      <c r="F17" s="64">
        <v>23</v>
      </c>
      <c r="G17" s="64">
        <v>28</v>
      </c>
      <c r="H17" s="94"/>
    </row>
    <row r="18" spans="1:22" ht="18.600000000000001" thickBot="1" x14ac:dyDescent="0.4">
      <c r="A18" s="60" t="s">
        <v>2</v>
      </c>
      <c r="B18" s="49">
        <v>0.35166859567901232</v>
      </c>
      <c r="C18" s="49">
        <v>4.1422214240102173E-2</v>
      </c>
      <c r="D18" s="49">
        <v>0.47176300087803319</v>
      </c>
      <c r="E18" s="49">
        <v>5.318852437207322E-2</v>
      </c>
      <c r="F18" s="49">
        <v>6.4414544753086417E-2</v>
      </c>
      <c r="G18" s="49">
        <v>5.009686635270328E-2</v>
      </c>
      <c r="H18" s="94">
        <f t="shared" ref="H18:H23" si="0">SUM(B18:G18)</f>
        <v>1.0325537462750107</v>
      </c>
      <c r="L18" s="98" t="s">
        <v>61</v>
      </c>
      <c r="M18" s="98" t="s">
        <v>35</v>
      </c>
      <c r="N18" s="98" t="s">
        <v>37</v>
      </c>
      <c r="O18" s="98" t="s">
        <v>62</v>
      </c>
      <c r="P18" s="98" t="s">
        <v>41</v>
      </c>
      <c r="Q18" s="98" t="s">
        <v>43</v>
      </c>
      <c r="R18" s="98" t="s">
        <v>63</v>
      </c>
      <c r="S18" s="98" t="s">
        <v>1</v>
      </c>
      <c r="T18" s="98" t="s">
        <v>3</v>
      </c>
      <c r="U18" s="99" t="s">
        <v>64</v>
      </c>
      <c r="V18" s="99" t="s">
        <v>66</v>
      </c>
    </row>
    <row r="19" spans="1:22" ht="18.600000000000001" thickBot="1" x14ac:dyDescent="0.4">
      <c r="A19" s="60" t="s">
        <v>4</v>
      </c>
      <c r="B19" s="49">
        <v>0.5914636127355426</v>
      </c>
      <c r="C19" s="49">
        <v>6.9667103582711568E-2</v>
      </c>
      <c r="D19" s="49">
        <v>0.79344772971701283</v>
      </c>
      <c r="E19" s="49">
        <v>8.9456599672873116E-2</v>
      </c>
      <c r="F19" s="49">
        <v>0.10833739441195582</v>
      </c>
      <c r="G19" s="49">
        <v>8.4256808608366388E-2</v>
      </c>
      <c r="H19" s="94">
        <f t="shared" si="0"/>
        <v>1.7366292487284625</v>
      </c>
      <c r="L19" s="98" t="s">
        <v>2</v>
      </c>
      <c r="M19" s="98">
        <v>5</v>
      </c>
      <c r="N19" s="98">
        <v>3</v>
      </c>
      <c r="O19" s="98">
        <v>2</v>
      </c>
      <c r="P19" s="98"/>
      <c r="Q19" s="98"/>
      <c r="R19" s="98"/>
      <c r="S19" s="98"/>
      <c r="T19" s="98"/>
      <c r="U19" s="97">
        <f>SUM(M19:T19)</f>
        <v>10</v>
      </c>
    </row>
    <row r="20" spans="1:22" ht="18.600000000000001" thickBot="1" x14ac:dyDescent="0.4">
      <c r="A20" s="63" t="s">
        <v>6</v>
      </c>
      <c r="B20" s="49">
        <v>0.296141975308642</v>
      </c>
      <c r="C20" s="49">
        <v>3.4881864623243934E-2</v>
      </c>
      <c r="D20" s="49">
        <v>0.39727410600255431</v>
      </c>
      <c r="E20" s="49">
        <v>4.4790336313324818E-2</v>
      </c>
      <c r="F20" s="49">
        <v>5.4243827160493828E-2</v>
      </c>
      <c r="G20" s="49">
        <v>4.2186834823329078E-2</v>
      </c>
      <c r="H20" s="94">
        <f t="shared" si="0"/>
        <v>0.86951894423158804</v>
      </c>
      <c r="L20" s="98" t="s">
        <v>5</v>
      </c>
      <c r="M20" s="98">
        <v>2</v>
      </c>
      <c r="N20" s="98"/>
      <c r="O20" s="98"/>
      <c r="P20" s="98"/>
      <c r="Q20" s="98">
        <v>1</v>
      </c>
      <c r="R20" s="98"/>
      <c r="S20" s="98"/>
      <c r="T20" s="98"/>
      <c r="U20" s="97">
        <f>SUM(M20:T20)</f>
        <v>3</v>
      </c>
    </row>
    <row r="21" spans="1:22" ht="18.600000000000001" thickBot="1" x14ac:dyDescent="0.4">
      <c r="A21" s="66" t="s">
        <v>7</v>
      </c>
      <c r="B21" s="49">
        <v>0.296141975308642</v>
      </c>
      <c r="C21" s="49">
        <v>3.4881864623243934E-2</v>
      </c>
      <c r="D21" s="49">
        <v>0.39727410600255431</v>
      </c>
      <c r="E21" s="49">
        <v>0</v>
      </c>
      <c r="F21" s="49">
        <v>0</v>
      </c>
      <c r="G21" s="49">
        <v>0</v>
      </c>
      <c r="H21" s="94">
        <f t="shared" si="0"/>
        <v>0.72829794593444031</v>
      </c>
      <c r="L21" s="98" t="s">
        <v>6</v>
      </c>
      <c r="M21" s="98"/>
      <c r="N21" s="98">
        <v>3</v>
      </c>
      <c r="O21" s="98">
        <v>1</v>
      </c>
      <c r="P21" s="98"/>
      <c r="Q21" s="98"/>
      <c r="R21" s="98"/>
      <c r="S21" s="98"/>
      <c r="T21" s="98"/>
      <c r="U21" s="97">
        <v>4</v>
      </c>
    </row>
    <row r="22" spans="1:22" ht="18.600000000000001" thickBot="1" x14ac:dyDescent="0.4">
      <c r="A22" s="66" t="s">
        <v>10</v>
      </c>
      <c r="B22" s="49">
        <v>0</v>
      </c>
      <c r="C22" s="49">
        <v>0</v>
      </c>
      <c r="D22" s="49">
        <v>0.23880465651677085</v>
      </c>
      <c r="E22" s="49">
        <v>2.6923830969505499E-2</v>
      </c>
      <c r="F22" s="49">
        <v>3.2606400259909032E-2</v>
      </c>
      <c r="G22" s="49">
        <v>2.5358845309314156E-2</v>
      </c>
      <c r="H22" s="94">
        <f t="shared" si="0"/>
        <v>0.32369373305549953</v>
      </c>
      <c r="L22" s="98" t="s">
        <v>8</v>
      </c>
      <c r="M22" s="98"/>
      <c r="N22" s="98">
        <v>10</v>
      </c>
      <c r="O22" s="98"/>
      <c r="P22" s="98"/>
      <c r="Q22" s="98"/>
      <c r="R22" s="98">
        <v>1</v>
      </c>
      <c r="S22" s="98"/>
      <c r="T22" s="98"/>
      <c r="U22" s="97">
        <v>11</v>
      </c>
    </row>
    <row r="23" spans="1:22" ht="18.600000000000001" thickBot="1" x14ac:dyDescent="0.4">
      <c r="A23" s="66" t="s">
        <v>11</v>
      </c>
      <c r="B23" s="49">
        <v>0</v>
      </c>
      <c r="C23" s="49">
        <v>0</v>
      </c>
      <c r="D23" s="49">
        <v>0</v>
      </c>
      <c r="E23" s="49">
        <v>4.4790336313324818E-2</v>
      </c>
      <c r="F23" s="49">
        <v>5.4243827160493828E-2</v>
      </c>
      <c r="G23" s="49">
        <v>4.2186834823329078E-2</v>
      </c>
      <c r="H23" s="94">
        <f t="shared" si="0"/>
        <v>0.14122099829714774</v>
      </c>
      <c r="L23" s="98" t="s">
        <v>4</v>
      </c>
      <c r="M23" s="98">
        <v>3</v>
      </c>
      <c r="N23" s="98"/>
      <c r="O23" s="98">
        <v>2</v>
      </c>
      <c r="P23" s="98"/>
      <c r="Q23" s="98"/>
      <c r="R23" s="98">
        <v>1</v>
      </c>
      <c r="S23" s="98"/>
      <c r="T23" s="98"/>
      <c r="U23" s="97">
        <v>6</v>
      </c>
    </row>
    <row r="24" spans="1:22" ht="18" x14ac:dyDescent="0.35">
      <c r="L24" s="98" t="s">
        <v>16</v>
      </c>
      <c r="M24" s="98"/>
      <c r="N24" s="98"/>
      <c r="O24" s="98"/>
      <c r="P24" s="98">
        <v>5</v>
      </c>
      <c r="Q24" s="98"/>
      <c r="R24" s="98"/>
      <c r="S24" s="98"/>
      <c r="T24" s="98"/>
      <c r="U24" s="97">
        <v>5</v>
      </c>
    </row>
    <row r="25" spans="1:22" ht="18.600000000000001" thickBot="1" x14ac:dyDescent="0.4">
      <c r="A25" s="90" t="s">
        <v>58</v>
      </c>
      <c r="L25" s="98" t="s">
        <v>13</v>
      </c>
      <c r="M25" s="98"/>
      <c r="N25" s="98"/>
      <c r="O25" s="98"/>
      <c r="P25" s="98">
        <v>6</v>
      </c>
      <c r="Q25" s="98">
        <v>3</v>
      </c>
      <c r="R25" s="98"/>
      <c r="S25" s="98"/>
      <c r="T25" s="98"/>
      <c r="U25" s="97">
        <v>9</v>
      </c>
    </row>
    <row r="26" spans="1:22" ht="18.600000000000001" thickBot="1" x14ac:dyDescent="0.4">
      <c r="A26" s="84" t="s">
        <v>0</v>
      </c>
      <c r="B26" s="67">
        <v>34</v>
      </c>
      <c r="C26" s="67">
        <v>35</v>
      </c>
      <c r="D26" s="67">
        <v>41</v>
      </c>
      <c r="E26" s="67">
        <v>21</v>
      </c>
      <c r="F26" s="67">
        <v>3</v>
      </c>
      <c r="G26" s="67">
        <v>7</v>
      </c>
      <c r="H26" s="67">
        <v>31</v>
      </c>
      <c r="I26" s="94"/>
      <c r="L26" s="98" t="s">
        <v>15</v>
      </c>
      <c r="M26" s="98"/>
      <c r="N26" s="98"/>
      <c r="O26" s="98"/>
      <c r="P26" s="98"/>
      <c r="Q26" s="98">
        <v>1</v>
      </c>
      <c r="R26" s="98"/>
      <c r="S26" s="98"/>
      <c r="T26" s="98"/>
      <c r="U26" s="97">
        <v>1</v>
      </c>
    </row>
    <row r="27" spans="1:22" ht="18.600000000000001" thickBot="1" x14ac:dyDescent="0.4">
      <c r="A27" s="66" t="s">
        <v>10</v>
      </c>
      <c r="B27" s="68">
        <v>0.37675767683896844</v>
      </c>
      <c r="C27" s="68">
        <v>1.1324054468866931</v>
      </c>
      <c r="D27" s="68">
        <v>0.11333525184288946</v>
      </c>
      <c r="E27" s="68">
        <v>0</v>
      </c>
      <c r="F27" s="68">
        <v>0</v>
      </c>
      <c r="G27" s="68">
        <v>0</v>
      </c>
      <c r="H27" s="68">
        <v>0</v>
      </c>
      <c r="I27" s="94">
        <f>SUM(B27:H27)</f>
        <v>1.6224983755685509</v>
      </c>
      <c r="L27" s="98" t="s">
        <v>14</v>
      </c>
      <c r="M27" s="98"/>
      <c r="N27" s="98"/>
      <c r="O27" s="98"/>
      <c r="P27" s="98"/>
      <c r="Q27" s="98">
        <v>1</v>
      </c>
      <c r="R27" s="98">
        <v>1</v>
      </c>
      <c r="S27" s="98"/>
      <c r="T27" s="98"/>
      <c r="U27" s="97">
        <v>2</v>
      </c>
    </row>
    <row r="28" spans="1:22" ht="18.600000000000001" thickBot="1" x14ac:dyDescent="0.4">
      <c r="A28" s="70" t="s">
        <v>12</v>
      </c>
      <c r="B28" s="68">
        <v>0</v>
      </c>
      <c r="C28" s="68">
        <v>0</v>
      </c>
      <c r="D28" s="68">
        <v>0</v>
      </c>
      <c r="E28" s="68">
        <v>0.40940692848020432</v>
      </c>
      <c r="F28" s="68">
        <v>0</v>
      </c>
      <c r="G28" s="68">
        <v>0</v>
      </c>
      <c r="H28" s="68">
        <v>0</v>
      </c>
      <c r="I28" s="94">
        <f>SUM(B28:H28)</f>
        <v>0.40940692848020432</v>
      </c>
      <c r="L28" s="98" t="s">
        <v>9</v>
      </c>
      <c r="M28" s="98"/>
      <c r="N28" s="98">
        <v>6</v>
      </c>
      <c r="O28" s="98"/>
      <c r="P28" s="98"/>
      <c r="Q28" s="98"/>
      <c r="R28" s="98"/>
      <c r="S28" s="98"/>
      <c r="T28" s="98"/>
      <c r="U28" s="97">
        <v>6</v>
      </c>
    </row>
    <row r="29" spans="1:22" ht="18.600000000000001" thickBot="1" x14ac:dyDescent="0.4">
      <c r="A29" s="70" t="s">
        <v>13</v>
      </c>
      <c r="B29" s="68">
        <v>0.75299280488897846</v>
      </c>
      <c r="C29" s="68">
        <v>0.75511163765096012</v>
      </c>
      <c r="D29" s="68">
        <v>0.22651331193565011</v>
      </c>
      <c r="E29" s="68">
        <v>1.6342254402769376</v>
      </c>
      <c r="F29" s="68">
        <v>0.17889002319015931</v>
      </c>
      <c r="G29" s="68">
        <v>1.2671628884631758</v>
      </c>
      <c r="H29" s="68">
        <v>0.80515644955300125</v>
      </c>
      <c r="I29" s="94">
        <f>SUM(B29:H29)</f>
        <v>5.6200525559588623</v>
      </c>
      <c r="L29" s="98" t="s">
        <v>7</v>
      </c>
      <c r="M29" s="98"/>
      <c r="N29" s="98"/>
      <c r="O29" s="98">
        <v>1</v>
      </c>
      <c r="P29" s="98"/>
      <c r="Q29" s="98"/>
      <c r="R29" s="98"/>
      <c r="S29" s="98"/>
      <c r="T29" s="98"/>
      <c r="U29" s="97">
        <v>1</v>
      </c>
    </row>
    <row r="30" spans="1:22" ht="18.600000000000001" thickBot="1" x14ac:dyDescent="0.4">
      <c r="A30" s="70" t="s">
        <v>16</v>
      </c>
      <c r="B30" s="68">
        <v>0.56487524086397345</v>
      </c>
      <c r="C30" s="68">
        <v>0.56646473303309364</v>
      </c>
      <c r="D30" s="68">
        <v>0.16992428188926978</v>
      </c>
      <c r="E30" s="68">
        <v>1.2259526030113599</v>
      </c>
      <c r="F30" s="68">
        <v>0.13419855313571286</v>
      </c>
      <c r="G30" s="68">
        <v>0.95059200723712223</v>
      </c>
      <c r="H30" s="68">
        <v>0.60400702426564501</v>
      </c>
      <c r="I30" s="94">
        <f>SUM(B30:H30)</f>
        <v>4.216014443436177</v>
      </c>
      <c r="L30" s="98" t="s">
        <v>1</v>
      </c>
      <c r="M30" s="98"/>
      <c r="N30" s="98"/>
      <c r="O30" s="98"/>
      <c r="P30" s="98"/>
      <c r="Q30" s="98"/>
      <c r="R30" s="98"/>
      <c r="S30" s="98">
        <v>25</v>
      </c>
      <c r="T30" s="98"/>
      <c r="U30" s="97">
        <v>25</v>
      </c>
    </row>
    <row r="31" spans="1:22" ht="18" x14ac:dyDescent="0.35">
      <c r="L31" s="98" t="s">
        <v>11</v>
      </c>
      <c r="M31" s="98"/>
      <c r="N31" s="98"/>
      <c r="O31" s="98">
        <v>1</v>
      </c>
      <c r="P31" s="98"/>
      <c r="Q31" s="98"/>
      <c r="R31" s="98"/>
      <c r="S31" s="98"/>
      <c r="T31" s="98"/>
      <c r="U31" s="97">
        <v>1</v>
      </c>
    </row>
    <row r="32" spans="1:22" ht="18.600000000000001" thickBot="1" x14ac:dyDescent="0.4">
      <c r="A32" s="91" t="s">
        <v>59</v>
      </c>
      <c r="L32" s="98" t="s">
        <v>12</v>
      </c>
      <c r="M32" s="98"/>
      <c r="N32" s="98"/>
      <c r="O32" s="98"/>
      <c r="P32" s="98">
        <v>1</v>
      </c>
      <c r="Q32" s="98"/>
      <c r="R32" s="98">
        <v>1</v>
      </c>
      <c r="S32" s="98"/>
      <c r="T32" s="98"/>
      <c r="U32" s="97">
        <v>2</v>
      </c>
    </row>
    <row r="33" spans="1:22" ht="18.600000000000001" thickBot="1" x14ac:dyDescent="0.4">
      <c r="A33" s="84" t="s">
        <v>0</v>
      </c>
      <c r="B33" s="64">
        <v>16</v>
      </c>
      <c r="C33" s="71" t="s">
        <v>18</v>
      </c>
      <c r="D33" s="71">
        <v>19</v>
      </c>
      <c r="E33" s="72">
        <v>42</v>
      </c>
      <c r="L33" s="98" t="s">
        <v>3</v>
      </c>
      <c r="M33" s="98"/>
      <c r="N33" s="98"/>
      <c r="O33" s="98"/>
      <c r="P33" s="98"/>
      <c r="Q33" s="98"/>
      <c r="R33" s="98"/>
      <c r="S33" s="98"/>
      <c r="T33" s="98">
        <v>4</v>
      </c>
      <c r="U33" s="97">
        <v>4</v>
      </c>
    </row>
    <row r="34" spans="1:22" ht="18.600000000000001" thickBot="1" x14ac:dyDescent="0.4">
      <c r="A34" s="60" t="s">
        <v>5</v>
      </c>
      <c r="B34" s="49">
        <v>0</v>
      </c>
      <c r="C34" s="73">
        <v>5.9974289171203871E-2</v>
      </c>
      <c r="D34" s="73">
        <v>0.40977382592816652</v>
      </c>
      <c r="E34" s="74">
        <v>0.33187792677735206</v>
      </c>
      <c r="F34">
        <f>SUM(B34:E34)</f>
        <v>0.80162604187672248</v>
      </c>
      <c r="L34" s="98" t="s">
        <v>10</v>
      </c>
      <c r="M34" s="98"/>
      <c r="N34" s="98"/>
      <c r="O34" s="98">
        <v>1</v>
      </c>
      <c r="P34" s="98"/>
      <c r="Q34" s="98"/>
      <c r="R34" s="98">
        <v>1</v>
      </c>
      <c r="S34" s="98"/>
      <c r="T34" s="98"/>
      <c r="U34" s="97">
        <v>2</v>
      </c>
    </row>
    <row r="35" spans="1:22" ht="16.2" thickBot="1" x14ac:dyDescent="0.35">
      <c r="A35" s="70" t="s">
        <v>13</v>
      </c>
      <c r="B35" s="49">
        <v>0</v>
      </c>
      <c r="C35" s="73">
        <v>0.14981094978826376</v>
      </c>
      <c r="D35" s="73">
        <v>1.0235820533933813</v>
      </c>
      <c r="E35" s="74">
        <v>0.82900436355896123</v>
      </c>
      <c r="F35">
        <f>SUM(C35:E35)</f>
        <v>2.0023973667406061</v>
      </c>
      <c r="T35" t="s">
        <v>65</v>
      </c>
      <c r="U35" s="100">
        <v>92</v>
      </c>
    </row>
    <row r="36" spans="1:22" ht="15" thickBot="1" x14ac:dyDescent="0.35">
      <c r="A36" s="77" t="s">
        <v>14</v>
      </c>
      <c r="B36" s="49">
        <v>0</v>
      </c>
      <c r="C36" s="73">
        <v>4.2771192528735631E-2</v>
      </c>
      <c r="D36" s="73">
        <v>0.29223381292571304</v>
      </c>
      <c r="E36" s="74">
        <v>0.23668166640059599</v>
      </c>
      <c r="F36">
        <f>SUM(C36:E36)</f>
        <v>0.57168667185504463</v>
      </c>
    </row>
    <row r="37" spans="1:22" ht="18.600000000000001" thickBot="1" x14ac:dyDescent="0.4">
      <c r="A37" s="77" t="s">
        <v>15</v>
      </c>
      <c r="B37" s="49">
        <v>0</v>
      </c>
      <c r="C37" s="73">
        <v>3.1696998722860789E-2</v>
      </c>
      <c r="D37" s="73">
        <v>0.21656947696419279</v>
      </c>
      <c r="E37" s="74">
        <v>0.17540073198997208</v>
      </c>
      <c r="F37">
        <f>SUM(B37:E37)</f>
        <v>0.42366720767702565</v>
      </c>
      <c r="L37" s="110" t="s">
        <v>71</v>
      </c>
    </row>
    <row r="38" spans="1:22" ht="18" x14ac:dyDescent="0.35">
      <c r="L38" s="98" t="s">
        <v>61</v>
      </c>
      <c r="M38" s="98" t="s">
        <v>35</v>
      </c>
      <c r="N38" s="98" t="s">
        <v>37</v>
      </c>
      <c r="O38" s="98" t="s">
        <v>62</v>
      </c>
      <c r="P38" s="98" t="s">
        <v>41</v>
      </c>
      <c r="Q38" s="98" t="s">
        <v>43</v>
      </c>
      <c r="R38" s="98" t="s">
        <v>63</v>
      </c>
      <c r="S38" s="98" t="s">
        <v>1</v>
      </c>
      <c r="T38" s="98" t="s">
        <v>3</v>
      </c>
      <c r="U38" s="99" t="s">
        <v>64</v>
      </c>
    </row>
    <row r="39" spans="1:22" ht="18.600000000000001" thickBot="1" x14ac:dyDescent="0.4">
      <c r="L39" s="98" t="s">
        <v>2</v>
      </c>
      <c r="M39">
        <v>1</v>
      </c>
      <c r="N39">
        <v>0.60000000000000009</v>
      </c>
      <c r="O39">
        <v>0.4</v>
      </c>
      <c r="P39">
        <v>0</v>
      </c>
      <c r="Q39">
        <v>0</v>
      </c>
      <c r="R39">
        <v>0</v>
      </c>
      <c r="S39">
        <v>0</v>
      </c>
      <c r="T39">
        <v>0</v>
      </c>
      <c r="U39" s="97">
        <f>SUM(M39:T39)</f>
        <v>2</v>
      </c>
      <c r="V39">
        <v>0.2</v>
      </c>
    </row>
    <row r="40" spans="1:22" ht="18.600000000000001" thickBot="1" x14ac:dyDescent="0.4">
      <c r="A40" s="84" t="s">
        <v>0</v>
      </c>
      <c r="B40" s="78">
        <v>17</v>
      </c>
      <c r="C40" s="78">
        <v>26</v>
      </c>
      <c r="D40" s="78">
        <v>27</v>
      </c>
      <c r="E40" s="78">
        <v>29</v>
      </c>
      <c r="F40" s="78">
        <v>32</v>
      </c>
      <c r="G40" s="78">
        <v>39</v>
      </c>
      <c r="H40" s="78">
        <v>20</v>
      </c>
      <c r="I40" s="94"/>
      <c r="L40" s="98" t="s">
        <v>5</v>
      </c>
      <c r="M40">
        <v>0.4</v>
      </c>
      <c r="N40">
        <v>0</v>
      </c>
      <c r="O40">
        <v>0</v>
      </c>
      <c r="P40">
        <v>0</v>
      </c>
      <c r="Q40">
        <v>0.2</v>
      </c>
      <c r="R40">
        <v>0</v>
      </c>
      <c r="S40">
        <v>0</v>
      </c>
      <c r="T40">
        <v>0</v>
      </c>
      <c r="U40">
        <f>(SUM(M40:T40))*0.2</f>
        <v>0.12000000000000002</v>
      </c>
      <c r="V40">
        <v>0.5</v>
      </c>
    </row>
    <row r="41" spans="1:22" ht="18.600000000000001" thickBot="1" x14ac:dyDescent="0.4">
      <c r="A41" s="60" t="s">
        <v>4</v>
      </c>
      <c r="B41" s="79">
        <v>0.21582070197844547</v>
      </c>
      <c r="C41" s="79">
        <v>0.11889934966727163</v>
      </c>
      <c r="D41" s="79">
        <v>0.1062135203109946</v>
      </c>
      <c r="E41" s="79">
        <v>0.1037086750240864</v>
      </c>
      <c r="F41" s="79">
        <v>0.23618267011718314</v>
      </c>
      <c r="G41" s="79">
        <v>7.5710968833322137E-2</v>
      </c>
      <c r="H41" s="79">
        <v>9.2113665389527456E-3</v>
      </c>
      <c r="I41" s="94">
        <f>SUM(B41:H41)</f>
        <v>0.86574725247025619</v>
      </c>
      <c r="L41" s="98" t="s">
        <v>6</v>
      </c>
      <c r="M41">
        <v>0</v>
      </c>
      <c r="N41">
        <v>1.5</v>
      </c>
      <c r="O41">
        <v>0.5</v>
      </c>
      <c r="P41">
        <v>0</v>
      </c>
      <c r="Q41">
        <v>0</v>
      </c>
      <c r="R41">
        <v>0</v>
      </c>
      <c r="S41">
        <v>0</v>
      </c>
      <c r="T41">
        <v>0</v>
      </c>
      <c r="U41" s="97">
        <v>4</v>
      </c>
    </row>
    <row r="42" spans="1:22" ht="18.600000000000001" thickBot="1" x14ac:dyDescent="0.4">
      <c r="A42" s="63" t="s">
        <v>8</v>
      </c>
      <c r="B42" s="79">
        <v>0.18325256188043546</v>
      </c>
      <c r="C42" s="79">
        <v>0.10095699917898193</v>
      </c>
      <c r="D42" s="79">
        <v>9.0185508270996778E-2</v>
      </c>
      <c r="E42" s="79">
        <v>8.8058653378337293E-2</v>
      </c>
      <c r="F42" s="79">
        <v>0.20054183391108679</v>
      </c>
      <c r="G42" s="79">
        <v>6.428590433619169E-2</v>
      </c>
      <c r="H42" s="79">
        <v>7.8213373471994162E-3</v>
      </c>
      <c r="I42" s="94">
        <f>SUM(B42:H42)</f>
        <v>0.73510279830322944</v>
      </c>
      <c r="L42" s="98" t="s">
        <v>8</v>
      </c>
      <c r="M42">
        <v>0</v>
      </c>
      <c r="N42">
        <v>2</v>
      </c>
      <c r="O42">
        <v>0</v>
      </c>
      <c r="P42">
        <v>0</v>
      </c>
      <c r="Q42">
        <v>0</v>
      </c>
      <c r="R42">
        <v>0.2</v>
      </c>
      <c r="S42">
        <v>0</v>
      </c>
      <c r="T42">
        <v>0</v>
      </c>
      <c r="U42">
        <v>2.2000000000000002</v>
      </c>
    </row>
    <row r="43" spans="1:22" ht="18" x14ac:dyDescent="0.35">
      <c r="A43" s="93" t="s">
        <v>12</v>
      </c>
      <c r="B43" s="79">
        <v>0.26968236763684433</v>
      </c>
      <c r="C43" s="79">
        <v>0.1485726709013914</v>
      </c>
      <c r="D43" s="79">
        <v>0.13272088066590487</v>
      </c>
      <c r="E43" s="79">
        <v>0.12959090934552217</v>
      </c>
      <c r="F43" s="79">
        <v>0</v>
      </c>
      <c r="G43" s="79">
        <v>0</v>
      </c>
      <c r="H43" s="79">
        <v>1.1510217113665389E-2</v>
      </c>
      <c r="I43" s="94">
        <f>SUM(B43:H43)</f>
        <v>0.69207704566332817</v>
      </c>
      <c r="L43" s="98" t="s">
        <v>4</v>
      </c>
      <c r="M43">
        <v>0.60000000000000009</v>
      </c>
      <c r="N43">
        <v>0</v>
      </c>
      <c r="O43">
        <v>0.4</v>
      </c>
      <c r="P43">
        <v>0</v>
      </c>
      <c r="Q43">
        <v>0</v>
      </c>
      <c r="R43">
        <v>0.2</v>
      </c>
      <c r="S43">
        <v>0</v>
      </c>
      <c r="T43">
        <v>0</v>
      </c>
      <c r="U43">
        <v>1.2000000000000002</v>
      </c>
    </row>
    <row r="44" spans="1:22" ht="18" x14ac:dyDescent="0.35">
      <c r="A44" s="95" t="s">
        <v>10</v>
      </c>
      <c r="B44" s="92">
        <v>0</v>
      </c>
      <c r="C44" s="79">
        <v>5.95527071990321E-2</v>
      </c>
      <c r="D44" s="79">
        <v>5.3198799601174074E-2</v>
      </c>
      <c r="E44" s="79">
        <v>5.1944206381214851E-2</v>
      </c>
      <c r="F44" s="79">
        <v>0.11829599941744527</v>
      </c>
      <c r="G44" s="79">
        <v>3.7921091841993236E-2</v>
      </c>
      <c r="H44" s="79">
        <v>0</v>
      </c>
      <c r="I44" s="94">
        <f>SUM(C44:H44)</f>
        <v>0.32091280444085951</v>
      </c>
      <c r="L44" s="98" t="s">
        <v>16</v>
      </c>
      <c r="M44" s="98"/>
      <c r="N44" s="98"/>
      <c r="O44" s="98"/>
      <c r="P44" s="98">
        <v>5</v>
      </c>
      <c r="Q44" s="98"/>
      <c r="R44" s="98"/>
      <c r="S44" s="98"/>
      <c r="T44" s="98"/>
      <c r="U44" s="97">
        <v>5</v>
      </c>
    </row>
    <row r="45" spans="1:22" ht="18" x14ac:dyDescent="0.35">
      <c r="A45" s="96" t="s">
        <v>14</v>
      </c>
      <c r="B45" s="92">
        <v>0</v>
      </c>
      <c r="C45" s="79">
        <v>0</v>
      </c>
      <c r="D45" s="79">
        <v>0</v>
      </c>
      <c r="E45" s="79">
        <v>0</v>
      </c>
      <c r="F45" s="79">
        <v>0</v>
      </c>
      <c r="G45" s="79">
        <v>0.3504621314921243</v>
      </c>
      <c r="H45" s="79">
        <v>0.11234451495317156</v>
      </c>
      <c r="I45" s="94">
        <f>SUM(B45:H45)</f>
        <v>0.46280664644529584</v>
      </c>
      <c r="L45" s="98" t="s">
        <v>13</v>
      </c>
      <c r="M45">
        <v>0</v>
      </c>
      <c r="N45">
        <v>0</v>
      </c>
      <c r="O45">
        <v>0</v>
      </c>
      <c r="P45">
        <v>3</v>
      </c>
      <c r="Q45">
        <v>1.5</v>
      </c>
      <c r="R45">
        <v>0</v>
      </c>
      <c r="S45">
        <v>0</v>
      </c>
      <c r="T45">
        <v>0</v>
      </c>
      <c r="U45">
        <v>4.5</v>
      </c>
    </row>
    <row r="46" spans="1:22" ht="18.600000000000001" thickBot="1" x14ac:dyDescent="0.4">
      <c r="L46" s="98" t="s">
        <v>15</v>
      </c>
      <c r="M46" s="98"/>
      <c r="N46" s="98"/>
      <c r="O46" s="98"/>
      <c r="P46" s="98"/>
      <c r="Q46" s="98">
        <v>1</v>
      </c>
      <c r="R46" s="98"/>
      <c r="S46" s="98"/>
      <c r="T46" s="98"/>
      <c r="U46" s="97">
        <v>1</v>
      </c>
    </row>
    <row r="47" spans="1:22" ht="18.600000000000001" thickBot="1" x14ac:dyDescent="0.4">
      <c r="A47" s="108" t="s">
        <v>2</v>
      </c>
      <c r="B47" s="108">
        <v>0.2</v>
      </c>
      <c r="G47" s="107"/>
      <c r="H47" s="107"/>
      <c r="L47" s="98" t="s">
        <v>14</v>
      </c>
      <c r="M47" s="98"/>
      <c r="N47" s="98"/>
      <c r="O47" s="98"/>
      <c r="P47" s="98"/>
      <c r="Q47" s="98">
        <v>1</v>
      </c>
      <c r="R47" s="98">
        <v>1</v>
      </c>
      <c r="S47" s="98"/>
      <c r="T47" s="98"/>
      <c r="U47" s="97">
        <v>2</v>
      </c>
    </row>
    <row r="48" spans="1:22" ht="18.600000000000001" thickBot="1" x14ac:dyDescent="0.4">
      <c r="A48" s="109" t="s">
        <v>5</v>
      </c>
      <c r="B48" s="109">
        <v>0.2</v>
      </c>
      <c r="G48" s="107"/>
      <c r="H48" s="107"/>
      <c r="L48" s="98" t="s">
        <v>9</v>
      </c>
      <c r="M48" s="98"/>
      <c r="N48" s="98">
        <v>6</v>
      </c>
      <c r="O48" s="98"/>
      <c r="P48" s="98"/>
      <c r="Q48" s="98"/>
      <c r="R48" s="98"/>
      <c r="S48" s="98"/>
      <c r="T48" s="98"/>
      <c r="U48" s="97">
        <v>6</v>
      </c>
    </row>
    <row r="49" spans="1:21" ht="18.600000000000001" thickBot="1" x14ac:dyDescent="0.4">
      <c r="A49" s="109" t="s">
        <v>6</v>
      </c>
      <c r="B49" s="109">
        <v>0.5</v>
      </c>
      <c r="G49" s="107"/>
      <c r="H49" s="107"/>
      <c r="L49" s="98" t="s">
        <v>7</v>
      </c>
      <c r="M49">
        <v>0</v>
      </c>
      <c r="N49">
        <v>0</v>
      </c>
      <c r="O49">
        <v>0.2</v>
      </c>
      <c r="P49">
        <v>0</v>
      </c>
      <c r="Q49">
        <v>0</v>
      </c>
      <c r="R49">
        <v>0</v>
      </c>
      <c r="S49">
        <v>0</v>
      </c>
      <c r="T49">
        <v>0</v>
      </c>
      <c r="U49">
        <v>0.2</v>
      </c>
    </row>
    <row r="50" spans="1:21" ht="18.600000000000001" thickBot="1" x14ac:dyDescent="0.4">
      <c r="A50" s="109" t="s">
        <v>8</v>
      </c>
      <c r="B50" s="109">
        <v>0.2</v>
      </c>
      <c r="G50" s="107"/>
      <c r="H50" s="107"/>
      <c r="L50" s="98" t="s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12.5</v>
      </c>
      <c r="T50">
        <v>0</v>
      </c>
      <c r="U50">
        <v>12.5</v>
      </c>
    </row>
    <row r="51" spans="1:21" ht="18.600000000000001" thickBot="1" x14ac:dyDescent="0.4">
      <c r="A51" s="109" t="s">
        <v>4</v>
      </c>
      <c r="B51" s="109">
        <v>0.2</v>
      </c>
      <c r="G51" s="107"/>
      <c r="H51" s="107"/>
      <c r="L51" s="98" t="s">
        <v>11</v>
      </c>
      <c r="M51">
        <v>0</v>
      </c>
      <c r="N51">
        <v>0</v>
      </c>
      <c r="O51">
        <v>0.2</v>
      </c>
      <c r="P51">
        <v>0</v>
      </c>
      <c r="Q51">
        <v>0</v>
      </c>
      <c r="R51">
        <v>0</v>
      </c>
      <c r="S51">
        <v>0</v>
      </c>
      <c r="T51">
        <v>0</v>
      </c>
      <c r="U51">
        <v>0.2</v>
      </c>
    </row>
    <row r="52" spans="1:21" ht="18.600000000000001" thickBot="1" x14ac:dyDescent="0.4">
      <c r="A52" s="109" t="s">
        <v>16</v>
      </c>
      <c r="B52" s="109">
        <v>1</v>
      </c>
      <c r="G52" s="107"/>
      <c r="H52" s="107"/>
      <c r="L52" s="98" t="s">
        <v>12</v>
      </c>
      <c r="M52">
        <v>0</v>
      </c>
      <c r="N52">
        <v>0</v>
      </c>
      <c r="O52">
        <v>0</v>
      </c>
      <c r="P52">
        <v>0.5</v>
      </c>
      <c r="Q52">
        <v>0</v>
      </c>
      <c r="R52">
        <v>0.5</v>
      </c>
      <c r="S52">
        <v>0</v>
      </c>
      <c r="T52">
        <v>0</v>
      </c>
      <c r="U52">
        <v>1</v>
      </c>
    </row>
    <row r="53" spans="1:21" ht="18.600000000000001" thickBot="1" x14ac:dyDescent="0.4">
      <c r="A53" s="109" t="s">
        <v>13</v>
      </c>
      <c r="B53" s="109">
        <v>0.5</v>
      </c>
      <c r="G53" s="107"/>
      <c r="H53" s="107"/>
      <c r="L53" s="98" t="s">
        <v>3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2</v>
      </c>
      <c r="U53">
        <v>2</v>
      </c>
    </row>
    <row r="54" spans="1:21" ht="18.600000000000001" thickBot="1" x14ac:dyDescent="0.4">
      <c r="A54" s="109" t="s">
        <v>15</v>
      </c>
      <c r="B54" s="109">
        <v>1</v>
      </c>
      <c r="G54" s="107"/>
      <c r="H54" s="107"/>
      <c r="L54" s="98" t="s">
        <v>10</v>
      </c>
      <c r="M54" s="98"/>
      <c r="N54" s="98"/>
      <c r="O54" s="98">
        <v>1</v>
      </c>
      <c r="P54" s="98"/>
      <c r="Q54" s="98"/>
      <c r="R54" s="98">
        <v>1</v>
      </c>
      <c r="S54" s="98"/>
      <c r="T54" s="98"/>
      <c r="U54" s="97">
        <v>2</v>
      </c>
    </row>
    <row r="55" spans="1:21" ht="16.2" thickBot="1" x14ac:dyDescent="0.35">
      <c r="A55" s="109" t="s">
        <v>14</v>
      </c>
      <c r="B55" s="109">
        <v>1</v>
      </c>
      <c r="G55" s="107"/>
      <c r="H55" s="107"/>
      <c r="M55">
        <f>SUM(M39:M54)</f>
        <v>2</v>
      </c>
      <c r="N55">
        <v>10</v>
      </c>
      <c r="O55">
        <v>4</v>
      </c>
      <c r="P55">
        <v>9</v>
      </c>
      <c r="Q55">
        <v>4</v>
      </c>
      <c r="R55">
        <v>3</v>
      </c>
      <c r="S55">
        <v>13</v>
      </c>
      <c r="T55">
        <v>2</v>
      </c>
      <c r="U55" s="100">
        <v>92</v>
      </c>
    </row>
    <row r="56" spans="1:21" ht="16.2" thickBot="1" x14ac:dyDescent="0.35">
      <c r="A56" s="109" t="s">
        <v>9</v>
      </c>
      <c r="B56" s="109">
        <v>1</v>
      </c>
      <c r="G56" s="107"/>
      <c r="H56" s="107"/>
    </row>
    <row r="57" spans="1:21" ht="18.600000000000001" thickBot="1" x14ac:dyDescent="0.4">
      <c r="A57" s="109" t="s">
        <v>7</v>
      </c>
      <c r="B57" s="109">
        <v>0.2</v>
      </c>
      <c r="G57" s="107"/>
      <c r="H57" s="107"/>
      <c r="L57" s="110" t="s">
        <v>70</v>
      </c>
      <c r="M57">
        <v>47</v>
      </c>
    </row>
    <row r="58" spans="1:21" ht="16.2" thickBot="1" x14ac:dyDescent="0.35">
      <c r="A58" s="109" t="s">
        <v>68</v>
      </c>
      <c r="B58" s="109">
        <v>0.5</v>
      </c>
      <c r="G58" s="107"/>
      <c r="H58" s="107"/>
    </row>
    <row r="59" spans="1:21" ht="16.2" thickBot="1" x14ac:dyDescent="0.35">
      <c r="A59" s="109" t="s">
        <v>17</v>
      </c>
      <c r="B59" s="109">
        <v>0.2</v>
      </c>
      <c r="G59" s="107"/>
      <c r="H59" s="107"/>
      <c r="L59" t="s">
        <v>72</v>
      </c>
      <c r="M59" t="s">
        <v>80</v>
      </c>
      <c r="N59" t="s">
        <v>73</v>
      </c>
      <c r="O59" t="s">
        <v>74</v>
      </c>
      <c r="P59" t="s">
        <v>81</v>
      </c>
      <c r="Q59" t="s">
        <v>75</v>
      </c>
    </row>
    <row r="60" spans="1:21" ht="16.2" thickBot="1" x14ac:dyDescent="0.35">
      <c r="A60" s="109" t="s">
        <v>11</v>
      </c>
      <c r="B60" s="109">
        <v>0.2</v>
      </c>
      <c r="G60" s="107"/>
      <c r="H60" s="107"/>
      <c r="L60" t="s">
        <v>76</v>
      </c>
      <c r="M60" s="111">
        <v>0.3</v>
      </c>
      <c r="N60">
        <v>14</v>
      </c>
      <c r="O60">
        <v>28</v>
      </c>
      <c r="P60">
        <v>2088</v>
      </c>
      <c r="Q60">
        <f>(N60*O60*P60)</f>
        <v>818496</v>
      </c>
    </row>
    <row r="61" spans="1:21" ht="16.2" thickBot="1" x14ac:dyDescent="0.35">
      <c r="A61" s="109" t="s">
        <v>12</v>
      </c>
      <c r="B61" s="109">
        <v>0.5</v>
      </c>
      <c r="G61" s="107"/>
      <c r="H61" s="107"/>
      <c r="L61" t="s">
        <v>77</v>
      </c>
      <c r="M61" s="111">
        <v>0.7</v>
      </c>
      <c r="N61">
        <v>33</v>
      </c>
      <c r="O61">
        <v>50</v>
      </c>
      <c r="P61">
        <v>2088</v>
      </c>
      <c r="Q61">
        <f t="shared" ref="Q61:Q63" si="1">(N61*O61*P61)</f>
        <v>3445200</v>
      </c>
    </row>
    <row r="62" spans="1:21" ht="16.2" thickBot="1" x14ac:dyDescent="0.35">
      <c r="A62" s="109" t="s">
        <v>69</v>
      </c>
      <c r="B62" s="109">
        <v>0.5</v>
      </c>
      <c r="G62" s="107"/>
      <c r="H62" s="107"/>
      <c r="L62" t="s">
        <v>78</v>
      </c>
      <c r="N62">
        <v>5</v>
      </c>
      <c r="O62">
        <v>60</v>
      </c>
      <c r="P62">
        <v>2088</v>
      </c>
      <c r="Q62">
        <f t="shared" si="1"/>
        <v>626400</v>
      </c>
    </row>
    <row r="63" spans="1:21" ht="16.2" thickBot="1" x14ac:dyDescent="0.35">
      <c r="A63" s="109" t="s">
        <v>10</v>
      </c>
      <c r="B63" s="109">
        <v>1</v>
      </c>
      <c r="G63" s="107"/>
      <c r="H63" s="107"/>
      <c r="L63" t="s">
        <v>79</v>
      </c>
      <c r="N63">
        <v>20</v>
      </c>
      <c r="O63">
        <v>20</v>
      </c>
      <c r="P63">
        <v>2088</v>
      </c>
      <c r="Q63">
        <f t="shared" si="1"/>
        <v>835200</v>
      </c>
    </row>
    <row r="64" spans="1:21" ht="15.6" x14ac:dyDescent="0.3">
      <c r="G64" s="107"/>
      <c r="H64" s="107"/>
      <c r="P64" t="s">
        <v>82</v>
      </c>
      <c r="Q64">
        <f>SUM(Q60+Q61+Q62+Q63)</f>
        <v>5725296</v>
      </c>
    </row>
    <row r="65" spans="5:19" ht="15.6" x14ac:dyDescent="0.3">
      <c r="G65" s="107"/>
      <c r="H65" s="107"/>
    </row>
    <row r="66" spans="5:19" ht="15.6" x14ac:dyDescent="0.3">
      <c r="G66" s="107"/>
      <c r="H66" s="107"/>
    </row>
    <row r="67" spans="5:19" ht="18.600000000000001" thickBot="1" x14ac:dyDescent="0.4">
      <c r="E67" s="98" t="s">
        <v>61</v>
      </c>
      <c r="F67" s="98" t="s">
        <v>35</v>
      </c>
      <c r="G67" s="98" t="s">
        <v>37</v>
      </c>
      <c r="H67" s="98" t="s">
        <v>62</v>
      </c>
      <c r="I67" s="98" t="s">
        <v>41</v>
      </c>
      <c r="J67" s="98" t="s">
        <v>43</v>
      </c>
      <c r="K67" s="98" t="s">
        <v>63</v>
      </c>
      <c r="L67" s="98" t="s">
        <v>1</v>
      </c>
      <c r="M67" s="98" t="s">
        <v>3</v>
      </c>
      <c r="N67" s="99" t="s">
        <v>64</v>
      </c>
      <c r="O67" s="99" t="s">
        <v>83</v>
      </c>
      <c r="P67" s="99" t="s">
        <v>84</v>
      </c>
      <c r="Q67" s="99" t="s">
        <v>85</v>
      </c>
      <c r="R67" s="99" t="s">
        <v>86</v>
      </c>
      <c r="S67" s="99" t="s">
        <v>87</v>
      </c>
    </row>
    <row r="68" spans="5:19" ht="18.600000000000001" thickBot="1" x14ac:dyDescent="0.4">
      <c r="E68" s="98" t="s">
        <v>2</v>
      </c>
      <c r="F68" s="98">
        <v>5</v>
      </c>
      <c r="G68" s="98">
        <v>3</v>
      </c>
      <c r="H68" s="98">
        <v>2</v>
      </c>
      <c r="I68" s="98"/>
      <c r="J68" s="98"/>
      <c r="K68" s="98"/>
      <c r="L68" s="98"/>
      <c r="M68" s="98"/>
      <c r="N68" s="97">
        <f>SUM(F68:M68)</f>
        <v>10</v>
      </c>
      <c r="O68" s="108">
        <v>0.8</v>
      </c>
      <c r="P68">
        <v>8</v>
      </c>
      <c r="Q68">
        <f>O68*P68</f>
        <v>6.4</v>
      </c>
      <c r="R68">
        <v>3</v>
      </c>
      <c r="S68">
        <f>Q68*R68</f>
        <v>19.200000000000003</v>
      </c>
    </row>
    <row r="69" spans="5:19" ht="18.600000000000001" thickBot="1" x14ac:dyDescent="0.4">
      <c r="E69" s="98" t="s">
        <v>5</v>
      </c>
      <c r="F69" s="98">
        <v>2</v>
      </c>
      <c r="G69" s="98"/>
      <c r="H69" s="98"/>
      <c r="I69" s="98"/>
      <c r="J69" s="98">
        <v>1</v>
      </c>
      <c r="K69" s="98"/>
      <c r="L69" s="98"/>
      <c r="M69" s="98"/>
      <c r="N69" s="97">
        <f>SUM(F69:M69)</f>
        <v>3</v>
      </c>
      <c r="O69" s="109">
        <v>0.95</v>
      </c>
      <c r="P69">
        <v>8</v>
      </c>
      <c r="Q69">
        <f t="shared" ref="Q69:Q84" si="2">O69*P69</f>
        <v>7.6</v>
      </c>
      <c r="R69">
        <v>12</v>
      </c>
      <c r="S69">
        <f t="shared" ref="S69:S84" si="3">Q69*R69</f>
        <v>91.199999999999989</v>
      </c>
    </row>
    <row r="70" spans="5:19" ht="18.600000000000001" thickBot="1" x14ac:dyDescent="0.4">
      <c r="E70" s="98" t="s">
        <v>6</v>
      </c>
      <c r="F70" s="98"/>
      <c r="G70" s="98">
        <v>3</v>
      </c>
      <c r="H70" s="98">
        <v>1</v>
      </c>
      <c r="I70" s="98"/>
      <c r="J70" s="98"/>
      <c r="K70" s="98"/>
      <c r="L70" s="98"/>
      <c r="M70" s="98"/>
      <c r="N70" s="97">
        <v>4</v>
      </c>
      <c r="O70" s="109">
        <v>0.95</v>
      </c>
      <c r="P70">
        <v>8</v>
      </c>
      <c r="Q70">
        <f t="shared" si="2"/>
        <v>7.6</v>
      </c>
      <c r="R70">
        <v>3</v>
      </c>
      <c r="S70">
        <f t="shared" si="3"/>
        <v>22.799999999999997</v>
      </c>
    </row>
    <row r="71" spans="5:19" ht="18.600000000000001" thickBot="1" x14ac:dyDescent="0.4">
      <c r="E71" s="98" t="s">
        <v>8</v>
      </c>
      <c r="F71" s="98"/>
      <c r="G71" s="98">
        <v>10</v>
      </c>
      <c r="H71" s="98"/>
      <c r="I71" s="98"/>
      <c r="J71" s="98"/>
      <c r="K71" s="98">
        <v>1</v>
      </c>
      <c r="L71" s="98"/>
      <c r="M71" s="98"/>
      <c r="N71" s="97">
        <v>11</v>
      </c>
      <c r="O71" s="109">
        <v>0.7</v>
      </c>
      <c r="P71">
        <v>8</v>
      </c>
      <c r="Q71">
        <f t="shared" si="2"/>
        <v>5.6</v>
      </c>
      <c r="R71">
        <v>12</v>
      </c>
      <c r="S71">
        <f t="shared" si="3"/>
        <v>67.199999999999989</v>
      </c>
    </row>
    <row r="72" spans="5:19" ht="18.600000000000001" thickBot="1" x14ac:dyDescent="0.4">
      <c r="E72" s="98" t="s">
        <v>4</v>
      </c>
      <c r="F72" s="98">
        <v>3</v>
      </c>
      <c r="G72" s="98"/>
      <c r="H72" s="98">
        <v>2</v>
      </c>
      <c r="I72" s="98"/>
      <c r="J72" s="98"/>
      <c r="K72" s="98">
        <v>1</v>
      </c>
      <c r="L72" s="98"/>
      <c r="M72" s="98"/>
      <c r="N72" s="97">
        <v>6</v>
      </c>
      <c r="O72" s="109">
        <v>0.95</v>
      </c>
      <c r="P72">
        <v>8</v>
      </c>
      <c r="Q72">
        <f t="shared" si="2"/>
        <v>7.6</v>
      </c>
      <c r="R72">
        <v>5</v>
      </c>
      <c r="S72">
        <f t="shared" si="3"/>
        <v>38</v>
      </c>
    </row>
    <row r="73" spans="5:19" ht="18.600000000000001" thickBot="1" x14ac:dyDescent="0.4">
      <c r="E73" s="98" t="s">
        <v>16</v>
      </c>
      <c r="F73" s="98"/>
      <c r="G73" s="98"/>
      <c r="H73" s="98"/>
      <c r="I73" s="98">
        <v>5</v>
      </c>
      <c r="J73" s="98"/>
      <c r="K73" s="98"/>
      <c r="L73" s="98"/>
      <c r="M73" s="98"/>
      <c r="N73" s="97">
        <v>5</v>
      </c>
      <c r="O73" s="109">
        <v>0.95</v>
      </c>
      <c r="P73">
        <v>8</v>
      </c>
      <c r="Q73">
        <f t="shared" si="2"/>
        <v>7.6</v>
      </c>
      <c r="R73">
        <v>2</v>
      </c>
      <c r="S73">
        <f t="shared" si="3"/>
        <v>15.2</v>
      </c>
    </row>
    <row r="74" spans="5:19" ht="18.600000000000001" thickBot="1" x14ac:dyDescent="0.4">
      <c r="E74" s="98" t="s">
        <v>13</v>
      </c>
      <c r="F74" s="98"/>
      <c r="G74" s="98"/>
      <c r="H74" s="98"/>
      <c r="I74" s="98">
        <v>6</v>
      </c>
      <c r="J74" s="98">
        <v>3</v>
      </c>
      <c r="K74" s="98"/>
      <c r="L74" s="98"/>
      <c r="M74" s="98"/>
      <c r="N74" s="97">
        <v>9</v>
      </c>
      <c r="O74" s="109">
        <v>0.95</v>
      </c>
      <c r="P74">
        <v>8</v>
      </c>
      <c r="Q74">
        <f t="shared" si="2"/>
        <v>7.6</v>
      </c>
      <c r="R74">
        <v>12</v>
      </c>
      <c r="S74">
        <f t="shared" si="3"/>
        <v>91.199999999999989</v>
      </c>
    </row>
    <row r="75" spans="5:19" ht="18.600000000000001" thickBot="1" x14ac:dyDescent="0.4">
      <c r="E75" s="98" t="s">
        <v>15</v>
      </c>
      <c r="F75" s="98"/>
      <c r="G75" s="98"/>
      <c r="H75" s="98"/>
      <c r="I75" s="98"/>
      <c r="J75" s="98">
        <v>1</v>
      </c>
      <c r="K75" s="98"/>
      <c r="L75" s="98"/>
      <c r="M75" s="98"/>
      <c r="N75" s="97">
        <v>1</v>
      </c>
      <c r="O75" s="109">
        <v>0.9</v>
      </c>
      <c r="P75">
        <v>8</v>
      </c>
      <c r="Q75">
        <f>O75*P75</f>
        <v>7.2</v>
      </c>
      <c r="R75">
        <v>2</v>
      </c>
      <c r="S75">
        <f t="shared" si="3"/>
        <v>14.4</v>
      </c>
    </row>
    <row r="76" spans="5:19" ht="18.600000000000001" thickBot="1" x14ac:dyDescent="0.4">
      <c r="E76" s="98" t="s">
        <v>14</v>
      </c>
      <c r="F76" s="98"/>
      <c r="G76" s="98"/>
      <c r="H76" s="98"/>
      <c r="I76" s="98"/>
      <c r="J76" s="98">
        <v>1</v>
      </c>
      <c r="K76" s="98">
        <v>1</v>
      </c>
      <c r="L76" s="98"/>
      <c r="M76" s="98"/>
      <c r="N76" s="97">
        <v>2</v>
      </c>
      <c r="O76" s="109">
        <v>0.8</v>
      </c>
      <c r="P76">
        <v>8</v>
      </c>
      <c r="Q76">
        <f t="shared" si="2"/>
        <v>6.4</v>
      </c>
      <c r="R76">
        <v>2</v>
      </c>
      <c r="S76">
        <f t="shared" si="3"/>
        <v>12.8</v>
      </c>
    </row>
    <row r="77" spans="5:19" ht="18.600000000000001" thickBot="1" x14ac:dyDescent="0.4">
      <c r="E77" s="98" t="s">
        <v>9</v>
      </c>
      <c r="F77" s="98"/>
      <c r="G77" s="98">
        <v>6</v>
      </c>
      <c r="H77" s="98"/>
      <c r="I77" s="98"/>
      <c r="J77" s="98"/>
      <c r="K77" s="98"/>
      <c r="L77" s="98"/>
      <c r="M77" s="98"/>
      <c r="N77" s="97">
        <v>6</v>
      </c>
      <c r="O77" s="109">
        <v>0.95</v>
      </c>
      <c r="P77">
        <v>8</v>
      </c>
      <c r="Q77">
        <f t="shared" si="2"/>
        <v>7.6</v>
      </c>
      <c r="R77">
        <v>12</v>
      </c>
      <c r="S77">
        <f t="shared" si="3"/>
        <v>91.199999999999989</v>
      </c>
    </row>
    <row r="78" spans="5:19" ht="18.600000000000001" thickBot="1" x14ac:dyDescent="0.4">
      <c r="E78" s="98" t="s">
        <v>7</v>
      </c>
      <c r="F78" s="98"/>
      <c r="G78" s="98"/>
      <c r="H78" s="98">
        <v>1</v>
      </c>
      <c r="I78" s="98"/>
      <c r="J78" s="98"/>
      <c r="K78" s="98"/>
      <c r="L78" s="98"/>
      <c r="M78" s="98"/>
      <c r="N78" s="97">
        <v>1</v>
      </c>
      <c r="O78" s="109">
        <v>0.95</v>
      </c>
      <c r="P78">
        <v>8</v>
      </c>
      <c r="Q78">
        <f t="shared" si="2"/>
        <v>7.6</v>
      </c>
      <c r="R78">
        <v>12</v>
      </c>
      <c r="S78">
        <f t="shared" si="3"/>
        <v>91.199999999999989</v>
      </c>
    </row>
    <row r="79" spans="5:19" ht="18.600000000000001" thickBot="1" x14ac:dyDescent="0.4">
      <c r="E79" s="98" t="s">
        <v>1</v>
      </c>
      <c r="F79" s="98"/>
      <c r="G79" s="98"/>
      <c r="H79" s="98"/>
      <c r="I79" s="98"/>
      <c r="J79" s="98"/>
      <c r="K79" s="98"/>
      <c r="L79" s="98">
        <v>25</v>
      </c>
      <c r="M79" s="98"/>
      <c r="N79" s="97">
        <v>25</v>
      </c>
      <c r="O79" s="109">
        <v>0.95</v>
      </c>
      <c r="P79">
        <v>8</v>
      </c>
      <c r="Q79">
        <f t="shared" si="2"/>
        <v>7.6</v>
      </c>
      <c r="R79">
        <v>3</v>
      </c>
      <c r="S79">
        <f t="shared" si="3"/>
        <v>22.799999999999997</v>
      </c>
    </row>
    <row r="80" spans="5:19" ht="18.600000000000001" thickBot="1" x14ac:dyDescent="0.4">
      <c r="E80" s="98" t="s">
        <v>11</v>
      </c>
      <c r="F80" s="98"/>
      <c r="G80" s="98"/>
      <c r="H80" s="98">
        <v>1</v>
      </c>
      <c r="I80" s="98"/>
      <c r="J80" s="98"/>
      <c r="K80" s="98"/>
      <c r="L80" s="98"/>
      <c r="M80" s="98"/>
      <c r="N80" s="97">
        <v>1</v>
      </c>
      <c r="O80" s="109">
        <v>0.9</v>
      </c>
      <c r="P80">
        <v>8</v>
      </c>
      <c r="Q80">
        <f t="shared" si="2"/>
        <v>7.2</v>
      </c>
      <c r="R80">
        <v>5</v>
      </c>
      <c r="S80">
        <f t="shared" si="3"/>
        <v>36</v>
      </c>
    </row>
    <row r="81" spans="5:19" ht="18.600000000000001" thickBot="1" x14ac:dyDescent="0.4">
      <c r="E81" s="98" t="s">
        <v>12</v>
      </c>
      <c r="F81" s="98"/>
      <c r="G81" s="98"/>
      <c r="H81" s="98"/>
      <c r="I81" s="98">
        <v>1</v>
      </c>
      <c r="J81" s="98"/>
      <c r="K81" s="98">
        <v>1</v>
      </c>
      <c r="L81" s="98"/>
      <c r="M81" s="98"/>
      <c r="N81" s="97">
        <v>2</v>
      </c>
      <c r="O81" s="109">
        <v>0.95</v>
      </c>
      <c r="P81">
        <v>8</v>
      </c>
      <c r="Q81">
        <f>O82*P82</f>
        <v>7.6</v>
      </c>
      <c r="R81">
        <v>18</v>
      </c>
      <c r="S81">
        <f>Q81*R81</f>
        <v>136.79999999999998</v>
      </c>
    </row>
    <row r="82" spans="5:19" ht="18.600000000000001" thickBot="1" x14ac:dyDescent="0.4">
      <c r="E82" s="98" t="s">
        <v>3</v>
      </c>
      <c r="F82" s="98"/>
      <c r="G82" s="98"/>
      <c r="H82" s="98"/>
      <c r="I82" s="98"/>
      <c r="J82" s="98"/>
      <c r="K82" s="98"/>
      <c r="L82" s="98"/>
      <c r="M82" s="98">
        <v>4</v>
      </c>
      <c r="N82" s="97">
        <v>4</v>
      </c>
      <c r="O82" s="109">
        <v>0.95</v>
      </c>
      <c r="P82">
        <v>8</v>
      </c>
      <c r="Q82">
        <f>O83*P83</f>
        <v>5.6</v>
      </c>
      <c r="R82">
        <v>5</v>
      </c>
      <c r="S82">
        <f>Q82*R82</f>
        <v>28</v>
      </c>
    </row>
    <row r="83" spans="5:19" ht="18.600000000000001" thickBot="1" x14ac:dyDescent="0.4">
      <c r="E83" s="98" t="s">
        <v>10</v>
      </c>
      <c r="F83" s="98"/>
      <c r="G83" s="98"/>
      <c r="H83" s="98">
        <v>1</v>
      </c>
      <c r="I83" s="98">
        <v>2</v>
      </c>
      <c r="J83" s="98"/>
      <c r="K83" s="98">
        <v>1</v>
      </c>
      <c r="L83" s="98"/>
      <c r="M83" s="98"/>
      <c r="N83" s="97">
        <v>4</v>
      </c>
      <c r="O83" s="109">
        <v>0.7</v>
      </c>
      <c r="P83">
        <v>8</v>
      </c>
      <c r="Q83">
        <f>O84*P84</f>
        <v>7.6</v>
      </c>
      <c r="R83">
        <v>5</v>
      </c>
      <c r="S83">
        <f>Q83*R83</f>
        <v>38</v>
      </c>
    </row>
    <row r="84" spans="5:19" ht="16.2" thickBot="1" x14ac:dyDescent="0.35">
      <c r="M84" t="s">
        <v>65</v>
      </c>
      <c r="N84" s="100">
        <v>94</v>
      </c>
      <c r="O84" s="109">
        <v>0.95</v>
      </c>
      <c r="P84">
        <v>8</v>
      </c>
    </row>
    <row r="85" spans="5:19" x14ac:dyDescent="0.3">
      <c r="R85" t="s">
        <v>88</v>
      </c>
      <c r="S85">
        <f>SUM(S68:S83)</f>
        <v>815.99999999999977</v>
      </c>
    </row>
    <row r="88" spans="5:19" ht="18" x14ac:dyDescent="0.35">
      <c r="E88" s="98" t="s">
        <v>89</v>
      </c>
      <c r="F88" s="98" t="s">
        <v>35</v>
      </c>
      <c r="G88" s="98" t="s">
        <v>37</v>
      </c>
      <c r="H88" s="98" t="s">
        <v>62</v>
      </c>
      <c r="I88" s="98" t="s">
        <v>41</v>
      </c>
      <c r="J88" s="98" t="s">
        <v>43</v>
      </c>
      <c r="K88" s="98" t="s">
        <v>63</v>
      </c>
      <c r="L88" s="98" t="s">
        <v>1</v>
      </c>
      <c r="M88" s="98" t="s">
        <v>3</v>
      </c>
      <c r="N88" s="99" t="s">
        <v>90</v>
      </c>
    </row>
    <row r="89" spans="5:19" ht="18" x14ac:dyDescent="0.35">
      <c r="E89" s="98" t="s">
        <v>2</v>
      </c>
      <c r="F89">
        <v>25000</v>
      </c>
      <c r="G89">
        <v>15000</v>
      </c>
      <c r="H89">
        <v>10000</v>
      </c>
      <c r="I89">
        <v>0</v>
      </c>
      <c r="J89">
        <v>0</v>
      </c>
      <c r="K89">
        <v>0</v>
      </c>
      <c r="L89">
        <v>0</v>
      </c>
      <c r="M89">
        <v>0</v>
      </c>
      <c r="N89">
        <v>5000</v>
      </c>
    </row>
    <row r="90" spans="5:19" ht="18" x14ac:dyDescent="0.35">
      <c r="E90" s="98" t="s">
        <v>5</v>
      </c>
      <c r="F90">
        <v>7000</v>
      </c>
      <c r="G90">
        <v>0</v>
      </c>
      <c r="H90">
        <v>0</v>
      </c>
      <c r="I90">
        <v>0</v>
      </c>
      <c r="J90">
        <v>3500</v>
      </c>
      <c r="K90">
        <v>0</v>
      </c>
      <c r="L90" s="98"/>
      <c r="M90" s="98"/>
      <c r="N90">
        <v>3500</v>
      </c>
    </row>
    <row r="91" spans="5:19" ht="18" x14ac:dyDescent="0.35">
      <c r="E91" s="98" t="s">
        <v>6</v>
      </c>
      <c r="F91" s="98"/>
      <c r="G91" s="98">
        <v>6000</v>
      </c>
      <c r="H91" s="98">
        <v>2000</v>
      </c>
      <c r="I91" s="98"/>
      <c r="J91" s="98"/>
      <c r="K91" s="98"/>
      <c r="L91" s="98"/>
      <c r="M91" s="98"/>
      <c r="N91">
        <v>2000</v>
      </c>
    </row>
    <row r="92" spans="5:19" ht="18" x14ac:dyDescent="0.35">
      <c r="E92" s="98" t="s">
        <v>8</v>
      </c>
      <c r="F92" s="98"/>
      <c r="G92" s="98">
        <v>26500</v>
      </c>
      <c r="H92" s="98"/>
      <c r="I92" s="98"/>
      <c r="J92" s="98"/>
      <c r="K92" s="98">
        <v>2650</v>
      </c>
      <c r="L92" s="98"/>
      <c r="M92" s="98"/>
      <c r="N92">
        <v>2650</v>
      </c>
    </row>
    <row r="93" spans="5:19" ht="18" x14ac:dyDescent="0.35">
      <c r="E93" s="98" t="s">
        <v>4</v>
      </c>
      <c r="F93" s="98">
        <v>18900</v>
      </c>
      <c r="G93" s="98"/>
      <c r="H93" s="98">
        <v>12600</v>
      </c>
      <c r="I93" s="98"/>
      <c r="J93" s="98"/>
      <c r="K93" s="98">
        <v>6300</v>
      </c>
      <c r="L93" s="98"/>
      <c r="M93" s="98"/>
      <c r="N93">
        <v>6300</v>
      </c>
    </row>
    <row r="94" spans="5:19" ht="18" x14ac:dyDescent="0.35">
      <c r="E94" s="98" t="s">
        <v>16</v>
      </c>
      <c r="F94" s="98"/>
      <c r="G94" s="98"/>
      <c r="H94" s="98"/>
      <c r="I94" s="98">
        <v>1000</v>
      </c>
      <c r="J94" s="98"/>
      <c r="K94" s="98"/>
      <c r="L94" s="98"/>
      <c r="M94" s="98"/>
      <c r="N94">
        <v>200</v>
      </c>
    </row>
    <row r="95" spans="5:19" ht="18" x14ac:dyDescent="0.35">
      <c r="E95" s="98" t="s">
        <v>13</v>
      </c>
      <c r="F95" s="98"/>
      <c r="G95" s="98"/>
      <c r="H95" s="98"/>
      <c r="I95" s="98">
        <v>28140</v>
      </c>
      <c r="J95" s="98">
        <v>14070</v>
      </c>
      <c r="K95" s="98"/>
      <c r="L95" s="98"/>
      <c r="M95" s="98"/>
      <c r="N95">
        <v>4690</v>
      </c>
    </row>
    <row r="96" spans="5:19" ht="18" x14ac:dyDescent="0.35">
      <c r="E96" s="98" t="s">
        <v>15</v>
      </c>
      <c r="F96" s="98"/>
      <c r="G96" s="98"/>
      <c r="H96" s="98"/>
      <c r="I96" s="98"/>
      <c r="J96" s="98">
        <v>1350</v>
      </c>
      <c r="K96" s="98"/>
      <c r="L96" s="98"/>
      <c r="M96" s="98"/>
      <c r="N96">
        <v>1350</v>
      </c>
    </row>
    <row r="97" spans="5:17" ht="18" x14ac:dyDescent="0.35">
      <c r="E97" s="98" t="s">
        <v>14</v>
      </c>
      <c r="F97" s="98"/>
      <c r="G97" s="98"/>
      <c r="H97" s="98"/>
      <c r="I97" s="98"/>
      <c r="J97" s="98">
        <v>1600</v>
      </c>
      <c r="K97" s="98">
        <v>3200</v>
      </c>
      <c r="L97" s="98"/>
      <c r="M97" s="98"/>
      <c r="N97">
        <v>1600</v>
      </c>
    </row>
    <row r="98" spans="5:17" ht="18" x14ac:dyDescent="0.35">
      <c r="E98" s="98" t="s">
        <v>9</v>
      </c>
      <c r="F98" s="98"/>
      <c r="G98" s="98">
        <v>19500</v>
      </c>
      <c r="H98" s="98"/>
      <c r="I98" s="98"/>
      <c r="J98" s="98"/>
      <c r="K98" s="98"/>
      <c r="L98" s="98"/>
      <c r="M98" s="98"/>
      <c r="N98">
        <v>3250</v>
      </c>
    </row>
    <row r="99" spans="5:17" ht="18" x14ac:dyDescent="0.35">
      <c r="E99" s="98" t="s">
        <v>7</v>
      </c>
      <c r="F99" s="98"/>
      <c r="G99" s="98"/>
      <c r="H99" s="98">
        <v>2880</v>
      </c>
      <c r="I99" s="98"/>
      <c r="J99" s="98"/>
      <c r="K99" s="98"/>
      <c r="L99" s="98"/>
      <c r="M99" s="98"/>
      <c r="N99">
        <v>2880</v>
      </c>
    </row>
    <row r="100" spans="5:17" ht="18" x14ac:dyDescent="0.35">
      <c r="E100" s="98" t="s">
        <v>1</v>
      </c>
      <c r="F100" s="98"/>
      <c r="G100" s="98"/>
      <c r="H100" s="98"/>
      <c r="I100" s="98"/>
      <c r="J100" s="98"/>
      <c r="K100" s="98"/>
      <c r="L100" s="98">
        <v>312500</v>
      </c>
      <c r="M100" s="98"/>
      <c r="N100">
        <v>12500</v>
      </c>
    </row>
    <row r="101" spans="5:17" ht="18" x14ac:dyDescent="0.35">
      <c r="E101" s="98" t="s">
        <v>11</v>
      </c>
      <c r="F101" s="98"/>
      <c r="G101" s="98"/>
      <c r="H101" s="98">
        <v>1200</v>
      </c>
      <c r="I101" s="98"/>
      <c r="J101" s="98"/>
      <c r="K101" s="98"/>
      <c r="L101" s="98"/>
      <c r="M101" s="98"/>
      <c r="N101">
        <v>1200</v>
      </c>
    </row>
    <row r="102" spans="5:17" ht="18" x14ac:dyDescent="0.35">
      <c r="E102" s="98" t="s">
        <v>12</v>
      </c>
      <c r="F102" s="98"/>
      <c r="G102" s="98"/>
      <c r="H102" s="98"/>
      <c r="I102" s="98">
        <v>18675</v>
      </c>
      <c r="J102" s="98"/>
      <c r="K102" s="98">
        <v>18675</v>
      </c>
      <c r="L102" s="98"/>
      <c r="M102" s="98"/>
      <c r="N102">
        <v>18675</v>
      </c>
    </row>
    <row r="103" spans="5:17" ht="18" x14ac:dyDescent="0.35">
      <c r="E103" s="98" t="s">
        <v>3</v>
      </c>
      <c r="F103" s="98"/>
      <c r="G103" s="98"/>
      <c r="H103" s="98"/>
      <c r="I103" s="98"/>
      <c r="J103" s="98"/>
      <c r="K103" s="98"/>
      <c r="L103" s="98"/>
      <c r="M103" s="98">
        <v>4400</v>
      </c>
      <c r="N103">
        <v>1100</v>
      </c>
    </row>
    <row r="104" spans="5:17" ht="18" x14ac:dyDescent="0.35">
      <c r="E104" s="98" t="s">
        <v>10</v>
      </c>
      <c r="F104" s="98"/>
      <c r="G104" s="98"/>
      <c r="H104" s="98">
        <v>1000</v>
      </c>
      <c r="I104" s="98">
        <v>2000</v>
      </c>
      <c r="J104" s="98"/>
      <c r="K104" s="98">
        <v>1000</v>
      </c>
      <c r="L104" s="98"/>
      <c r="M104" s="98"/>
      <c r="N104">
        <v>1000</v>
      </c>
    </row>
    <row r="105" spans="5:17" ht="18" x14ac:dyDescent="0.35">
      <c r="E105" s="99" t="s">
        <v>88</v>
      </c>
      <c r="F105">
        <v>50900</v>
      </c>
      <c r="G105">
        <v>67000</v>
      </c>
      <c r="H105">
        <v>29680</v>
      </c>
      <c r="I105">
        <v>49815</v>
      </c>
      <c r="J105">
        <v>20520</v>
      </c>
      <c r="K105">
        <v>31825</v>
      </c>
      <c r="L105">
        <v>312500</v>
      </c>
      <c r="M105">
        <v>4400</v>
      </c>
      <c r="N105">
        <f>SUM(F105:M105)</f>
        <v>566640</v>
      </c>
      <c r="O105" t="s">
        <v>91</v>
      </c>
    </row>
    <row r="109" spans="5:17" ht="18" x14ac:dyDescent="0.35">
      <c r="E109" s="98" t="s">
        <v>92</v>
      </c>
      <c r="F109" s="98" t="s">
        <v>35</v>
      </c>
      <c r="G109" s="98" t="s">
        <v>37</v>
      </c>
      <c r="H109" s="98" t="s">
        <v>62</v>
      </c>
      <c r="I109" s="98" t="s">
        <v>41</v>
      </c>
      <c r="J109" s="98" t="s">
        <v>43</v>
      </c>
      <c r="K109" s="98" t="s">
        <v>63</v>
      </c>
      <c r="L109" s="98" t="s">
        <v>1</v>
      </c>
      <c r="M109" s="98" t="s">
        <v>3</v>
      </c>
      <c r="N109" t="s">
        <v>86</v>
      </c>
      <c r="O109" t="s">
        <v>87</v>
      </c>
      <c r="P109" s="110" t="s">
        <v>93</v>
      </c>
      <c r="Q109" s="110" t="s">
        <v>94</v>
      </c>
    </row>
    <row r="110" spans="5:17" ht="18" x14ac:dyDescent="0.35">
      <c r="E110" s="98" t="s">
        <v>2</v>
      </c>
      <c r="F110" s="98">
        <v>75168.000000000015</v>
      </c>
      <c r="G110" s="98">
        <v>45100.800000000003</v>
      </c>
      <c r="H110" s="98">
        <v>30067.200000000004</v>
      </c>
      <c r="I110" s="98"/>
      <c r="J110" s="98"/>
      <c r="K110" s="98"/>
      <c r="L110" s="98"/>
      <c r="M110" s="98"/>
      <c r="N110">
        <v>3</v>
      </c>
      <c r="O110">
        <v>19.200000000000003</v>
      </c>
      <c r="P110">
        <v>261</v>
      </c>
      <c r="Q110">
        <f>N110*O110*P110</f>
        <v>15033.600000000002</v>
      </c>
    </row>
    <row r="111" spans="5:17" ht="18" x14ac:dyDescent="0.35">
      <c r="E111" s="98" t="s">
        <v>5</v>
      </c>
      <c r="F111" s="98">
        <v>571276.79999999993</v>
      </c>
      <c r="G111" s="98">
        <v>0</v>
      </c>
      <c r="H111" s="98">
        <v>0</v>
      </c>
      <c r="I111" s="98">
        <v>0</v>
      </c>
      <c r="J111" s="98">
        <v>285638.39999999997</v>
      </c>
      <c r="K111" s="98"/>
      <c r="L111" s="98"/>
      <c r="M111" s="98"/>
      <c r="N111">
        <v>12</v>
      </c>
      <c r="O111">
        <v>91.199999999999989</v>
      </c>
      <c r="P111">
        <v>261</v>
      </c>
      <c r="Q111">
        <f t="shared" ref="Q111:Q126" si="4">N111*O111*P111</f>
        <v>285638.39999999997</v>
      </c>
    </row>
    <row r="112" spans="5:17" ht="18" x14ac:dyDescent="0.35">
      <c r="E112" s="98" t="s">
        <v>6</v>
      </c>
      <c r="F112" s="98"/>
      <c r="G112" s="98">
        <v>53557.2</v>
      </c>
      <c r="H112" s="98">
        <v>17852.399999999998</v>
      </c>
      <c r="I112" s="98"/>
      <c r="J112" s="98"/>
      <c r="K112" s="98"/>
      <c r="L112" s="98"/>
      <c r="M112" s="98"/>
      <c r="N112">
        <v>3</v>
      </c>
      <c r="O112">
        <v>22.799999999999997</v>
      </c>
      <c r="P112">
        <v>261</v>
      </c>
      <c r="Q112">
        <f t="shared" si="4"/>
        <v>17852.399999999998</v>
      </c>
    </row>
    <row r="113" spans="5:17" ht="18" x14ac:dyDescent="0.35">
      <c r="E113" s="98" t="s">
        <v>8</v>
      </c>
      <c r="F113" s="98"/>
      <c r="G113" s="98">
        <v>2104703.9999999995</v>
      </c>
      <c r="H113" s="98">
        <v>0</v>
      </c>
      <c r="I113" s="98">
        <v>0</v>
      </c>
      <c r="J113" s="98">
        <v>0</v>
      </c>
      <c r="K113" s="98">
        <v>210470.39999999997</v>
      </c>
      <c r="L113" s="98"/>
      <c r="M113" s="98"/>
      <c r="N113">
        <v>12</v>
      </c>
      <c r="O113">
        <v>67.199999999999989</v>
      </c>
      <c r="P113">
        <v>261</v>
      </c>
      <c r="Q113">
        <f t="shared" si="4"/>
        <v>210470.39999999997</v>
      </c>
    </row>
    <row r="114" spans="5:17" ht="18" x14ac:dyDescent="0.35">
      <c r="E114" s="98" t="s">
        <v>4</v>
      </c>
      <c r="F114" s="98">
        <v>148770</v>
      </c>
      <c r="G114" s="98">
        <v>0</v>
      </c>
      <c r="H114" s="98">
        <v>99180</v>
      </c>
      <c r="I114" s="98">
        <v>0</v>
      </c>
      <c r="J114" s="98">
        <v>0</v>
      </c>
      <c r="K114" s="98">
        <v>49590</v>
      </c>
      <c r="L114" s="98"/>
      <c r="M114" s="98"/>
      <c r="N114">
        <v>5</v>
      </c>
      <c r="O114">
        <v>38</v>
      </c>
      <c r="P114">
        <v>261</v>
      </c>
      <c r="Q114">
        <f t="shared" si="4"/>
        <v>49590</v>
      </c>
    </row>
    <row r="115" spans="5:17" ht="18" x14ac:dyDescent="0.35">
      <c r="E115" s="98" t="s">
        <v>16</v>
      </c>
      <c r="F115" s="98"/>
      <c r="G115" s="98"/>
      <c r="H115" s="98"/>
      <c r="I115" s="98">
        <v>39672</v>
      </c>
      <c r="J115" s="98"/>
      <c r="K115" s="98"/>
      <c r="L115" s="98"/>
      <c r="M115" s="98"/>
      <c r="N115">
        <v>2</v>
      </c>
      <c r="O115">
        <v>15.2</v>
      </c>
      <c r="P115">
        <v>261</v>
      </c>
      <c r="Q115">
        <f t="shared" si="4"/>
        <v>7934.4</v>
      </c>
    </row>
    <row r="116" spans="5:17" ht="18" x14ac:dyDescent="0.35">
      <c r="E116" s="98" t="s">
        <v>13</v>
      </c>
      <c r="F116" s="98"/>
      <c r="G116" s="98"/>
      <c r="H116" s="98"/>
      <c r="I116" s="98">
        <v>1713830.4</v>
      </c>
      <c r="J116" s="98">
        <v>856915.2</v>
      </c>
      <c r="K116" s="98"/>
      <c r="L116" s="98"/>
      <c r="M116" s="98"/>
      <c r="N116">
        <v>12</v>
      </c>
      <c r="O116">
        <v>91.199999999999989</v>
      </c>
      <c r="P116">
        <v>261</v>
      </c>
      <c r="Q116">
        <f t="shared" si="4"/>
        <v>285638.39999999997</v>
      </c>
    </row>
    <row r="117" spans="5:17" ht="18" x14ac:dyDescent="0.35">
      <c r="E117" s="98" t="s">
        <v>15</v>
      </c>
      <c r="F117" s="98"/>
      <c r="G117" s="98"/>
      <c r="H117" s="98"/>
      <c r="I117" s="98"/>
      <c r="J117" s="98">
        <v>7516.8</v>
      </c>
      <c r="K117" s="98"/>
      <c r="L117" s="98"/>
      <c r="M117" s="98"/>
      <c r="N117">
        <v>2</v>
      </c>
      <c r="O117">
        <v>14.4</v>
      </c>
      <c r="P117">
        <v>261</v>
      </c>
      <c r="Q117">
        <f t="shared" si="4"/>
        <v>7516.8</v>
      </c>
    </row>
    <row r="118" spans="5:17" ht="18" x14ac:dyDescent="0.35">
      <c r="E118" s="98" t="s">
        <v>14</v>
      </c>
      <c r="F118" s="98"/>
      <c r="G118" s="98"/>
      <c r="H118" s="98"/>
      <c r="I118" s="98"/>
      <c r="J118" s="98">
        <v>6681.6</v>
      </c>
      <c r="K118" s="98">
        <v>6681.6</v>
      </c>
      <c r="L118" s="98"/>
      <c r="M118" s="98"/>
      <c r="N118">
        <v>2</v>
      </c>
      <c r="O118">
        <v>12.8</v>
      </c>
      <c r="P118">
        <v>261</v>
      </c>
      <c r="Q118">
        <f t="shared" si="4"/>
        <v>6681.6</v>
      </c>
    </row>
    <row r="119" spans="5:17" ht="18" x14ac:dyDescent="0.35">
      <c r="E119" s="98" t="s">
        <v>9</v>
      </c>
      <c r="F119" s="98"/>
      <c r="G119" s="98">
        <f>6*285638.4</f>
        <v>1713830.4000000001</v>
      </c>
      <c r="H119" s="98"/>
      <c r="I119" s="98"/>
      <c r="J119" s="98"/>
      <c r="K119" s="98"/>
      <c r="L119" s="98"/>
      <c r="M119" s="98"/>
      <c r="N119">
        <v>12</v>
      </c>
      <c r="O119">
        <v>91.199999999999989</v>
      </c>
      <c r="P119">
        <v>261</v>
      </c>
      <c r="Q119">
        <f t="shared" si="4"/>
        <v>285638.39999999997</v>
      </c>
    </row>
    <row r="120" spans="5:17" ht="18" x14ac:dyDescent="0.35">
      <c r="E120" s="98" t="s">
        <v>7</v>
      </c>
      <c r="F120" s="98"/>
      <c r="G120" s="98"/>
      <c r="H120" s="98">
        <v>285638.40000000002</v>
      </c>
      <c r="I120" s="98"/>
      <c r="J120" s="98"/>
      <c r="K120" s="98"/>
      <c r="L120" s="98"/>
      <c r="M120" s="98"/>
      <c r="N120">
        <v>12</v>
      </c>
      <c r="O120">
        <v>91.199999999999989</v>
      </c>
      <c r="P120">
        <v>261</v>
      </c>
      <c r="Q120">
        <f t="shared" si="4"/>
        <v>285638.39999999997</v>
      </c>
    </row>
    <row r="121" spans="5:17" ht="18" x14ac:dyDescent="0.35">
      <c r="E121" s="98" t="s">
        <v>1</v>
      </c>
      <c r="F121" s="98"/>
      <c r="G121" s="98"/>
      <c r="H121" s="98"/>
      <c r="I121" s="98"/>
      <c r="J121" s="98"/>
      <c r="K121" s="98"/>
      <c r="L121" s="98">
        <f>25*17852.4</f>
        <v>446310.00000000006</v>
      </c>
      <c r="M121" s="98"/>
      <c r="N121">
        <v>3</v>
      </c>
      <c r="O121">
        <v>22.799999999999997</v>
      </c>
      <c r="P121">
        <v>261</v>
      </c>
      <c r="Q121">
        <f t="shared" si="4"/>
        <v>17852.399999999998</v>
      </c>
    </row>
    <row r="122" spans="5:17" ht="18" x14ac:dyDescent="0.35">
      <c r="E122" s="98" t="s">
        <v>11</v>
      </c>
      <c r="F122" s="98"/>
      <c r="G122" s="98"/>
      <c r="H122" s="98">
        <v>46980</v>
      </c>
      <c r="I122" s="98"/>
      <c r="J122" s="98"/>
      <c r="K122" s="98"/>
      <c r="L122" s="98"/>
      <c r="M122" s="98"/>
      <c r="N122">
        <v>5</v>
      </c>
      <c r="O122">
        <v>36</v>
      </c>
      <c r="P122">
        <v>261</v>
      </c>
      <c r="Q122">
        <f t="shared" si="4"/>
        <v>46980</v>
      </c>
    </row>
    <row r="123" spans="5:17" ht="18" x14ac:dyDescent="0.35">
      <c r="E123" s="98" t="s">
        <v>12</v>
      </c>
      <c r="F123" s="98"/>
      <c r="G123" s="98"/>
      <c r="H123" s="98"/>
      <c r="I123" s="98">
        <v>18714.240000000002</v>
      </c>
      <c r="J123" s="98"/>
      <c r="K123" s="98">
        <v>18714.240000000002</v>
      </c>
      <c r="L123" s="98"/>
      <c r="M123" s="98"/>
      <c r="N123">
        <v>7.6</v>
      </c>
      <c r="O123">
        <v>18</v>
      </c>
      <c r="P123">
        <v>136.79999999999998</v>
      </c>
      <c r="Q123">
        <f t="shared" si="4"/>
        <v>18714.239999999994</v>
      </c>
    </row>
    <row r="124" spans="5:17" ht="18" x14ac:dyDescent="0.35">
      <c r="E124" s="98" t="s">
        <v>3</v>
      </c>
      <c r="F124" s="98"/>
      <c r="G124" s="98"/>
      <c r="H124" s="98"/>
      <c r="I124" s="98"/>
      <c r="J124" s="98"/>
      <c r="K124" s="98"/>
      <c r="L124" s="98"/>
      <c r="M124" s="98">
        <f>25*784</f>
        <v>19600</v>
      </c>
      <c r="N124">
        <v>5.6</v>
      </c>
      <c r="O124">
        <v>5</v>
      </c>
      <c r="P124">
        <v>28</v>
      </c>
      <c r="Q124">
        <f t="shared" si="4"/>
        <v>784</v>
      </c>
    </row>
    <row r="125" spans="5:17" ht="18" x14ac:dyDescent="0.35">
      <c r="E125" s="98" t="s">
        <v>10</v>
      </c>
      <c r="F125" s="98"/>
      <c r="G125" s="98"/>
      <c r="H125" s="98">
        <v>1444</v>
      </c>
      <c r="I125" s="98">
        <v>2888</v>
      </c>
      <c r="J125" s="98"/>
      <c r="K125" s="98">
        <v>1444</v>
      </c>
      <c r="L125" s="98"/>
      <c r="M125" s="98"/>
      <c r="N125">
        <v>7.6</v>
      </c>
      <c r="O125">
        <v>5</v>
      </c>
      <c r="P125">
        <v>38</v>
      </c>
      <c r="Q125">
        <f t="shared" si="4"/>
        <v>1444</v>
      </c>
    </row>
    <row r="126" spans="5:17" x14ac:dyDescent="0.3">
      <c r="F126">
        <f>SUM(F110:F125)</f>
        <v>795214.79999999993</v>
      </c>
      <c r="G126">
        <f>SUM(G110:G125)</f>
        <v>3917192.3999999994</v>
      </c>
      <c r="H126">
        <f>SUM(H110:H125)</f>
        <v>481162</v>
      </c>
      <c r="I126">
        <f>SUM(I110:I125)</f>
        <v>1775104.64</v>
      </c>
      <c r="J126">
        <f>SUM(J110:J125)</f>
        <v>1156752</v>
      </c>
      <c r="K126">
        <f>SUM(K110:K125)</f>
        <v>286900.23999999993</v>
      </c>
      <c r="L126">
        <f>SUM(L110:L125)</f>
        <v>446310.00000000006</v>
      </c>
      <c r="M126">
        <v>19600</v>
      </c>
      <c r="N126">
        <f>SUM(F126:M126)</f>
        <v>8878236.0799999982</v>
      </c>
      <c r="O126" t="s">
        <v>95</v>
      </c>
    </row>
    <row r="129" spans="5:8" x14ac:dyDescent="0.3">
      <c r="E129" t="s">
        <v>96</v>
      </c>
      <c r="F129" t="s">
        <v>99</v>
      </c>
      <c r="G129" t="s">
        <v>100</v>
      </c>
      <c r="H129" t="s">
        <v>65</v>
      </c>
    </row>
    <row r="130" spans="5:8" x14ac:dyDescent="0.3">
      <c r="E130" t="s">
        <v>97</v>
      </c>
      <c r="F130">
        <v>566640</v>
      </c>
      <c r="G130">
        <v>8878236.0799999982</v>
      </c>
      <c r="H130">
        <f>SUM(F130+G130)</f>
        <v>9444876.0799999982</v>
      </c>
    </row>
    <row r="131" spans="5:8" x14ac:dyDescent="0.3">
      <c r="E131" t="s">
        <v>98</v>
      </c>
      <c r="H131">
        <v>5725296</v>
      </c>
    </row>
    <row r="132" spans="5:8" x14ac:dyDescent="0.3">
      <c r="G132" t="s">
        <v>101</v>
      </c>
      <c r="H132">
        <f>SUM(H130:H131)</f>
        <v>15170172.079999998</v>
      </c>
    </row>
    <row r="133" spans="5:8" x14ac:dyDescent="0.3">
      <c r="E133" t="s">
        <v>106</v>
      </c>
      <c r="F133">
        <v>77647761</v>
      </c>
    </row>
    <row r="134" spans="5:8" x14ac:dyDescent="0.3">
      <c r="E134" t="s">
        <v>107</v>
      </c>
      <c r="F134">
        <f>F133-H132</f>
        <v>62477588.920000002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E6555-DE23-C740-A845-8670CA7CCD3F}">
  <dimension ref="A1:K63"/>
  <sheetViews>
    <sheetView tabSelected="1" topLeftCell="A46" workbookViewId="0">
      <selection activeCell="J65" sqref="J65"/>
    </sheetView>
  </sheetViews>
  <sheetFormatPr defaultColWidth="11.5546875" defaultRowHeight="14.4" x14ac:dyDescent="0.3"/>
  <cols>
    <col min="5" max="5" width="13.77734375" bestFit="1" customWidth="1"/>
    <col min="6" max="6" width="14.33203125" bestFit="1" customWidth="1"/>
    <col min="7" max="7" width="17.21875" bestFit="1" customWidth="1"/>
    <col min="8" max="8" width="9" bestFit="1" customWidth="1"/>
    <col min="9" max="9" width="22.21875" bestFit="1" customWidth="1"/>
    <col min="10" max="10" width="19.33203125" customWidth="1"/>
  </cols>
  <sheetData>
    <row r="1" spans="1:11" ht="18.600000000000001" thickBot="1" x14ac:dyDescent="0.4">
      <c r="A1" s="98" t="s">
        <v>61</v>
      </c>
      <c r="B1" s="98" t="s">
        <v>35</v>
      </c>
      <c r="C1" s="98" t="s">
        <v>37</v>
      </c>
      <c r="D1" s="98" t="s">
        <v>62</v>
      </c>
      <c r="E1" s="98" t="s">
        <v>41</v>
      </c>
      <c r="F1" s="98" t="s">
        <v>43</v>
      </c>
      <c r="G1" s="98" t="s">
        <v>63</v>
      </c>
      <c r="H1" s="98" t="s">
        <v>1</v>
      </c>
      <c r="I1" s="98" t="s">
        <v>3</v>
      </c>
      <c r="J1" s="99" t="s">
        <v>64</v>
      </c>
      <c r="K1" s="99" t="s">
        <v>67</v>
      </c>
    </row>
    <row r="2" spans="1:11" ht="18.600000000000001" thickBot="1" x14ac:dyDescent="0.4">
      <c r="A2" s="98" t="s">
        <v>2</v>
      </c>
      <c r="B2" s="98">
        <v>5</v>
      </c>
      <c r="C2" s="98">
        <v>3</v>
      </c>
      <c r="D2" s="98">
        <v>2</v>
      </c>
      <c r="E2" s="98"/>
      <c r="F2" s="98"/>
      <c r="G2" s="98"/>
      <c r="H2" s="98"/>
      <c r="I2" s="98"/>
      <c r="J2" s="97">
        <f>SUM(B2:I2)</f>
        <v>10</v>
      </c>
      <c r="K2" s="101">
        <v>5000</v>
      </c>
    </row>
    <row r="3" spans="1:11" ht="18.600000000000001" thickBot="1" x14ac:dyDescent="0.4">
      <c r="A3" s="98" t="s">
        <v>5</v>
      </c>
      <c r="B3" s="98">
        <v>2</v>
      </c>
      <c r="C3" s="98"/>
      <c r="D3" s="98"/>
      <c r="E3" s="98"/>
      <c r="F3" s="98">
        <v>1</v>
      </c>
      <c r="G3" s="98"/>
      <c r="H3" s="98"/>
      <c r="I3" s="98"/>
      <c r="J3" s="97">
        <f>SUM(B3:I3)</f>
        <v>3</v>
      </c>
      <c r="K3" s="102">
        <v>3500</v>
      </c>
    </row>
    <row r="4" spans="1:11" ht="18.600000000000001" thickBot="1" x14ac:dyDescent="0.4">
      <c r="A4" s="98" t="s">
        <v>6</v>
      </c>
      <c r="B4" s="98"/>
      <c r="C4" s="98">
        <v>3</v>
      </c>
      <c r="D4" s="98">
        <v>1</v>
      </c>
      <c r="E4" s="98"/>
      <c r="F4" s="98"/>
      <c r="G4" s="98"/>
      <c r="H4" s="98"/>
      <c r="I4" s="98"/>
      <c r="J4" s="97">
        <v>4</v>
      </c>
      <c r="K4" s="102">
        <v>2000</v>
      </c>
    </row>
    <row r="5" spans="1:11" ht="18.600000000000001" thickBot="1" x14ac:dyDescent="0.4">
      <c r="A5" s="98" t="s">
        <v>8</v>
      </c>
      <c r="B5" s="98"/>
      <c r="C5" s="98">
        <v>10</v>
      </c>
      <c r="D5" s="98"/>
      <c r="E5" s="98"/>
      <c r="F5" s="98"/>
      <c r="G5" s="98">
        <v>1</v>
      </c>
      <c r="H5" s="98"/>
      <c r="I5" s="98"/>
      <c r="J5" s="97">
        <v>11</v>
      </c>
      <c r="K5" s="102">
        <v>2650</v>
      </c>
    </row>
    <row r="6" spans="1:11" ht="18.600000000000001" thickBot="1" x14ac:dyDescent="0.4">
      <c r="A6" s="98" t="s">
        <v>4</v>
      </c>
      <c r="B6" s="98">
        <v>3</v>
      </c>
      <c r="C6" s="98"/>
      <c r="D6" s="98">
        <v>2</v>
      </c>
      <c r="E6" s="98"/>
      <c r="F6" s="98"/>
      <c r="G6" s="98">
        <v>1</v>
      </c>
      <c r="H6" s="98"/>
      <c r="I6" s="98"/>
      <c r="J6" s="97">
        <v>6</v>
      </c>
      <c r="K6" s="102">
        <v>6300</v>
      </c>
    </row>
    <row r="7" spans="1:11" ht="18.600000000000001" thickBot="1" x14ac:dyDescent="0.4">
      <c r="A7" s="98" t="s">
        <v>16</v>
      </c>
      <c r="B7" s="98"/>
      <c r="C7" s="98"/>
      <c r="D7" s="98"/>
      <c r="E7" s="98">
        <v>5</v>
      </c>
      <c r="F7" s="98"/>
      <c r="G7" s="98"/>
      <c r="H7" s="98"/>
      <c r="I7" s="98"/>
      <c r="J7" s="97">
        <v>5</v>
      </c>
      <c r="K7" s="102">
        <v>200</v>
      </c>
    </row>
    <row r="8" spans="1:11" ht="18.600000000000001" thickBot="1" x14ac:dyDescent="0.4">
      <c r="A8" s="98" t="s">
        <v>13</v>
      </c>
      <c r="B8" s="98"/>
      <c r="C8" s="98"/>
      <c r="D8" s="98"/>
      <c r="E8" s="98">
        <v>6</v>
      </c>
      <c r="F8" s="98">
        <v>3</v>
      </c>
      <c r="G8" s="98"/>
      <c r="H8" s="98"/>
      <c r="I8" s="98"/>
      <c r="J8" s="97">
        <v>9</v>
      </c>
      <c r="K8" s="102">
        <v>4690</v>
      </c>
    </row>
    <row r="9" spans="1:11" ht="18.600000000000001" thickBot="1" x14ac:dyDescent="0.4">
      <c r="A9" s="98" t="s">
        <v>15</v>
      </c>
      <c r="B9" s="98"/>
      <c r="C9" s="98"/>
      <c r="D9" s="98"/>
      <c r="E9" s="98"/>
      <c r="F9" s="98">
        <v>1</v>
      </c>
      <c r="G9" s="98"/>
      <c r="H9" s="98"/>
      <c r="I9" s="98"/>
      <c r="J9" s="97">
        <v>1</v>
      </c>
      <c r="K9" s="102">
        <v>1350</v>
      </c>
    </row>
    <row r="10" spans="1:11" ht="18.600000000000001" thickBot="1" x14ac:dyDescent="0.4">
      <c r="A10" s="98" t="s">
        <v>14</v>
      </c>
      <c r="B10" s="98"/>
      <c r="C10" s="98"/>
      <c r="D10" s="98"/>
      <c r="E10" s="98"/>
      <c r="F10" s="98">
        <v>1</v>
      </c>
      <c r="G10" s="98">
        <v>1</v>
      </c>
      <c r="H10" s="98"/>
      <c r="I10" s="98"/>
      <c r="J10" s="97">
        <v>2</v>
      </c>
      <c r="K10" s="102">
        <v>1600</v>
      </c>
    </row>
    <row r="11" spans="1:11" ht="18.600000000000001" thickBot="1" x14ac:dyDescent="0.4">
      <c r="A11" s="98" t="s">
        <v>9</v>
      </c>
      <c r="B11" s="98"/>
      <c r="C11" s="98">
        <v>6</v>
      </c>
      <c r="D11" s="98"/>
      <c r="E11" s="98"/>
      <c r="F11" s="98"/>
      <c r="G11" s="98"/>
      <c r="H11" s="98"/>
      <c r="I11" s="98"/>
      <c r="J11" s="97">
        <v>6</v>
      </c>
      <c r="K11" s="102">
        <v>3250</v>
      </c>
    </row>
    <row r="12" spans="1:11" ht="18.600000000000001" thickBot="1" x14ac:dyDescent="0.4">
      <c r="A12" s="98" t="s">
        <v>7</v>
      </c>
      <c r="B12" s="98"/>
      <c r="C12" s="98"/>
      <c r="D12" s="98">
        <v>1</v>
      </c>
      <c r="E12" s="98"/>
      <c r="F12" s="98"/>
      <c r="G12" s="98"/>
      <c r="H12" s="98"/>
      <c r="I12" s="98"/>
      <c r="J12" s="97">
        <v>1</v>
      </c>
      <c r="K12" s="102">
        <v>2880</v>
      </c>
    </row>
    <row r="13" spans="1:11" ht="18.600000000000001" thickBot="1" x14ac:dyDescent="0.4">
      <c r="A13" s="98" t="s">
        <v>1</v>
      </c>
      <c r="B13" s="98"/>
      <c r="C13" s="98"/>
      <c r="D13" s="98"/>
      <c r="E13" s="98"/>
      <c r="F13" s="98"/>
      <c r="G13" s="98"/>
      <c r="H13" s="98">
        <v>25</v>
      </c>
      <c r="I13" s="98"/>
      <c r="J13" s="97">
        <v>25</v>
      </c>
      <c r="K13" s="102">
        <v>12500</v>
      </c>
    </row>
    <row r="14" spans="1:11" ht="18.600000000000001" thickBot="1" x14ac:dyDescent="0.4">
      <c r="A14" s="98" t="s">
        <v>11</v>
      </c>
      <c r="B14" s="98"/>
      <c r="C14" s="98"/>
      <c r="D14" s="98">
        <v>1</v>
      </c>
      <c r="E14" s="98"/>
      <c r="F14" s="98"/>
      <c r="G14" s="98"/>
      <c r="H14" s="98"/>
      <c r="I14" s="98"/>
      <c r="J14" s="97">
        <v>1</v>
      </c>
      <c r="K14" s="102">
        <v>1200</v>
      </c>
    </row>
    <row r="15" spans="1:11" ht="18.600000000000001" thickBot="1" x14ac:dyDescent="0.4">
      <c r="A15" s="98" t="s">
        <v>12</v>
      </c>
      <c r="B15" s="98"/>
      <c r="C15" s="98"/>
      <c r="D15" s="98"/>
      <c r="E15" s="98">
        <v>1</v>
      </c>
      <c r="F15" s="98"/>
      <c r="G15" s="98">
        <v>1</v>
      </c>
      <c r="H15" s="98"/>
      <c r="I15" s="98"/>
      <c r="J15" s="97">
        <v>2</v>
      </c>
      <c r="K15" s="102">
        <v>18675</v>
      </c>
    </row>
    <row r="16" spans="1:11" ht="18.600000000000001" thickBot="1" x14ac:dyDescent="0.4">
      <c r="A16" s="98" t="s">
        <v>3</v>
      </c>
      <c r="B16" s="98"/>
      <c r="C16" s="98"/>
      <c r="D16" s="98"/>
      <c r="E16" s="98"/>
      <c r="F16" s="98"/>
      <c r="G16" s="98"/>
      <c r="H16" s="98"/>
      <c r="I16" s="98">
        <v>4</v>
      </c>
      <c r="J16" s="97">
        <v>4</v>
      </c>
      <c r="K16" s="102">
        <v>1100</v>
      </c>
    </row>
    <row r="17" spans="1:11" ht="18.600000000000001" thickBot="1" x14ac:dyDescent="0.4">
      <c r="A17" s="98" t="s">
        <v>10</v>
      </c>
      <c r="B17" s="98"/>
      <c r="C17" s="98"/>
      <c r="D17" s="98">
        <v>1</v>
      </c>
      <c r="E17" s="98"/>
      <c r="F17" s="98"/>
      <c r="G17" s="98">
        <v>1</v>
      </c>
      <c r="H17" s="98"/>
      <c r="I17" s="98"/>
      <c r="J17" s="97">
        <v>2</v>
      </c>
      <c r="K17" s="102">
        <v>1000</v>
      </c>
    </row>
    <row r="18" spans="1:11" ht="15.6" x14ac:dyDescent="0.3">
      <c r="I18" t="s">
        <v>65</v>
      </c>
      <c r="J18" s="100">
        <v>92</v>
      </c>
    </row>
    <row r="19" spans="1:11" x14ac:dyDescent="0.3">
      <c r="C19" t="s">
        <v>102</v>
      </c>
      <c r="F19" t="s">
        <v>103</v>
      </c>
      <c r="G19" t="s">
        <v>104</v>
      </c>
    </row>
    <row r="20" spans="1:11" x14ac:dyDescent="0.3">
      <c r="C20">
        <f>ROUNDUP(D20,0)</f>
        <v>17</v>
      </c>
      <c r="D20">
        <v>16.015384615384615</v>
      </c>
      <c r="E20">
        <v>1</v>
      </c>
      <c r="F20">
        <v>297</v>
      </c>
      <c r="G20">
        <f>F20*C20</f>
        <v>5049</v>
      </c>
    </row>
    <row r="21" spans="1:11" x14ac:dyDescent="0.3">
      <c r="C21">
        <f t="shared" ref="C21:C62" si="0">ROUNDUP(D21,0)</f>
        <v>57</v>
      </c>
      <c r="D21">
        <v>56.442307692307693</v>
      </c>
      <c r="E21">
        <v>2</v>
      </c>
      <c r="F21">
        <v>473</v>
      </c>
      <c r="G21">
        <f t="shared" ref="G21:G62" si="1">F21*C21</f>
        <v>26961</v>
      </c>
    </row>
    <row r="22" spans="1:11" x14ac:dyDescent="0.3">
      <c r="C22">
        <f t="shared" si="0"/>
        <v>7</v>
      </c>
      <c r="D22">
        <v>6.819230769230769</v>
      </c>
      <c r="E22">
        <v>3</v>
      </c>
      <c r="F22">
        <v>149</v>
      </c>
      <c r="G22">
        <f t="shared" si="1"/>
        <v>1043</v>
      </c>
    </row>
    <row r="23" spans="1:11" x14ac:dyDescent="0.3">
      <c r="C23">
        <f t="shared" si="0"/>
        <v>26</v>
      </c>
      <c r="D23">
        <v>25.115384615384617</v>
      </c>
      <c r="E23">
        <v>4</v>
      </c>
      <c r="F23">
        <v>162</v>
      </c>
      <c r="G23">
        <f t="shared" si="1"/>
        <v>4212</v>
      </c>
    </row>
    <row r="24" spans="1:11" x14ac:dyDescent="0.3">
      <c r="C24">
        <f t="shared" si="0"/>
        <v>55</v>
      </c>
      <c r="D24">
        <v>54.373076923076923</v>
      </c>
      <c r="E24">
        <v>5</v>
      </c>
      <c r="F24">
        <v>385</v>
      </c>
      <c r="G24">
        <f t="shared" si="1"/>
        <v>21175</v>
      </c>
    </row>
    <row r="25" spans="1:11" x14ac:dyDescent="0.3">
      <c r="C25">
        <f t="shared" si="0"/>
        <v>61</v>
      </c>
      <c r="D25">
        <v>60.45</v>
      </c>
      <c r="E25">
        <v>6</v>
      </c>
      <c r="F25">
        <v>102</v>
      </c>
      <c r="G25">
        <f t="shared" si="1"/>
        <v>6222</v>
      </c>
    </row>
    <row r="26" spans="1:11" x14ac:dyDescent="0.3">
      <c r="C26">
        <f t="shared" si="0"/>
        <v>49</v>
      </c>
      <c r="D26">
        <v>48.303846153846152</v>
      </c>
      <c r="E26">
        <v>7</v>
      </c>
      <c r="F26">
        <v>104</v>
      </c>
      <c r="G26">
        <f t="shared" si="1"/>
        <v>5096</v>
      </c>
    </row>
    <row r="27" spans="1:11" x14ac:dyDescent="0.3">
      <c r="C27">
        <f t="shared" si="0"/>
        <v>9</v>
      </c>
      <c r="D27">
        <v>8.3692307692307697</v>
      </c>
      <c r="E27">
        <v>8</v>
      </c>
      <c r="F27">
        <v>483</v>
      </c>
      <c r="G27">
        <f t="shared" si="1"/>
        <v>4347</v>
      </c>
    </row>
    <row r="28" spans="1:11" x14ac:dyDescent="0.3">
      <c r="C28">
        <f t="shared" si="0"/>
        <v>63</v>
      </c>
      <c r="D28">
        <v>62.619230769230768</v>
      </c>
      <c r="E28">
        <v>9</v>
      </c>
      <c r="F28">
        <v>395</v>
      </c>
      <c r="G28">
        <f t="shared" si="1"/>
        <v>24885</v>
      </c>
    </row>
    <row r="29" spans="1:11" x14ac:dyDescent="0.3">
      <c r="C29">
        <f t="shared" si="0"/>
        <v>46</v>
      </c>
      <c r="D29">
        <v>45.061538461538461</v>
      </c>
      <c r="E29">
        <v>10</v>
      </c>
      <c r="F29">
        <v>149</v>
      </c>
      <c r="G29">
        <f t="shared" si="1"/>
        <v>6854</v>
      </c>
    </row>
    <row r="30" spans="1:11" x14ac:dyDescent="0.3">
      <c r="C30">
        <f t="shared" si="0"/>
        <v>23</v>
      </c>
      <c r="D30">
        <v>22.742307692307691</v>
      </c>
      <c r="E30">
        <v>11</v>
      </c>
      <c r="F30">
        <v>256</v>
      </c>
      <c r="G30">
        <f t="shared" si="1"/>
        <v>5888</v>
      </c>
    </row>
    <row r="31" spans="1:11" x14ac:dyDescent="0.3">
      <c r="C31">
        <f t="shared" si="0"/>
        <v>42</v>
      </c>
      <c r="D31">
        <v>41.557692307692307</v>
      </c>
      <c r="E31">
        <v>12</v>
      </c>
      <c r="F31">
        <v>375</v>
      </c>
      <c r="G31">
        <f t="shared" si="1"/>
        <v>15750</v>
      </c>
    </row>
    <row r="32" spans="1:11" x14ac:dyDescent="0.3">
      <c r="C32">
        <f t="shared" si="0"/>
        <v>47</v>
      </c>
      <c r="D32">
        <v>46.311538461538461</v>
      </c>
      <c r="E32">
        <v>13</v>
      </c>
      <c r="F32">
        <v>180</v>
      </c>
      <c r="G32">
        <f t="shared" si="1"/>
        <v>8460</v>
      </c>
    </row>
    <row r="33" spans="3:7" x14ac:dyDescent="0.3">
      <c r="C33">
        <f t="shared" si="0"/>
        <v>6</v>
      </c>
      <c r="D33">
        <v>5.3076923076923075</v>
      </c>
      <c r="E33">
        <v>14</v>
      </c>
      <c r="F33">
        <v>424</v>
      </c>
      <c r="G33">
        <f t="shared" si="1"/>
        <v>2544</v>
      </c>
    </row>
    <row r="34" spans="3:7" x14ac:dyDescent="0.3">
      <c r="C34">
        <f t="shared" si="0"/>
        <v>41</v>
      </c>
      <c r="D34">
        <v>40.142307692307689</v>
      </c>
      <c r="E34">
        <v>15</v>
      </c>
      <c r="F34">
        <v>129</v>
      </c>
      <c r="G34">
        <f t="shared" si="1"/>
        <v>5289</v>
      </c>
    </row>
    <row r="35" spans="3:7" x14ac:dyDescent="0.3">
      <c r="C35">
        <f t="shared" si="0"/>
        <v>13</v>
      </c>
      <c r="D35">
        <v>12.853846153846154</v>
      </c>
      <c r="E35">
        <v>16</v>
      </c>
      <c r="F35">
        <v>477</v>
      </c>
      <c r="G35">
        <f t="shared" si="1"/>
        <v>6201</v>
      </c>
    </row>
    <row r="36" spans="3:7" x14ac:dyDescent="0.3">
      <c r="C36">
        <f t="shared" si="0"/>
        <v>21</v>
      </c>
      <c r="D36">
        <v>20.546153846153846</v>
      </c>
      <c r="E36">
        <v>17</v>
      </c>
      <c r="F36">
        <v>154</v>
      </c>
      <c r="G36">
        <f t="shared" si="1"/>
        <v>3234</v>
      </c>
    </row>
    <row r="37" spans="3:7" x14ac:dyDescent="0.3">
      <c r="C37">
        <f t="shared" si="0"/>
        <v>57</v>
      </c>
      <c r="D37">
        <v>56.838461538461537</v>
      </c>
      <c r="E37">
        <v>18</v>
      </c>
      <c r="F37">
        <v>232</v>
      </c>
      <c r="G37">
        <f t="shared" si="1"/>
        <v>13224</v>
      </c>
    </row>
    <row r="38" spans="3:7" x14ac:dyDescent="0.3">
      <c r="C38">
        <f t="shared" si="0"/>
        <v>32</v>
      </c>
      <c r="D38">
        <v>31.219230769230769</v>
      </c>
      <c r="E38">
        <v>19</v>
      </c>
      <c r="F38">
        <v>280</v>
      </c>
      <c r="G38">
        <f t="shared" si="1"/>
        <v>8960</v>
      </c>
    </row>
    <row r="39" spans="3:7" x14ac:dyDescent="0.3">
      <c r="C39">
        <f t="shared" si="0"/>
        <v>1</v>
      </c>
      <c r="D39">
        <v>0.87692307692307692</v>
      </c>
      <c r="E39">
        <v>20</v>
      </c>
      <c r="F39">
        <v>357</v>
      </c>
      <c r="G39">
        <f t="shared" si="1"/>
        <v>357</v>
      </c>
    </row>
    <row r="40" spans="3:7" x14ac:dyDescent="0.3">
      <c r="C40">
        <f t="shared" si="0"/>
        <v>63</v>
      </c>
      <c r="D40">
        <v>62.29615384615385</v>
      </c>
      <c r="E40">
        <v>21</v>
      </c>
      <c r="F40">
        <v>310</v>
      </c>
      <c r="G40">
        <f t="shared" si="1"/>
        <v>19530</v>
      </c>
    </row>
    <row r="41" spans="3:7" x14ac:dyDescent="0.3">
      <c r="C41">
        <f t="shared" si="0"/>
        <v>7</v>
      </c>
      <c r="D41">
        <v>6.8153846153846152</v>
      </c>
      <c r="E41">
        <v>22</v>
      </c>
      <c r="F41">
        <v>439</v>
      </c>
      <c r="G41">
        <f t="shared" si="1"/>
        <v>3073</v>
      </c>
    </row>
    <row r="42" spans="3:7" x14ac:dyDescent="0.3">
      <c r="C42">
        <f t="shared" si="0"/>
        <v>9</v>
      </c>
      <c r="D42">
        <v>8.2538461538461547</v>
      </c>
      <c r="E42">
        <v>23</v>
      </c>
      <c r="F42">
        <v>476</v>
      </c>
      <c r="G42">
        <f t="shared" si="1"/>
        <v>4284</v>
      </c>
    </row>
    <row r="43" spans="3:7" x14ac:dyDescent="0.3">
      <c r="C43">
        <f t="shared" si="0"/>
        <v>16</v>
      </c>
      <c r="D43">
        <v>15.223076923076922</v>
      </c>
      <c r="E43">
        <v>24</v>
      </c>
      <c r="F43">
        <v>98</v>
      </c>
      <c r="G43">
        <f t="shared" si="1"/>
        <v>1568</v>
      </c>
    </row>
    <row r="44" spans="3:7" x14ac:dyDescent="0.3">
      <c r="C44">
        <f t="shared" si="0"/>
        <v>11</v>
      </c>
      <c r="D44">
        <v>10.815384615384616</v>
      </c>
      <c r="E44">
        <v>25</v>
      </c>
      <c r="F44">
        <v>125</v>
      </c>
      <c r="G44">
        <f t="shared" si="1"/>
        <v>1375</v>
      </c>
    </row>
    <row r="45" spans="3:7" x14ac:dyDescent="0.3">
      <c r="C45">
        <f t="shared" si="0"/>
        <v>12</v>
      </c>
      <c r="D45">
        <v>11.319230769230769</v>
      </c>
      <c r="E45">
        <v>26</v>
      </c>
      <c r="F45">
        <v>450</v>
      </c>
      <c r="G45">
        <f t="shared" si="1"/>
        <v>5400</v>
      </c>
    </row>
    <row r="46" spans="3:7" x14ac:dyDescent="0.3">
      <c r="C46">
        <f t="shared" si="0"/>
        <v>11</v>
      </c>
      <c r="D46">
        <v>10.111538461538462</v>
      </c>
      <c r="E46">
        <v>27</v>
      </c>
      <c r="F46">
        <v>320</v>
      </c>
      <c r="G46">
        <f t="shared" si="1"/>
        <v>3520</v>
      </c>
    </row>
    <row r="47" spans="3:7" x14ac:dyDescent="0.3">
      <c r="C47">
        <f t="shared" si="0"/>
        <v>7</v>
      </c>
      <c r="D47">
        <v>6.4192307692307695</v>
      </c>
      <c r="E47">
        <v>28</v>
      </c>
      <c r="F47">
        <v>360</v>
      </c>
      <c r="G47">
        <f t="shared" si="1"/>
        <v>2520</v>
      </c>
    </row>
    <row r="48" spans="3:7" x14ac:dyDescent="0.3">
      <c r="C48">
        <f t="shared" si="0"/>
        <v>10</v>
      </c>
      <c r="D48">
        <v>9.8730769230769226</v>
      </c>
      <c r="E48">
        <v>29</v>
      </c>
      <c r="F48">
        <v>153</v>
      </c>
      <c r="G48">
        <f t="shared" si="1"/>
        <v>1530</v>
      </c>
    </row>
    <row r="49" spans="3:9" x14ac:dyDescent="0.3">
      <c r="C49">
        <f t="shared" si="0"/>
        <v>5</v>
      </c>
      <c r="D49">
        <v>4.9653846153846155</v>
      </c>
      <c r="E49">
        <v>30</v>
      </c>
      <c r="F49">
        <v>246</v>
      </c>
      <c r="G49">
        <f t="shared" si="1"/>
        <v>1230</v>
      </c>
    </row>
    <row r="50" spans="3:9" x14ac:dyDescent="0.3">
      <c r="C50">
        <f t="shared" si="0"/>
        <v>31</v>
      </c>
      <c r="D50">
        <v>30.692307692307693</v>
      </c>
      <c r="E50">
        <v>31</v>
      </c>
      <c r="F50">
        <v>211</v>
      </c>
      <c r="G50">
        <f t="shared" si="1"/>
        <v>6541</v>
      </c>
    </row>
    <row r="51" spans="3:9" x14ac:dyDescent="0.3">
      <c r="C51">
        <f t="shared" si="0"/>
        <v>23</v>
      </c>
      <c r="D51">
        <v>22.484615384615385</v>
      </c>
      <c r="E51">
        <v>32</v>
      </c>
      <c r="F51">
        <v>167</v>
      </c>
      <c r="G51">
        <f t="shared" si="1"/>
        <v>3841</v>
      </c>
    </row>
    <row r="52" spans="3:9" x14ac:dyDescent="0.3">
      <c r="C52">
        <f t="shared" si="0"/>
        <v>24</v>
      </c>
      <c r="D52">
        <v>23.573076923076922</v>
      </c>
      <c r="E52">
        <v>33</v>
      </c>
      <c r="F52">
        <v>369</v>
      </c>
      <c r="G52">
        <f t="shared" si="1"/>
        <v>8856</v>
      </c>
    </row>
    <row r="53" spans="3:9" x14ac:dyDescent="0.3">
      <c r="C53">
        <f t="shared" si="0"/>
        <v>29</v>
      </c>
      <c r="D53">
        <v>28.703846153846154</v>
      </c>
      <c r="E53">
        <v>34</v>
      </c>
      <c r="F53">
        <v>200</v>
      </c>
      <c r="G53">
        <f t="shared" si="1"/>
        <v>5800</v>
      </c>
    </row>
    <row r="54" spans="3:9" x14ac:dyDescent="0.3">
      <c r="C54">
        <f t="shared" si="0"/>
        <v>29</v>
      </c>
      <c r="D54">
        <v>28.784615384615385</v>
      </c>
      <c r="E54">
        <v>35</v>
      </c>
      <c r="F54">
        <v>238</v>
      </c>
      <c r="G54">
        <f t="shared" si="1"/>
        <v>6902</v>
      </c>
    </row>
    <row r="55" spans="3:9" x14ac:dyDescent="0.3">
      <c r="C55">
        <f t="shared" si="0"/>
        <v>35</v>
      </c>
      <c r="D55">
        <v>34.915384615384617</v>
      </c>
      <c r="E55">
        <v>36</v>
      </c>
      <c r="F55">
        <v>174</v>
      </c>
      <c r="G55">
        <f t="shared" si="1"/>
        <v>6090</v>
      </c>
    </row>
    <row r="56" spans="3:9" x14ac:dyDescent="0.3">
      <c r="C56">
        <f t="shared" si="0"/>
        <v>33</v>
      </c>
      <c r="D56">
        <v>32.930769230769229</v>
      </c>
      <c r="E56">
        <v>37</v>
      </c>
      <c r="F56">
        <v>450</v>
      </c>
      <c r="G56">
        <f t="shared" si="1"/>
        <v>14850</v>
      </c>
    </row>
    <row r="57" spans="3:9" x14ac:dyDescent="0.3">
      <c r="C57">
        <f t="shared" si="0"/>
        <v>16</v>
      </c>
      <c r="D57">
        <v>15.346153846153847</v>
      </c>
      <c r="E57">
        <v>38</v>
      </c>
      <c r="F57">
        <v>146</v>
      </c>
      <c r="G57">
        <f t="shared" si="1"/>
        <v>2336</v>
      </c>
    </row>
    <row r="58" spans="3:9" x14ac:dyDescent="0.3">
      <c r="C58">
        <f t="shared" si="0"/>
        <v>8</v>
      </c>
      <c r="D58">
        <v>7.2076923076923078</v>
      </c>
      <c r="E58">
        <v>39</v>
      </c>
      <c r="F58">
        <v>455</v>
      </c>
      <c r="G58">
        <f t="shared" si="1"/>
        <v>3640</v>
      </c>
    </row>
    <row r="59" spans="3:9" x14ac:dyDescent="0.3">
      <c r="C59">
        <f t="shared" si="0"/>
        <v>30</v>
      </c>
      <c r="D59">
        <v>29.873076923076923</v>
      </c>
      <c r="E59">
        <v>40</v>
      </c>
      <c r="F59">
        <v>300</v>
      </c>
      <c r="G59">
        <f t="shared" si="1"/>
        <v>9000</v>
      </c>
    </row>
    <row r="60" spans="3:9" x14ac:dyDescent="0.3">
      <c r="C60">
        <f t="shared" si="0"/>
        <v>9</v>
      </c>
      <c r="D60">
        <v>8.634615384615385</v>
      </c>
      <c r="E60">
        <v>41</v>
      </c>
      <c r="F60">
        <v>489</v>
      </c>
      <c r="G60">
        <f t="shared" si="1"/>
        <v>4401</v>
      </c>
    </row>
    <row r="61" spans="3:9" x14ac:dyDescent="0.3">
      <c r="C61">
        <f t="shared" si="0"/>
        <v>26</v>
      </c>
      <c r="D61">
        <v>25.284615384615385</v>
      </c>
      <c r="E61">
        <v>42</v>
      </c>
      <c r="F61">
        <v>158</v>
      </c>
      <c r="G61">
        <f t="shared" si="1"/>
        <v>4108</v>
      </c>
    </row>
    <row r="62" spans="3:9" x14ac:dyDescent="0.3">
      <c r="C62">
        <f t="shared" si="0"/>
        <v>5</v>
      </c>
      <c r="D62">
        <v>4.569230769230769</v>
      </c>
      <c r="E62" t="s">
        <v>18</v>
      </c>
      <c r="F62">
        <v>271</v>
      </c>
      <c r="G62">
        <f t="shared" si="1"/>
        <v>1355</v>
      </c>
    </row>
    <row r="63" spans="3:9" x14ac:dyDescent="0.3">
      <c r="E63" t="s">
        <v>108</v>
      </c>
      <c r="F63">
        <f>AVERAGE(F20:F62)</f>
        <v>282.97674418604652</v>
      </c>
      <c r="G63">
        <f>SUM(G20:G62)</f>
        <v>297501</v>
      </c>
      <c r="H63">
        <f>G63*261</f>
        <v>77647761</v>
      </c>
      <c r="I63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Demand Table</vt:lpstr>
      <vt:lpstr>Time</vt:lpstr>
      <vt:lpstr>Utilization Matrix</vt:lpstr>
      <vt:lpstr>Sheet1</vt:lpstr>
      <vt:lpstr>GROUPS</vt:lpstr>
      <vt:lpstr>Financial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2018-04-23T08:08:57Z</dcterms:modified>
</cp:coreProperties>
</file>