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0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ltech-my.sharepoint.com/personal/lamb_caltech_edu/Documents/Documents/Projects/LWA-352/"/>
    </mc:Choice>
  </mc:AlternateContent>
  <xr:revisionPtr revIDLastSave="0" documentId="8_{F87AC374-47D9-4776-9195-BDE5C2CDFA33}" xr6:coauthVersionLast="47" xr6:coauthVersionMax="47" xr10:uidLastSave="{00000000-0000-0000-0000-000000000000}"/>
  <bookViews>
    <workbookView xWindow="-98" yWindow="-98" windowWidth="28996" windowHeight="15796" xr2:uid="{9DEF63B9-AF3D-4E6D-A972-A255F298C85D}"/>
  </bookViews>
  <sheets>
    <sheet name="Sheet1" sheetId="1" r:id="rId1"/>
    <sheet name="SNAP2 IDs" sheetId="2" r:id="rId2"/>
    <sheet name="ARX IDs" sheetId="3" r:id="rId3"/>
  </sheets>
  <definedNames>
    <definedName name="_xlnm._FilterDatabase" localSheetId="0" hidden="1">Sheet1!$A$3:$AE$3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4" i="1" l="1"/>
  <c r="T45" i="1"/>
  <c r="W45" i="1" s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W59" i="1" s="1"/>
  <c r="T60" i="1"/>
  <c r="T61" i="1"/>
  <c r="T62" i="1"/>
  <c r="T63" i="1"/>
  <c r="T64" i="1"/>
  <c r="T65" i="1"/>
  <c r="T66" i="1"/>
  <c r="T67" i="1"/>
  <c r="W67" i="1" s="1"/>
  <c r="T68" i="1"/>
  <c r="T69" i="1"/>
  <c r="T70" i="1"/>
  <c r="T71" i="1"/>
  <c r="T72" i="1"/>
  <c r="T73" i="1"/>
  <c r="T74" i="1"/>
  <c r="T75" i="1"/>
  <c r="W75" i="1" s="1"/>
  <c r="T76" i="1"/>
  <c r="T77" i="1"/>
  <c r="T78" i="1"/>
  <c r="T79" i="1"/>
  <c r="T80" i="1"/>
  <c r="T81" i="1"/>
  <c r="T82" i="1"/>
  <c r="T83" i="1"/>
  <c r="W83" i="1" s="1"/>
  <c r="T84" i="1"/>
  <c r="T85" i="1"/>
  <c r="T86" i="1"/>
  <c r="T87" i="1"/>
  <c r="T88" i="1"/>
  <c r="T89" i="1"/>
  <c r="T90" i="1"/>
  <c r="T91" i="1"/>
  <c r="W91" i="1" s="1"/>
  <c r="T92" i="1"/>
  <c r="T93" i="1"/>
  <c r="T94" i="1"/>
  <c r="T95" i="1"/>
  <c r="T96" i="1"/>
  <c r="T97" i="1"/>
  <c r="T98" i="1"/>
  <c r="T99" i="1"/>
  <c r="W99" i="1" s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W115" i="1" s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W131" i="1" s="1"/>
  <c r="T132" i="1"/>
  <c r="T133" i="1"/>
  <c r="T134" i="1"/>
  <c r="T135" i="1"/>
  <c r="T136" i="1"/>
  <c r="T137" i="1"/>
  <c r="T138" i="1"/>
  <c r="T139" i="1"/>
  <c r="W139" i="1" s="1"/>
  <c r="T140" i="1"/>
  <c r="T141" i="1"/>
  <c r="T142" i="1"/>
  <c r="T143" i="1"/>
  <c r="T144" i="1"/>
  <c r="T145" i="1"/>
  <c r="T146" i="1"/>
  <c r="T147" i="1"/>
  <c r="W147" i="1" s="1"/>
  <c r="T148" i="1"/>
  <c r="T149" i="1"/>
  <c r="T150" i="1"/>
  <c r="T151" i="1"/>
  <c r="T152" i="1"/>
  <c r="T153" i="1"/>
  <c r="T154" i="1"/>
  <c r="T155" i="1"/>
  <c r="W155" i="1" s="1"/>
  <c r="T156" i="1"/>
  <c r="T157" i="1"/>
  <c r="T158" i="1"/>
  <c r="T159" i="1"/>
  <c r="T160" i="1"/>
  <c r="T161" i="1"/>
  <c r="T162" i="1"/>
  <c r="T163" i="1"/>
  <c r="W163" i="1" s="1"/>
  <c r="T164" i="1"/>
  <c r="T165" i="1"/>
  <c r="T166" i="1"/>
  <c r="T167" i="1"/>
  <c r="T168" i="1"/>
  <c r="T169" i="1"/>
  <c r="T170" i="1"/>
  <c r="T171" i="1"/>
  <c r="W171" i="1" s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W187" i="1" s="1"/>
  <c r="T188" i="1"/>
  <c r="T189" i="1"/>
  <c r="T190" i="1"/>
  <c r="T191" i="1"/>
  <c r="T192" i="1"/>
  <c r="T193" i="1"/>
  <c r="T194" i="1"/>
  <c r="T195" i="1"/>
  <c r="W195" i="1" s="1"/>
  <c r="T196" i="1"/>
  <c r="T197" i="1"/>
  <c r="T198" i="1"/>
  <c r="T199" i="1"/>
  <c r="T200" i="1"/>
  <c r="T201" i="1"/>
  <c r="T202" i="1"/>
  <c r="T203" i="1"/>
  <c r="W203" i="1" s="1"/>
  <c r="T204" i="1"/>
  <c r="T205" i="1"/>
  <c r="T206" i="1"/>
  <c r="T207" i="1"/>
  <c r="T208" i="1"/>
  <c r="T209" i="1"/>
  <c r="T210" i="1"/>
  <c r="T211" i="1"/>
  <c r="W211" i="1" s="1"/>
  <c r="T212" i="1"/>
  <c r="T213" i="1"/>
  <c r="T214" i="1"/>
  <c r="T215" i="1"/>
  <c r="T216" i="1"/>
  <c r="T217" i="1"/>
  <c r="T218" i="1"/>
  <c r="T219" i="1"/>
  <c r="W219" i="1" s="1"/>
  <c r="T220" i="1"/>
  <c r="T221" i="1"/>
  <c r="T222" i="1"/>
  <c r="T223" i="1"/>
  <c r="T224" i="1"/>
  <c r="T225" i="1"/>
  <c r="T226" i="1"/>
  <c r="T227" i="1"/>
  <c r="W227" i="1" s="1"/>
  <c r="T228" i="1"/>
  <c r="T229" i="1"/>
  <c r="T230" i="1"/>
  <c r="T231" i="1"/>
  <c r="T232" i="1"/>
  <c r="T233" i="1"/>
  <c r="T234" i="1"/>
  <c r="T235" i="1"/>
  <c r="W235" i="1" s="1"/>
  <c r="T236" i="1"/>
  <c r="T237" i="1"/>
  <c r="T238" i="1"/>
  <c r="T239" i="1"/>
  <c r="T240" i="1"/>
  <c r="T241" i="1"/>
  <c r="T242" i="1"/>
  <c r="T243" i="1"/>
  <c r="W243" i="1" s="1"/>
  <c r="T244" i="1"/>
  <c r="T245" i="1"/>
  <c r="T246" i="1"/>
  <c r="T247" i="1"/>
  <c r="T248" i="1"/>
  <c r="T249" i="1"/>
  <c r="T250" i="1"/>
  <c r="T251" i="1"/>
  <c r="W251" i="1" s="1"/>
  <c r="T252" i="1"/>
  <c r="T253" i="1"/>
  <c r="T254" i="1"/>
  <c r="T255" i="1"/>
  <c r="T256" i="1"/>
  <c r="T257" i="1"/>
  <c r="T258" i="1"/>
  <c r="T259" i="1"/>
  <c r="W259" i="1" s="1"/>
  <c r="T260" i="1"/>
  <c r="T261" i="1"/>
  <c r="T262" i="1"/>
  <c r="T263" i="1"/>
  <c r="T264" i="1"/>
  <c r="T265" i="1"/>
  <c r="T266" i="1"/>
  <c r="T267" i="1"/>
  <c r="W267" i="1" s="1"/>
  <c r="T268" i="1"/>
  <c r="T269" i="1"/>
  <c r="T270" i="1"/>
  <c r="T271" i="1"/>
  <c r="T272" i="1"/>
  <c r="T273" i="1"/>
  <c r="T274" i="1"/>
  <c r="T275" i="1"/>
  <c r="W275" i="1" s="1"/>
  <c r="T276" i="1"/>
  <c r="T277" i="1"/>
  <c r="T278" i="1"/>
  <c r="T279" i="1"/>
  <c r="T280" i="1"/>
  <c r="T281" i="1"/>
  <c r="T282" i="1"/>
  <c r="T283" i="1"/>
  <c r="W283" i="1" s="1"/>
  <c r="T284" i="1"/>
  <c r="W284" i="1" s="1"/>
  <c r="T285" i="1"/>
  <c r="T286" i="1"/>
  <c r="T287" i="1"/>
  <c r="T288" i="1"/>
  <c r="T289" i="1"/>
  <c r="T290" i="1"/>
  <c r="T291" i="1"/>
  <c r="W291" i="1" s="1"/>
  <c r="T292" i="1"/>
  <c r="T293" i="1"/>
  <c r="T294" i="1"/>
  <c r="T295" i="1"/>
  <c r="T296" i="1"/>
  <c r="T297" i="1"/>
  <c r="T298" i="1"/>
  <c r="T299" i="1"/>
  <c r="W299" i="1" s="1"/>
  <c r="T300" i="1"/>
  <c r="W300" i="1" s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W323" i="1" s="1"/>
  <c r="T324" i="1"/>
  <c r="W324" i="1" s="1"/>
  <c r="T325" i="1"/>
  <c r="T326" i="1"/>
  <c r="T327" i="1"/>
  <c r="T328" i="1"/>
  <c r="T329" i="1"/>
  <c r="T330" i="1"/>
  <c r="T331" i="1"/>
  <c r="W331" i="1" s="1"/>
  <c r="T332" i="1"/>
  <c r="T333" i="1"/>
  <c r="T334" i="1"/>
  <c r="T335" i="1"/>
  <c r="T336" i="1"/>
  <c r="T337" i="1"/>
  <c r="T338" i="1"/>
  <c r="T339" i="1"/>
  <c r="W339" i="1" s="1"/>
  <c r="T340" i="1"/>
  <c r="W340" i="1" s="1"/>
  <c r="T341" i="1"/>
  <c r="T342" i="1"/>
  <c r="T343" i="1"/>
  <c r="T344" i="1"/>
  <c r="T345" i="1"/>
  <c r="T346" i="1"/>
  <c r="T347" i="1"/>
  <c r="W347" i="1" s="1"/>
  <c r="T348" i="1"/>
  <c r="T349" i="1"/>
  <c r="T350" i="1"/>
  <c r="T351" i="1"/>
  <c r="T352" i="1"/>
  <c r="T353" i="1"/>
  <c r="T354" i="1"/>
  <c r="T355" i="1"/>
  <c r="W355" i="1" s="1"/>
  <c r="T356" i="1"/>
  <c r="W356" i="1" s="1"/>
  <c r="T357" i="1"/>
  <c r="T358" i="1"/>
  <c r="T359" i="1"/>
  <c r="T360" i="1"/>
  <c r="T361" i="1"/>
  <c r="T362" i="1"/>
  <c r="T363" i="1"/>
  <c r="W363" i="1" s="1"/>
  <c r="T364" i="1"/>
  <c r="W364" i="1" s="1"/>
  <c r="T365" i="1"/>
  <c r="T366" i="1"/>
  <c r="W366" i="1" s="1"/>
  <c r="T367" i="1"/>
  <c r="T368" i="1"/>
  <c r="T369" i="1"/>
  <c r="T370" i="1"/>
  <c r="T28" i="1"/>
  <c r="T29" i="1"/>
  <c r="T30" i="1"/>
  <c r="T31" i="1"/>
  <c r="T32" i="1"/>
  <c r="T33" i="1"/>
  <c r="T34" i="1"/>
  <c r="T35" i="1"/>
  <c r="W35" i="1" s="1"/>
  <c r="T36" i="1"/>
  <c r="T37" i="1"/>
  <c r="T38" i="1"/>
  <c r="T39" i="1"/>
  <c r="T40" i="1"/>
  <c r="T41" i="1"/>
  <c r="T42" i="1"/>
  <c r="T43" i="1"/>
  <c r="T22" i="1"/>
  <c r="T23" i="1"/>
  <c r="T24" i="1"/>
  <c r="T25" i="1"/>
  <c r="T26" i="1"/>
  <c r="T27" i="1"/>
  <c r="W29" i="1"/>
  <c r="W37" i="1"/>
  <c r="T6" i="1"/>
  <c r="T7" i="1"/>
  <c r="T8" i="1"/>
  <c r="T9" i="1"/>
  <c r="T10" i="1"/>
  <c r="T11" i="1"/>
  <c r="T12" i="1"/>
  <c r="T13" i="1"/>
  <c r="W13" i="1" s="1"/>
  <c r="T14" i="1"/>
  <c r="T15" i="1"/>
  <c r="T16" i="1"/>
  <c r="T17" i="1"/>
  <c r="T18" i="1"/>
  <c r="T19" i="1"/>
  <c r="T20" i="1"/>
  <c r="T21" i="1"/>
  <c r="W21" i="1" s="1"/>
  <c r="T5" i="1"/>
  <c r="P9" i="1"/>
  <c r="P5" i="1"/>
  <c r="P6" i="1"/>
  <c r="P7" i="1"/>
  <c r="P8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4" i="1"/>
  <c r="W270" i="1"/>
  <c r="W271" i="1"/>
  <c r="W272" i="1"/>
  <c r="W273" i="1"/>
  <c r="W277" i="1"/>
  <c r="W280" i="1"/>
  <c r="W281" i="1"/>
  <c r="W282" i="1"/>
  <c r="W285" i="1"/>
  <c r="W286" i="1"/>
  <c r="W289" i="1"/>
  <c r="W311" i="1"/>
  <c r="W312" i="1"/>
  <c r="W313" i="1"/>
  <c r="W314" i="1"/>
  <c r="W315" i="1"/>
  <c r="W316" i="1"/>
  <c r="W317" i="1"/>
  <c r="W318" i="1"/>
  <c r="W325" i="1"/>
  <c r="W334" i="1"/>
  <c r="W336" i="1"/>
  <c r="W342" i="1"/>
  <c r="W343" i="1"/>
  <c r="W344" i="1"/>
  <c r="W345" i="1"/>
  <c r="W357" i="1"/>
  <c r="W261" i="1"/>
  <c r="W262" i="1"/>
  <c r="W264" i="1"/>
  <c r="W269" i="1"/>
  <c r="W274" i="1"/>
  <c r="W276" i="1"/>
  <c r="W287" i="1"/>
  <c r="W288" i="1"/>
  <c r="W292" i="1"/>
  <c r="W295" i="1"/>
  <c r="W296" i="1"/>
  <c r="W302" i="1"/>
  <c r="W305" i="1"/>
  <c r="W307" i="1"/>
  <c r="W309" i="1"/>
  <c r="W310" i="1"/>
  <c r="W321" i="1"/>
  <c r="W322" i="1"/>
  <c r="W341" i="1"/>
  <c r="W348" i="1"/>
  <c r="W358" i="1"/>
  <c r="W278" i="1"/>
  <c r="W279" i="1"/>
  <c r="W290" i="1"/>
  <c r="W306" i="1"/>
  <c r="W327" i="1"/>
  <c r="W367" i="1"/>
  <c r="W266" i="1"/>
  <c r="W328" i="1"/>
  <c r="W335" i="1"/>
  <c r="W352" i="1"/>
  <c r="W368" i="1"/>
  <c r="W369" i="1"/>
  <c r="W320" i="1"/>
  <c r="W329" i="1"/>
  <c r="W332" i="1"/>
  <c r="W338" i="1"/>
  <c r="W362" i="1"/>
  <c r="W365" i="1"/>
  <c r="W293" i="1"/>
  <c r="W298" i="1"/>
  <c r="W303" i="1"/>
  <c r="W353" i="1"/>
  <c r="W359" i="1"/>
  <c r="W326" i="1"/>
  <c r="W330" i="1"/>
  <c r="W337" i="1"/>
  <c r="W349" i="1"/>
  <c r="W351" i="1"/>
  <c r="W294" i="1"/>
  <c r="W297" i="1"/>
  <c r="W333" i="1"/>
  <c r="W361" i="1"/>
  <c r="W301" i="1"/>
  <c r="W346" i="1"/>
  <c r="W350" i="1"/>
  <c r="W354" i="1"/>
  <c r="W360" i="1"/>
  <c r="W265" i="1"/>
  <c r="W268" i="1"/>
  <c r="W304" i="1"/>
  <c r="W308" i="1"/>
  <c r="W319" i="1"/>
  <c r="W5" i="1"/>
  <c r="W6" i="1"/>
  <c r="W7" i="1"/>
  <c r="W8" i="1"/>
  <c r="W9" i="1"/>
  <c r="W10" i="1"/>
  <c r="W11" i="1"/>
  <c r="W12" i="1"/>
  <c r="W14" i="1"/>
  <c r="W15" i="1"/>
  <c r="W16" i="1"/>
  <c r="W42" i="1"/>
  <c r="W44" i="1"/>
  <c r="W46" i="1"/>
  <c r="W47" i="1"/>
  <c r="W48" i="1"/>
  <c r="W49" i="1"/>
  <c r="W50" i="1"/>
  <c r="W51" i="1"/>
  <c r="W77" i="1"/>
  <c r="W78" i="1"/>
  <c r="W79" i="1"/>
  <c r="W81" i="1"/>
  <c r="W17" i="1"/>
  <c r="W18" i="1"/>
  <c r="W19" i="1"/>
  <c r="W20" i="1"/>
  <c r="W22" i="1"/>
  <c r="W23" i="1"/>
  <c r="W24" i="1"/>
  <c r="W25" i="1"/>
  <c r="W26" i="1"/>
  <c r="W27" i="1"/>
  <c r="W28" i="1"/>
  <c r="W30" i="1"/>
  <c r="W31" i="1"/>
  <c r="W33" i="1"/>
  <c r="W52" i="1"/>
  <c r="W53" i="1"/>
  <c r="W54" i="1"/>
  <c r="W55" i="1"/>
  <c r="W56" i="1"/>
  <c r="W57" i="1"/>
  <c r="W58" i="1"/>
  <c r="W84" i="1"/>
  <c r="W88" i="1"/>
  <c r="W32" i="1"/>
  <c r="W34" i="1"/>
  <c r="W36" i="1"/>
  <c r="W60" i="1"/>
  <c r="W61" i="1"/>
  <c r="W62" i="1"/>
  <c r="W63" i="1"/>
  <c r="W64" i="1"/>
  <c r="W65" i="1"/>
  <c r="W66" i="1"/>
  <c r="W68" i="1"/>
  <c r="W89" i="1"/>
  <c r="W90" i="1"/>
  <c r="W93" i="1"/>
  <c r="W94" i="1"/>
  <c r="W100" i="1"/>
  <c r="W95" i="1"/>
  <c r="W96" i="1"/>
  <c r="W97" i="1"/>
  <c r="W98" i="1"/>
  <c r="W125" i="1"/>
  <c r="W126" i="1"/>
  <c r="W38" i="1"/>
  <c r="W39" i="1"/>
  <c r="W40" i="1"/>
  <c r="W69" i="1"/>
  <c r="W70" i="1"/>
  <c r="W71" i="1"/>
  <c r="W72" i="1"/>
  <c r="W73" i="1"/>
  <c r="W74" i="1"/>
  <c r="W76" i="1"/>
  <c r="W101" i="1"/>
  <c r="W102" i="1"/>
  <c r="W103" i="1"/>
  <c r="W104" i="1"/>
  <c r="W105" i="1"/>
  <c r="W106" i="1"/>
  <c r="W41" i="1"/>
  <c r="W107" i="1"/>
  <c r="W108" i="1"/>
  <c r="W109" i="1"/>
  <c r="W133" i="1"/>
  <c r="W134" i="1"/>
  <c r="W135" i="1"/>
  <c r="W136" i="1"/>
  <c r="W138" i="1"/>
  <c r="W143" i="1"/>
  <c r="W256" i="1"/>
  <c r="W80" i="1"/>
  <c r="W82" i="1"/>
  <c r="W85" i="1"/>
  <c r="W111" i="1"/>
  <c r="W112" i="1"/>
  <c r="W113" i="1"/>
  <c r="W114" i="1"/>
  <c r="W116" i="1"/>
  <c r="W117" i="1"/>
  <c r="W118" i="1"/>
  <c r="W119" i="1"/>
  <c r="W86" i="1"/>
  <c r="W120" i="1"/>
  <c r="W121" i="1"/>
  <c r="W122" i="1"/>
  <c r="W124" i="1"/>
  <c r="W146" i="1"/>
  <c r="W148" i="1"/>
  <c r="W149" i="1"/>
  <c r="W151" i="1"/>
  <c r="W152" i="1"/>
  <c r="W153" i="1"/>
  <c r="W154" i="1"/>
  <c r="W176" i="1"/>
  <c r="W182" i="1"/>
  <c r="W128" i="1"/>
  <c r="W129" i="1"/>
  <c r="W130" i="1"/>
  <c r="W132" i="1"/>
  <c r="W156" i="1"/>
  <c r="W157" i="1"/>
  <c r="W192" i="1"/>
  <c r="W158" i="1"/>
  <c r="W159" i="1"/>
  <c r="W160" i="1"/>
  <c r="W161" i="1"/>
  <c r="W162" i="1"/>
  <c r="W164" i="1"/>
  <c r="W186" i="1"/>
  <c r="W188" i="1"/>
  <c r="W189" i="1"/>
  <c r="W190" i="1"/>
  <c r="W191" i="1"/>
  <c r="W193" i="1"/>
  <c r="W194" i="1"/>
  <c r="W196" i="1"/>
  <c r="W226" i="1"/>
  <c r="W228" i="1"/>
  <c r="W137" i="1"/>
  <c r="W140" i="1"/>
  <c r="W141" i="1"/>
  <c r="W142" i="1"/>
  <c r="W144" i="1"/>
  <c r="W145" i="1"/>
  <c r="W165" i="1"/>
  <c r="W166" i="1"/>
  <c r="W167" i="1"/>
  <c r="W168" i="1"/>
  <c r="W169" i="1"/>
  <c r="W170" i="1"/>
  <c r="W197" i="1"/>
  <c r="W198" i="1"/>
  <c r="W199" i="1"/>
  <c r="W200" i="1"/>
  <c r="W201" i="1"/>
  <c r="W204" i="1"/>
  <c r="W230" i="1"/>
  <c r="W205" i="1"/>
  <c r="W206" i="1"/>
  <c r="W229" i="1"/>
  <c r="W231" i="1"/>
  <c r="W257" i="1"/>
  <c r="W174" i="1"/>
  <c r="W175" i="1"/>
  <c r="W238" i="1"/>
  <c r="W177" i="1"/>
  <c r="W179" i="1"/>
  <c r="W180" i="1"/>
  <c r="W207" i="1"/>
  <c r="W208" i="1"/>
  <c r="W209" i="1"/>
  <c r="W210" i="1"/>
  <c r="W212" i="1"/>
  <c r="W213" i="1"/>
  <c r="W214" i="1"/>
  <c r="W232" i="1"/>
  <c r="W233" i="1"/>
  <c r="W234" i="1"/>
  <c r="W236" i="1"/>
  <c r="W237" i="1"/>
  <c r="W239" i="1"/>
  <c r="W240" i="1"/>
  <c r="W241" i="1"/>
  <c r="W242" i="1"/>
  <c r="W244" i="1"/>
  <c r="W258" i="1"/>
  <c r="W181" i="1"/>
  <c r="W183" i="1"/>
  <c r="W184" i="1"/>
  <c r="W185" i="1"/>
  <c r="W215" i="1"/>
  <c r="W216" i="1"/>
  <c r="W217" i="1"/>
  <c r="W218" i="1"/>
  <c r="W221" i="1"/>
  <c r="W222" i="1"/>
  <c r="W223" i="1"/>
  <c r="W225" i="1"/>
  <c r="W247" i="1"/>
  <c r="W245" i="1"/>
  <c r="W246" i="1"/>
  <c r="W248" i="1"/>
  <c r="W249" i="1"/>
  <c r="W250" i="1"/>
  <c r="W252" i="1"/>
  <c r="W253" i="1"/>
  <c r="W254" i="1"/>
  <c r="W255" i="1"/>
  <c r="W260" i="1"/>
  <c r="F4" i="2"/>
  <c r="X177" i="1" s="1"/>
  <c r="F5" i="2"/>
  <c r="F6" i="2"/>
  <c r="X319" i="1" s="1"/>
  <c r="F7" i="2"/>
  <c r="X100" i="1" s="1"/>
  <c r="F8" i="2"/>
  <c r="F9" i="2"/>
  <c r="F10" i="2"/>
  <c r="F11" i="2"/>
  <c r="F12" i="2"/>
  <c r="X11" i="1" s="1"/>
  <c r="F13" i="2"/>
  <c r="F14" i="2"/>
  <c r="X296" i="1" s="1"/>
  <c r="F15" i="2"/>
  <c r="X270" i="1" s="1"/>
  <c r="F3" i="2"/>
  <c r="X206" i="1" s="1"/>
  <c r="D12" i="2"/>
  <c r="U16" i="1" s="1"/>
  <c r="D13" i="2"/>
  <c r="D14" i="2"/>
  <c r="D15" i="2"/>
  <c r="D3" i="2"/>
  <c r="U168" i="1" s="1"/>
  <c r="D4" i="2"/>
  <c r="U208" i="1" s="1"/>
  <c r="D5" i="2"/>
  <c r="U132" i="1" s="1"/>
  <c r="D6" i="2"/>
  <c r="D7" i="2"/>
  <c r="D8" i="2"/>
  <c r="U70" i="1" s="1"/>
  <c r="D9" i="2"/>
  <c r="D10" i="2"/>
  <c r="U82" i="1" s="1"/>
  <c r="D11" i="2"/>
  <c r="AB344" i="1"/>
  <c r="AD344" i="1" s="1"/>
  <c r="AB366" i="1"/>
  <c r="AD366" i="1" s="1"/>
  <c r="AC270" i="1"/>
  <c r="AC271" i="1"/>
  <c r="AC272" i="1"/>
  <c r="AC273" i="1"/>
  <c r="AC275" i="1"/>
  <c r="AC277" i="1"/>
  <c r="AC280" i="1"/>
  <c r="AC281" i="1"/>
  <c r="AC282" i="1"/>
  <c r="AC285" i="1"/>
  <c r="AC286" i="1"/>
  <c r="AC289" i="1"/>
  <c r="AC311" i="1"/>
  <c r="AC312" i="1"/>
  <c r="AC313" i="1"/>
  <c r="AC314" i="1"/>
  <c r="AC315" i="1"/>
  <c r="AC316" i="1"/>
  <c r="AC317" i="1"/>
  <c r="AC318" i="1"/>
  <c r="AC325" i="1"/>
  <c r="AC331" i="1"/>
  <c r="AC334" i="1"/>
  <c r="AC336" i="1"/>
  <c r="AC342" i="1"/>
  <c r="AC343" i="1"/>
  <c r="AC344" i="1"/>
  <c r="AC345" i="1"/>
  <c r="AC356" i="1"/>
  <c r="AC357" i="1"/>
  <c r="AC366" i="1"/>
  <c r="AC261" i="1"/>
  <c r="AC262" i="1"/>
  <c r="AC264" i="1"/>
  <c r="AC267" i="1"/>
  <c r="AC269" i="1"/>
  <c r="AC274" i="1"/>
  <c r="AC276" i="1"/>
  <c r="AC284" i="1"/>
  <c r="AC287" i="1"/>
  <c r="AC288" i="1"/>
  <c r="AC292" i="1"/>
  <c r="AC295" i="1"/>
  <c r="AC296" i="1"/>
  <c r="AC299" i="1"/>
  <c r="AC300" i="1"/>
  <c r="AC302" i="1"/>
  <c r="AC305" i="1"/>
  <c r="AC307" i="1"/>
  <c r="AC309" i="1"/>
  <c r="AC310" i="1"/>
  <c r="AC321" i="1"/>
  <c r="AC322" i="1"/>
  <c r="AC324" i="1"/>
  <c r="AC339" i="1"/>
  <c r="AC340" i="1"/>
  <c r="AC341" i="1"/>
  <c r="AC347" i="1"/>
  <c r="AC348" i="1"/>
  <c r="AC355" i="1"/>
  <c r="AC358" i="1"/>
  <c r="AC364" i="1"/>
  <c r="AC278" i="1"/>
  <c r="AC279" i="1"/>
  <c r="AC290" i="1"/>
  <c r="AC306" i="1"/>
  <c r="AC327" i="1"/>
  <c r="AC367" i="1"/>
  <c r="AC266" i="1"/>
  <c r="AC328" i="1"/>
  <c r="AC335" i="1"/>
  <c r="AC352" i="1"/>
  <c r="AC368" i="1"/>
  <c r="AC369" i="1"/>
  <c r="AC320" i="1"/>
  <c r="AC329" i="1"/>
  <c r="AC332" i="1"/>
  <c r="AC338" i="1"/>
  <c r="AC362" i="1"/>
  <c r="AC365" i="1"/>
  <c r="AC293" i="1"/>
  <c r="AC298" i="1"/>
  <c r="AC303" i="1"/>
  <c r="AC323" i="1"/>
  <c r="AC283" i="1"/>
  <c r="AC353" i="1"/>
  <c r="AC359" i="1"/>
  <c r="AC326" i="1"/>
  <c r="AC330" i="1"/>
  <c r="AC337" i="1"/>
  <c r="AC349" i="1"/>
  <c r="AC351" i="1"/>
  <c r="AC363" i="1"/>
  <c r="AC291" i="1"/>
  <c r="AC294" i="1"/>
  <c r="AC297" i="1"/>
  <c r="AC333" i="1"/>
  <c r="AC361" i="1"/>
  <c r="AC301" i="1"/>
  <c r="AC346" i="1"/>
  <c r="AC350" i="1"/>
  <c r="AC354" i="1"/>
  <c r="AC360" i="1"/>
  <c r="AC265" i="1"/>
  <c r="AC268" i="1"/>
  <c r="AC304" i="1"/>
  <c r="AC308" i="1"/>
  <c r="AC319" i="1"/>
  <c r="AC259" i="1"/>
  <c r="AC5" i="1"/>
  <c r="AC6" i="1"/>
  <c r="AC7" i="1"/>
  <c r="AC8" i="1"/>
  <c r="AC9" i="1"/>
  <c r="AC10" i="1"/>
  <c r="AC11" i="1"/>
  <c r="AC12" i="1"/>
  <c r="AC13" i="1"/>
  <c r="AC14" i="1"/>
  <c r="AC15" i="1"/>
  <c r="AC16" i="1"/>
  <c r="AC42" i="1"/>
  <c r="AC44" i="1"/>
  <c r="AC45" i="1"/>
  <c r="AC46" i="1"/>
  <c r="AC47" i="1"/>
  <c r="AC48" i="1"/>
  <c r="AC49" i="1"/>
  <c r="AC50" i="1"/>
  <c r="AC51" i="1"/>
  <c r="AC75" i="1"/>
  <c r="AC77" i="1"/>
  <c r="AC78" i="1"/>
  <c r="AC79" i="1"/>
  <c r="AC81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3" i="1"/>
  <c r="AC52" i="1"/>
  <c r="AC53" i="1"/>
  <c r="AC54" i="1"/>
  <c r="AC55" i="1"/>
  <c r="AC56" i="1"/>
  <c r="AC57" i="1"/>
  <c r="AC58" i="1"/>
  <c r="AC59" i="1"/>
  <c r="AC84" i="1"/>
  <c r="AC88" i="1"/>
  <c r="AC32" i="1"/>
  <c r="AC34" i="1"/>
  <c r="AC35" i="1"/>
  <c r="AC36" i="1"/>
  <c r="AC60" i="1"/>
  <c r="AC61" i="1"/>
  <c r="AC62" i="1"/>
  <c r="AC63" i="1"/>
  <c r="AC64" i="1"/>
  <c r="AC65" i="1"/>
  <c r="AC67" i="1"/>
  <c r="AC66" i="1"/>
  <c r="AC68" i="1"/>
  <c r="AC89" i="1"/>
  <c r="AC90" i="1"/>
  <c r="AC91" i="1"/>
  <c r="AC93" i="1"/>
  <c r="AC94" i="1"/>
  <c r="AC100" i="1"/>
  <c r="AC95" i="1"/>
  <c r="AC96" i="1"/>
  <c r="AC97" i="1"/>
  <c r="AC98" i="1"/>
  <c r="AC99" i="1"/>
  <c r="AC125" i="1"/>
  <c r="AC126" i="1"/>
  <c r="AC37" i="1"/>
  <c r="AC38" i="1"/>
  <c r="AC39" i="1"/>
  <c r="AC40" i="1"/>
  <c r="AC69" i="1"/>
  <c r="AC70" i="1"/>
  <c r="AC71" i="1"/>
  <c r="AC72" i="1"/>
  <c r="AC73" i="1"/>
  <c r="AC74" i="1"/>
  <c r="AC76" i="1"/>
  <c r="AC101" i="1"/>
  <c r="AC102" i="1"/>
  <c r="AC103" i="1"/>
  <c r="AC104" i="1"/>
  <c r="AC105" i="1"/>
  <c r="AC106" i="1"/>
  <c r="AC41" i="1"/>
  <c r="AC107" i="1"/>
  <c r="AC108" i="1"/>
  <c r="AC109" i="1"/>
  <c r="AC133" i="1"/>
  <c r="AC134" i="1"/>
  <c r="AC135" i="1"/>
  <c r="AC136" i="1"/>
  <c r="AC138" i="1"/>
  <c r="AC143" i="1"/>
  <c r="AC256" i="1"/>
  <c r="AC80" i="1"/>
  <c r="AC82" i="1"/>
  <c r="AC83" i="1"/>
  <c r="AC85" i="1"/>
  <c r="AC111" i="1"/>
  <c r="AC112" i="1"/>
  <c r="AC113" i="1"/>
  <c r="AC114" i="1"/>
  <c r="AC115" i="1"/>
  <c r="AC116" i="1"/>
  <c r="AC117" i="1"/>
  <c r="AC118" i="1"/>
  <c r="AC119" i="1"/>
  <c r="AC86" i="1"/>
  <c r="AC120" i="1"/>
  <c r="AC121" i="1"/>
  <c r="AC122" i="1"/>
  <c r="AC124" i="1"/>
  <c r="AC146" i="1"/>
  <c r="AC147" i="1"/>
  <c r="AC148" i="1"/>
  <c r="AC149" i="1"/>
  <c r="AC151" i="1"/>
  <c r="AC152" i="1"/>
  <c r="AC153" i="1"/>
  <c r="AC154" i="1"/>
  <c r="AC155" i="1"/>
  <c r="AC176" i="1"/>
  <c r="AC182" i="1"/>
  <c r="AC128" i="1"/>
  <c r="AC129" i="1"/>
  <c r="AC130" i="1"/>
  <c r="AC131" i="1"/>
  <c r="AC132" i="1"/>
  <c r="AC156" i="1"/>
  <c r="AC157" i="1"/>
  <c r="AC192" i="1"/>
  <c r="AC158" i="1"/>
  <c r="AC159" i="1"/>
  <c r="AC160" i="1"/>
  <c r="AC161" i="1"/>
  <c r="AC162" i="1"/>
  <c r="AC163" i="1"/>
  <c r="AC164" i="1"/>
  <c r="AC186" i="1"/>
  <c r="AC188" i="1"/>
  <c r="AC189" i="1"/>
  <c r="AC190" i="1"/>
  <c r="AC191" i="1"/>
  <c r="AC193" i="1"/>
  <c r="AC194" i="1"/>
  <c r="AC195" i="1"/>
  <c r="AC196" i="1"/>
  <c r="AC226" i="1"/>
  <c r="AC228" i="1"/>
  <c r="AC137" i="1"/>
  <c r="AC139" i="1"/>
  <c r="AC140" i="1"/>
  <c r="AC141" i="1"/>
  <c r="AC142" i="1"/>
  <c r="AC144" i="1"/>
  <c r="AC145" i="1"/>
  <c r="AC165" i="1"/>
  <c r="AC166" i="1"/>
  <c r="AC167" i="1"/>
  <c r="AC168" i="1"/>
  <c r="AC169" i="1"/>
  <c r="AC170" i="1"/>
  <c r="AC171" i="1"/>
  <c r="AC197" i="1"/>
  <c r="AC198" i="1"/>
  <c r="AC199" i="1"/>
  <c r="AC200" i="1"/>
  <c r="AC201" i="1"/>
  <c r="AC203" i="1"/>
  <c r="AC204" i="1"/>
  <c r="AC230" i="1"/>
  <c r="AC205" i="1"/>
  <c r="AC206" i="1"/>
  <c r="AC229" i="1"/>
  <c r="AC231" i="1"/>
  <c r="AC257" i="1"/>
  <c r="AC174" i="1"/>
  <c r="AC175" i="1"/>
  <c r="AC238" i="1"/>
  <c r="AC177" i="1"/>
  <c r="AC179" i="1"/>
  <c r="AC180" i="1"/>
  <c r="AC207" i="1"/>
  <c r="AC208" i="1"/>
  <c r="AC209" i="1"/>
  <c r="AC210" i="1"/>
  <c r="AC211" i="1"/>
  <c r="AC212" i="1"/>
  <c r="AC213" i="1"/>
  <c r="AC214" i="1"/>
  <c r="AC232" i="1"/>
  <c r="AC233" i="1"/>
  <c r="AC234" i="1"/>
  <c r="AC235" i="1"/>
  <c r="AC236" i="1"/>
  <c r="AC237" i="1"/>
  <c r="AC239" i="1"/>
  <c r="AC240" i="1"/>
  <c r="AC241" i="1"/>
  <c r="AC242" i="1"/>
  <c r="AC243" i="1"/>
  <c r="AC244" i="1"/>
  <c r="AC258" i="1"/>
  <c r="AC181" i="1"/>
  <c r="AC183" i="1"/>
  <c r="AC184" i="1"/>
  <c r="AC185" i="1"/>
  <c r="AC187" i="1"/>
  <c r="AC215" i="1"/>
  <c r="AC216" i="1"/>
  <c r="AC251" i="1"/>
  <c r="AC217" i="1"/>
  <c r="AC218" i="1"/>
  <c r="AC219" i="1"/>
  <c r="AC221" i="1"/>
  <c r="AC222" i="1"/>
  <c r="AC223" i="1"/>
  <c r="AC225" i="1"/>
  <c r="AC247" i="1"/>
  <c r="AC227" i="1"/>
  <c r="AC245" i="1"/>
  <c r="AC246" i="1"/>
  <c r="AC248" i="1"/>
  <c r="AC249" i="1"/>
  <c r="AC250" i="1"/>
  <c r="AC252" i="1"/>
  <c r="AC253" i="1"/>
  <c r="AC254" i="1"/>
  <c r="AC255" i="1"/>
  <c r="AC260" i="1"/>
  <c r="AC263" i="1"/>
  <c r="AB263" i="1"/>
  <c r="AB270" i="1"/>
  <c r="AD270" i="1" s="1"/>
  <c r="AB271" i="1"/>
  <c r="AB272" i="1"/>
  <c r="AD272" i="1" s="1"/>
  <c r="AB273" i="1"/>
  <c r="AB275" i="1"/>
  <c r="AD275" i="1" s="1"/>
  <c r="AB277" i="1"/>
  <c r="AD277" i="1" s="1"/>
  <c r="AB280" i="1"/>
  <c r="AD280" i="1" s="1"/>
  <c r="AB281" i="1"/>
  <c r="AD281" i="1" s="1"/>
  <c r="AB282" i="1"/>
  <c r="AD282" i="1" s="1"/>
  <c r="AB285" i="1"/>
  <c r="AB286" i="1"/>
  <c r="AD286" i="1" s="1"/>
  <c r="AB289" i="1"/>
  <c r="AB311" i="1"/>
  <c r="AD311" i="1" s="1"/>
  <c r="AB312" i="1"/>
  <c r="AD312" i="1" s="1"/>
  <c r="AB313" i="1"/>
  <c r="AD313" i="1" s="1"/>
  <c r="AB314" i="1"/>
  <c r="AD314" i="1" s="1"/>
  <c r="AB315" i="1"/>
  <c r="AD315" i="1" s="1"/>
  <c r="AB316" i="1"/>
  <c r="AB317" i="1"/>
  <c r="AD317" i="1" s="1"/>
  <c r="AB318" i="1"/>
  <c r="AB325" i="1"/>
  <c r="AD325" i="1" s="1"/>
  <c r="AB331" i="1"/>
  <c r="AD331" i="1" s="1"/>
  <c r="AB334" i="1"/>
  <c r="AD334" i="1" s="1"/>
  <c r="AB336" i="1"/>
  <c r="AD336" i="1" s="1"/>
  <c r="AB342" i="1"/>
  <c r="AD342" i="1" s="1"/>
  <c r="AB343" i="1"/>
  <c r="AB345" i="1"/>
  <c r="AB356" i="1"/>
  <c r="AD356" i="1" s="1"/>
  <c r="AB357" i="1"/>
  <c r="AB261" i="1"/>
  <c r="AD261" i="1" s="1"/>
  <c r="AB262" i="1"/>
  <c r="AD262" i="1" s="1"/>
  <c r="AB264" i="1"/>
  <c r="AD264" i="1" s="1"/>
  <c r="AB267" i="1"/>
  <c r="AD267" i="1" s="1"/>
  <c r="AB269" i="1"/>
  <c r="AB274" i="1"/>
  <c r="AB276" i="1"/>
  <c r="AB284" i="1"/>
  <c r="AD284" i="1" s="1"/>
  <c r="AB287" i="1"/>
  <c r="AB288" i="1"/>
  <c r="AD288" i="1" s="1"/>
  <c r="AB292" i="1"/>
  <c r="AD292" i="1" s="1"/>
  <c r="AB295" i="1"/>
  <c r="AD295" i="1" s="1"/>
  <c r="AB296" i="1"/>
  <c r="AB299" i="1"/>
  <c r="AB300" i="1"/>
  <c r="AB302" i="1"/>
  <c r="AD302" i="1" s="1"/>
  <c r="AB305" i="1"/>
  <c r="AB307" i="1"/>
  <c r="AD307" i="1" s="1"/>
  <c r="AB309" i="1"/>
  <c r="AD309" i="1" s="1"/>
  <c r="AB310" i="1"/>
  <c r="AD310" i="1" s="1"/>
  <c r="AB321" i="1"/>
  <c r="AB322" i="1"/>
  <c r="AB324" i="1"/>
  <c r="AB339" i="1"/>
  <c r="AD339" i="1" s="1"/>
  <c r="AB340" i="1"/>
  <c r="AB341" i="1"/>
  <c r="AD341" i="1" s="1"/>
  <c r="AB347" i="1"/>
  <c r="AD347" i="1" s="1"/>
  <c r="AB348" i="1"/>
  <c r="AD348" i="1" s="1"/>
  <c r="AB355" i="1"/>
  <c r="AB358" i="1"/>
  <c r="AB364" i="1"/>
  <c r="AB278" i="1"/>
  <c r="AD278" i="1" s="1"/>
  <c r="AB279" i="1"/>
  <c r="AB290" i="1"/>
  <c r="AD290" i="1" s="1"/>
  <c r="AB306" i="1"/>
  <c r="AD306" i="1" s="1"/>
  <c r="AB327" i="1"/>
  <c r="AD327" i="1" s="1"/>
  <c r="AB367" i="1"/>
  <c r="AB266" i="1"/>
  <c r="AB328" i="1"/>
  <c r="AB335" i="1"/>
  <c r="AD335" i="1" s="1"/>
  <c r="AB352" i="1"/>
  <c r="AB368" i="1"/>
  <c r="AD368" i="1" s="1"/>
  <c r="AB369" i="1"/>
  <c r="AD369" i="1" s="1"/>
  <c r="AB320" i="1"/>
  <c r="AD320" i="1" s="1"/>
  <c r="AB329" i="1"/>
  <c r="AB332" i="1"/>
  <c r="AB338" i="1"/>
  <c r="AB362" i="1"/>
  <c r="AD362" i="1" s="1"/>
  <c r="AB365" i="1"/>
  <c r="AB293" i="1"/>
  <c r="AD293" i="1" s="1"/>
  <c r="AB298" i="1"/>
  <c r="AD298" i="1" s="1"/>
  <c r="AB303" i="1"/>
  <c r="AD303" i="1" s="1"/>
  <c r="AB323" i="1"/>
  <c r="AB283" i="1"/>
  <c r="AB353" i="1"/>
  <c r="AB359" i="1"/>
  <c r="AD359" i="1" s="1"/>
  <c r="AB326" i="1"/>
  <c r="AB330" i="1"/>
  <c r="AD330" i="1" s="1"/>
  <c r="AB337" i="1"/>
  <c r="AD337" i="1" s="1"/>
  <c r="AB349" i="1"/>
  <c r="AD349" i="1" s="1"/>
  <c r="AB351" i="1"/>
  <c r="AB363" i="1"/>
  <c r="AB291" i="1"/>
  <c r="AB294" i="1"/>
  <c r="AD294" i="1" s="1"/>
  <c r="AB297" i="1"/>
  <c r="AB333" i="1"/>
  <c r="AD333" i="1" s="1"/>
  <c r="AB361" i="1"/>
  <c r="AD361" i="1" s="1"/>
  <c r="AB301" i="1"/>
  <c r="AD301" i="1" s="1"/>
  <c r="AB346" i="1"/>
  <c r="AB350" i="1"/>
  <c r="AB354" i="1"/>
  <c r="AB360" i="1"/>
  <c r="AD360" i="1" s="1"/>
  <c r="AB265" i="1"/>
  <c r="AB268" i="1"/>
  <c r="AD268" i="1" s="1"/>
  <c r="AB304" i="1"/>
  <c r="AD304" i="1" s="1"/>
  <c r="AB308" i="1"/>
  <c r="AD308" i="1" s="1"/>
  <c r="AB319" i="1"/>
  <c r="AB259" i="1"/>
  <c r="AB5" i="1"/>
  <c r="AB6" i="1"/>
  <c r="AD6" i="1" s="1"/>
  <c r="AB7" i="1"/>
  <c r="AB8" i="1"/>
  <c r="AD8" i="1" s="1"/>
  <c r="AB9" i="1"/>
  <c r="AD9" i="1" s="1"/>
  <c r="AB10" i="1"/>
  <c r="AD10" i="1" s="1"/>
  <c r="AB11" i="1"/>
  <c r="AB12" i="1"/>
  <c r="AB13" i="1"/>
  <c r="AB14" i="1"/>
  <c r="AD14" i="1" s="1"/>
  <c r="AB15" i="1"/>
  <c r="AB16" i="1"/>
  <c r="AD16" i="1" s="1"/>
  <c r="AB42" i="1"/>
  <c r="AD42" i="1" s="1"/>
  <c r="AB44" i="1"/>
  <c r="AD44" i="1" s="1"/>
  <c r="AB45" i="1"/>
  <c r="AB46" i="1"/>
  <c r="AB47" i="1"/>
  <c r="AB48" i="1"/>
  <c r="AD48" i="1" s="1"/>
  <c r="AB49" i="1"/>
  <c r="AB50" i="1"/>
  <c r="AD50" i="1" s="1"/>
  <c r="AB51" i="1"/>
  <c r="AD51" i="1" s="1"/>
  <c r="AB75" i="1"/>
  <c r="AD75" i="1" s="1"/>
  <c r="AB77" i="1"/>
  <c r="AB78" i="1"/>
  <c r="AB79" i="1"/>
  <c r="AB81" i="1"/>
  <c r="AD81" i="1" s="1"/>
  <c r="AB17" i="1"/>
  <c r="AB18" i="1"/>
  <c r="AD18" i="1" s="1"/>
  <c r="AB19" i="1"/>
  <c r="AD19" i="1" s="1"/>
  <c r="AB20" i="1"/>
  <c r="AD20" i="1" s="1"/>
  <c r="AB21" i="1"/>
  <c r="AB22" i="1"/>
  <c r="AB23" i="1"/>
  <c r="AB24" i="1"/>
  <c r="AD24" i="1" s="1"/>
  <c r="AB25" i="1"/>
  <c r="AB26" i="1"/>
  <c r="AD26" i="1" s="1"/>
  <c r="AB27" i="1"/>
  <c r="AD27" i="1" s="1"/>
  <c r="AB28" i="1"/>
  <c r="AD28" i="1" s="1"/>
  <c r="AB29" i="1"/>
  <c r="AB30" i="1"/>
  <c r="AB31" i="1"/>
  <c r="AB33" i="1"/>
  <c r="AD33" i="1" s="1"/>
  <c r="AB52" i="1"/>
  <c r="AB53" i="1"/>
  <c r="AD53" i="1" s="1"/>
  <c r="AB54" i="1"/>
  <c r="AD54" i="1" s="1"/>
  <c r="AB55" i="1"/>
  <c r="AD55" i="1" s="1"/>
  <c r="AB56" i="1"/>
  <c r="AB57" i="1"/>
  <c r="AB58" i="1"/>
  <c r="AB59" i="1"/>
  <c r="AD59" i="1" s="1"/>
  <c r="AB84" i="1"/>
  <c r="AB88" i="1"/>
  <c r="AD88" i="1" s="1"/>
  <c r="AB32" i="1"/>
  <c r="AD32" i="1" s="1"/>
  <c r="AB34" i="1"/>
  <c r="AB35" i="1"/>
  <c r="AB36" i="1"/>
  <c r="AB60" i="1"/>
  <c r="AB61" i="1"/>
  <c r="AB62" i="1"/>
  <c r="AB63" i="1"/>
  <c r="AD63" i="1" s="1"/>
  <c r="AB64" i="1"/>
  <c r="AD64" i="1" s="1"/>
  <c r="AB65" i="1"/>
  <c r="AB67" i="1"/>
  <c r="AB66" i="1"/>
  <c r="AB68" i="1"/>
  <c r="AB89" i="1"/>
  <c r="AB90" i="1"/>
  <c r="AB91" i="1"/>
  <c r="AD91" i="1" s="1"/>
  <c r="AB93" i="1"/>
  <c r="AD93" i="1" s="1"/>
  <c r="AB94" i="1"/>
  <c r="AB100" i="1"/>
  <c r="AB95" i="1"/>
  <c r="AB96" i="1"/>
  <c r="AB97" i="1"/>
  <c r="AB98" i="1"/>
  <c r="AB99" i="1"/>
  <c r="AD99" i="1" s="1"/>
  <c r="AB125" i="1"/>
  <c r="AD125" i="1" s="1"/>
  <c r="AB126" i="1"/>
  <c r="AB37" i="1"/>
  <c r="AB38" i="1"/>
  <c r="AB39" i="1"/>
  <c r="AB40" i="1"/>
  <c r="AB69" i="1"/>
  <c r="AB70" i="1"/>
  <c r="AD70" i="1" s="1"/>
  <c r="AB71" i="1"/>
  <c r="AD71" i="1" s="1"/>
  <c r="AB72" i="1"/>
  <c r="AB73" i="1"/>
  <c r="AB74" i="1"/>
  <c r="AB76" i="1"/>
  <c r="AB101" i="1"/>
  <c r="AB102" i="1"/>
  <c r="AB103" i="1"/>
  <c r="AD103" i="1" s="1"/>
  <c r="AB104" i="1"/>
  <c r="AD104" i="1" s="1"/>
  <c r="AB105" i="1"/>
  <c r="AB106" i="1"/>
  <c r="AB41" i="1"/>
  <c r="AB107" i="1"/>
  <c r="AB108" i="1"/>
  <c r="AB109" i="1"/>
  <c r="AB133" i="1"/>
  <c r="AD133" i="1" s="1"/>
  <c r="AB134" i="1"/>
  <c r="AD134" i="1" s="1"/>
  <c r="AB135" i="1"/>
  <c r="AB136" i="1"/>
  <c r="AB138" i="1"/>
  <c r="AB143" i="1"/>
  <c r="AB256" i="1"/>
  <c r="AB80" i="1"/>
  <c r="AB82" i="1"/>
  <c r="AD82" i="1" s="1"/>
  <c r="AB83" i="1"/>
  <c r="AD83" i="1" s="1"/>
  <c r="AB85" i="1"/>
  <c r="AB111" i="1"/>
  <c r="AB112" i="1"/>
  <c r="AB113" i="1"/>
  <c r="AB114" i="1"/>
  <c r="AB115" i="1"/>
  <c r="AB116" i="1"/>
  <c r="AD116" i="1" s="1"/>
  <c r="AB117" i="1"/>
  <c r="AD117" i="1" s="1"/>
  <c r="AB118" i="1"/>
  <c r="AB119" i="1"/>
  <c r="AB86" i="1"/>
  <c r="AB120" i="1"/>
  <c r="AB121" i="1"/>
  <c r="AB122" i="1"/>
  <c r="AB124" i="1"/>
  <c r="AD124" i="1" s="1"/>
  <c r="AB146" i="1"/>
  <c r="AD146" i="1" s="1"/>
  <c r="AB147" i="1"/>
  <c r="AB148" i="1"/>
  <c r="AB149" i="1"/>
  <c r="AB151" i="1"/>
  <c r="AB152" i="1"/>
  <c r="AB153" i="1"/>
  <c r="AB154" i="1"/>
  <c r="AD154" i="1" s="1"/>
  <c r="AB155" i="1"/>
  <c r="AD155" i="1" s="1"/>
  <c r="AB176" i="1"/>
  <c r="AB182" i="1"/>
  <c r="AB128" i="1"/>
  <c r="AB129" i="1"/>
  <c r="AB130" i="1"/>
  <c r="AB131" i="1"/>
  <c r="AB132" i="1"/>
  <c r="AD132" i="1" s="1"/>
  <c r="AB156" i="1"/>
  <c r="AD156" i="1" s="1"/>
  <c r="AB157" i="1"/>
  <c r="AB192" i="1"/>
  <c r="AB158" i="1"/>
  <c r="AB159" i="1"/>
  <c r="AB160" i="1"/>
  <c r="AB161" i="1"/>
  <c r="AB162" i="1"/>
  <c r="AD162" i="1" s="1"/>
  <c r="AB163" i="1"/>
  <c r="AD163" i="1" s="1"/>
  <c r="AB164" i="1"/>
  <c r="AB186" i="1"/>
  <c r="AB188" i="1"/>
  <c r="AB189" i="1"/>
  <c r="AB190" i="1"/>
  <c r="AB191" i="1"/>
  <c r="AB193" i="1"/>
  <c r="AD193" i="1" s="1"/>
  <c r="AB194" i="1"/>
  <c r="AD194" i="1" s="1"/>
  <c r="AB195" i="1"/>
  <c r="AB196" i="1"/>
  <c r="AB226" i="1"/>
  <c r="AB228" i="1"/>
  <c r="AB137" i="1"/>
  <c r="AB139" i="1"/>
  <c r="AB140" i="1"/>
  <c r="AD140" i="1" s="1"/>
  <c r="AB141" i="1"/>
  <c r="AD141" i="1" s="1"/>
  <c r="AB142" i="1"/>
  <c r="AB144" i="1"/>
  <c r="AB145" i="1"/>
  <c r="AB165" i="1"/>
  <c r="AB166" i="1"/>
  <c r="AB167" i="1"/>
  <c r="AB168" i="1"/>
  <c r="AD168" i="1" s="1"/>
  <c r="AB169" i="1"/>
  <c r="AD169" i="1" s="1"/>
  <c r="AB170" i="1"/>
  <c r="AB171" i="1"/>
  <c r="AB197" i="1"/>
  <c r="AB198" i="1"/>
  <c r="AB199" i="1"/>
  <c r="AB200" i="1"/>
  <c r="AB201" i="1"/>
  <c r="AD201" i="1" s="1"/>
  <c r="AB203" i="1"/>
  <c r="AD203" i="1" s="1"/>
  <c r="AB204" i="1"/>
  <c r="AB230" i="1"/>
  <c r="AB205" i="1"/>
  <c r="AB206" i="1"/>
  <c r="AB229" i="1"/>
  <c r="AB231" i="1"/>
  <c r="AB257" i="1"/>
  <c r="AD257" i="1" s="1"/>
  <c r="AB174" i="1"/>
  <c r="AD174" i="1" s="1"/>
  <c r="AB175" i="1"/>
  <c r="AB238" i="1"/>
  <c r="AB177" i="1"/>
  <c r="AB179" i="1"/>
  <c r="AB180" i="1"/>
  <c r="AB207" i="1"/>
  <c r="AB208" i="1"/>
  <c r="AD208" i="1" s="1"/>
  <c r="AB209" i="1"/>
  <c r="AD209" i="1" s="1"/>
  <c r="AB210" i="1"/>
  <c r="AB211" i="1"/>
  <c r="AB212" i="1"/>
  <c r="AB213" i="1"/>
  <c r="AB214" i="1"/>
  <c r="AB232" i="1"/>
  <c r="AB233" i="1"/>
  <c r="AD233" i="1" s="1"/>
  <c r="AB234" i="1"/>
  <c r="AD234" i="1" s="1"/>
  <c r="AB235" i="1"/>
  <c r="AB236" i="1"/>
  <c r="AB237" i="1"/>
  <c r="AB239" i="1"/>
  <c r="AB240" i="1"/>
  <c r="AB241" i="1"/>
  <c r="AB242" i="1"/>
  <c r="AD242" i="1" s="1"/>
  <c r="AB243" i="1"/>
  <c r="AD243" i="1" s="1"/>
  <c r="AB244" i="1"/>
  <c r="AB258" i="1"/>
  <c r="AB181" i="1"/>
  <c r="AB183" i="1"/>
  <c r="AB184" i="1"/>
  <c r="AB185" i="1"/>
  <c r="AB187" i="1"/>
  <c r="AD187" i="1" s="1"/>
  <c r="AB215" i="1"/>
  <c r="AD215" i="1" s="1"/>
  <c r="AB216" i="1"/>
  <c r="AB251" i="1"/>
  <c r="AB217" i="1"/>
  <c r="AB218" i="1"/>
  <c r="AB219" i="1"/>
  <c r="AB221" i="1"/>
  <c r="AB222" i="1"/>
  <c r="AD222" i="1" s="1"/>
  <c r="AB223" i="1"/>
  <c r="AD223" i="1" s="1"/>
  <c r="AB225" i="1"/>
  <c r="AB247" i="1"/>
  <c r="AB227" i="1"/>
  <c r="AB245" i="1"/>
  <c r="AB246" i="1"/>
  <c r="AB248" i="1"/>
  <c r="AB249" i="1"/>
  <c r="AD249" i="1" s="1"/>
  <c r="AB250" i="1"/>
  <c r="AD250" i="1" s="1"/>
  <c r="AB252" i="1"/>
  <c r="AB253" i="1"/>
  <c r="AB254" i="1"/>
  <c r="AB255" i="1"/>
  <c r="AB260" i="1"/>
  <c r="Q270" i="1"/>
  <c r="Q271" i="1"/>
  <c r="Q272" i="1"/>
  <c r="Q273" i="1"/>
  <c r="Q275" i="1"/>
  <c r="Q277" i="1"/>
  <c r="Q280" i="1"/>
  <c r="Q281" i="1"/>
  <c r="Q282" i="1"/>
  <c r="Q285" i="1"/>
  <c r="Q286" i="1"/>
  <c r="Q289" i="1"/>
  <c r="Q311" i="1"/>
  <c r="Q312" i="1"/>
  <c r="Q313" i="1"/>
  <c r="Q314" i="1"/>
  <c r="Q315" i="1"/>
  <c r="Q316" i="1"/>
  <c r="Q317" i="1"/>
  <c r="Q318" i="1"/>
  <c r="Q325" i="1"/>
  <c r="Q331" i="1"/>
  <c r="Q334" i="1"/>
  <c r="Q336" i="1"/>
  <c r="Q342" i="1"/>
  <c r="Q343" i="1"/>
  <c r="Q344" i="1"/>
  <c r="Q345" i="1"/>
  <c r="Q356" i="1"/>
  <c r="Q357" i="1"/>
  <c r="Q366" i="1"/>
  <c r="Q261" i="1"/>
  <c r="Q262" i="1"/>
  <c r="Q264" i="1"/>
  <c r="Q267" i="1"/>
  <c r="Q269" i="1"/>
  <c r="Q274" i="1"/>
  <c r="Q276" i="1"/>
  <c r="Q284" i="1"/>
  <c r="Q287" i="1"/>
  <c r="Q288" i="1"/>
  <c r="Q292" i="1"/>
  <c r="Q295" i="1"/>
  <c r="Q296" i="1"/>
  <c r="Q299" i="1"/>
  <c r="Q300" i="1"/>
  <c r="Q302" i="1"/>
  <c r="Q305" i="1"/>
  <c r="Q307" i="1"/>
  <c r="Q309" i="1"/>
  <c r="Q310" i="1"/>
  <c r="Q321" i="1"/>
  <c r="Q322" i="1"/>
  <c r="Q324" i="1"/>
  <c r="Q339" i="1"/>
  <c r="Q278" i="1"/>
  <c r="Q340" i="1"/>
  <c r="Q341" i="1"/>
  <c r="Q347" i="1"/>
  <c r="Q348" i="1"/>
  <c r="Q355" i="1"/>
  <c r="Q358" i="1"/>
  <c r="Q364" i="1"/>
  <c r="Q266" i="1"/>
  <c r="Q279" i="1"/>
  <c r="Q290" i="1"/>
  <c r="Q306" i="1"/>
  <c r="Q327" i="1"/>
  <c r="Q328" i="1"/>
  <c r="Q335" i="1"/>
  <c r="Q367" i="1"/>
  <c r="Q320" i="1"/>
  <c r="Q329" i="1"/>
  <c r="Q332" i="1"/>
  <c r="Q338" i="1"/>
  <c r="Q352" i="1"/>
  <c r="Q362" i="1"/>
  <c r="Q368" i="1"/>
  <c r="Q369" i="1"/>
  <c r="Q283" i="1"/>
  <c r="Q293" i="1"/>
  <c r="Q298" i="1"/>
  <c r="Q303" i="1"/>
  <c r="Q323" i="1"/>
  <c r="Q353" i="1"/>
  <c r="Q359" i="1"/>
  <c r="Q365" i="1"/>
  <c r="Q291" i="1"/>
  <c r="Q294" i="1"/>
  <c r="Q326" i="1"/>
  <c r="Q330" i="1"/>
  <c r="Q337" i="1"/>
  <c r="Q349" i="1"/>
  <c r="Q351" i="1"/>
  <c r="Q363" i="1"/>
  <c r="Q297" i="1"/>
  <c r="Q333" i="1"/>
  <c r="Q361" i="1"/>
  <c r="Q301" i="1"/>
  <c r="Q346" i="1"/>
  <c r="Q350" i="1"/>
  <c r="Q354" i="1"/>
  <c r="Q360" i="1"/>
  <c r="Q265" i="1"/>
  <c r="Q268" i="1"/>
  <c r="Q304" i="1"/>
  <c r="Q308" i="1"/>
  <c r="Q319" i="1"/>
  <c r="Q5" i="1"/>
  <c r="Q6" i="1"/>
  <c r="Q7" i="1"/>
  <c r="Q8" i="1"/>
  <c r="Q9" i="1"/>
  <c r="Q10" i="1"/>
  <c r="Q11" i="1"/>
  <c r="Q259" i="1"/>
  <c r="Q12" i="1"/>
  <c r="Q13" i="1"/>
  <c r="Q14" i="1"/>
  <c r="Q15" i="1"/>
  <c r="Q16" i="1"/>
  <c r="Q42" i="1"/>
  <c r="Q44" i="1"/>
  <c r="Q45" i="1"/>
  <c r="Q46" i="1"/>
  <c r="Q47" i="1"/>
  <c r="Q48" i="1"/>
  <c r="Q49" i="1"/>
  <c r="Q50" i="1"/>
  <c r="Q51" i="1"/>
  <c r="Q75" i="1"/>
  <c r="Q77" i="1"/>
  <c r="Q17" i="1"/>
  <c r="Q18" i="1"/>
  <c r="Q19" i="1"/>
  <c r="Q20" i="1"/>
  <c r="Q21" i="1"/>
  <c r="Q78" i="1"/>
  <c r="Q79" i="1"/>
  <c r="Q81" i="1"/>
  <c r="Q22" i="1"/>
  <c r="Q23" i="1"/>
  <c r="Q24" i="1"/>
  <c r="Q25" i="1"/>
  <c r="Q26" i="1"/>
  <c r="Q27" i="1"/>
  <c r="Q28" i="1"/>
  <c r="Q29" i="1"/>
  <c r="Q30" i="1"/>
  <c r="Q31" i="1"/>
  <c r="Q33" i="1"/>
  <c r="Q52" i="1"/>
  <c r="Q53" i="1"/>
  <c r="Q54" i="1"/>
  <c r="Q55" i="1"/>
  <c r="Q56" i="1"/>
  <c r="Q32" i="1"/>
  <c r="Q34" i="1"/>
  <c r="Q35" i="1"/>
  <c r="Q57" i="1"/>
  <c r="Q58" i="1"/>
  <c r="Q59" i="1"/>
  <c r="Q84" i="1"/>
  <c r="Q88" i="1"/>
  <c r="Q36" i="1"/>
  <c r="Q60" i="1"/>
  <c r="Q61" i="1"/>
  <c r="Q62" i="1"/>
  <c r="Q63" i="1"/>
  <c r="Q64" i="1"/>
  <c r="Q65" i="1"/>
  <c r="Q67" i="1"/>
  <c r="Q263" i="1"/>
  <c r="Q66" i="1"/>
  <c r="Q68" i="1"/>
  <c r="Q89" i="1"/>
  <c r="Q90" i="1"/>
  <c r="Q91" i="1"/>
  <c r="Q93" i="1"/>
  <c r="Q94" i="1"/>
  <c r="Q100" i="1"/>
  <c r="Q37" i="1"/>
  <c r="Q95" i="1"/>
  <c r="Q96" i="1"/>
  <c r="Q97" i="1"/>
  <c r="Q98" i="1"/>
  <c r="Q99" i="1"/>
  <c r="Q125" i="1"/>
  <c r="Q126" i="1"/>
  <c r="Q38" i="1"/>
  <c r="Q39" i="1"/>
  <c r="Q40" i="1"/>
  <c r="Q69" i="1"/>
  <c r="Q70" i="1"/>
  <c r="Q71" i="1"/>
  <c r="Q72" i="1"/>
  <c r="Q73" i="1"/>
  <c r="Q74" i="1"/>
  <c r="Q76" i="1"/>
  <c r="Q101" i="1"/>
  <c r="Q102" i="1"/>
  <c r="Q103" i="1"/>
  <c r="Q104" i="1"/>
  <c r="Q105" i="1"/>
  <c r="Q106" i="1"/>
  <c r="Q41" i="1"/>
  <c r="Q107" i="1"/>
  <c r="Q108" i="1"/>
  <c r="Q109" i="1"/>
  <c r="Q133" i="1"/>
  <c r="Q134" i="1"/>
  <c r="Q135" i="1"/>
  <c r="Q136" i="1"/>
  <c r="Q80" i="1"/>
  <c r="Q82" i="1"/>
  <c r="Q83" i="1"/>
  <c r="Q85" i="1"/>
  <c r="Q111" i="1"/>
  <c r="Q138" i="1"/>
  <c r="Q143" i="1"/>
  <c r="Q256" i="1"/>
  <c r="Q112" i="1"/>
  <c r="Q113" i="1"/>
  <c r="Q114" i="1"/>
  <c r="Q115" i="1"/>
  <c r="Q116" i="1"/>
  <c r="Q117" i="1"/>
  <c r="Q118" i="1"/>
  <c r="Q119" i="1"/>
  <c r="Q86" i="1"/>
  <c r="Q120" i="1"/>
  <c r="Q121" i="1"/>
  <c r="Q122" i="1"/>
  <c r="Q124" i="1"/>
  <c r="Q146" i="1"/>
  <c r="Q147" i="1"/>
  <c r="Q148" i="1"/>
  <c r="Q149" i="1"/>
  <c r="Q151" i="1"/>
  <c r="Q152" i="1"/>
  <c r="Q153" i="1"/>
  <c r="Q154" i="1"/>
  <c r="Q155" i="1"/>
  <c r="Q176" i="1"/>
  <c r="Q182" i="1"/>
  <c r="Q128" i="1"/>
  <c r="Q129" i="1"/>
  <c r="Q130" i="1"/>
  <c r="Q131" i="1"/>
  <c r="Q132" i="1"/>
  <c r="Q156" i="1"/>
  <c r="Q157" i="1"/>
  <c r="Q192" i="1"/>
  <c r="Q158" i="1"/>
  <c r="Q159" i="1"/>
  <c r="Q160" i="1"/>
  <c r="Q161" i="1"/>
  <c r="Q162" i="1"/>
  <c r="Q163" i="1"/>
  <c r="Q164" i="1"/>
  <c r="Q186" i="1"/>
  <c r="Q188" i="1"/>
  <c r="Q189" i="1"/>
  <c r="Q190" i="1"/>
  <c r="Q191" i="1"/>
  <c r="Q193" i="1"/>
  <c r="Q194" i="1"/>
  <c r="Q195" i="1"/>
  <c r="Q196" i="1"/>
  <c r="U99" i="1" l="1"/>
  <c r="X163" i="1"/>
  <c r="U315" i="1"/>
  <c r="X37" i="1"/>
  <c r="X21" i="1"/>
  <c r="AD260" i="1"/>
  <c r="AD246" i="1"/>
  <c r="AD219" i="1"/>
  <c r="AD184" i="1"/>
  <c r="AD240" i="1"/>
  <c r="AD214" i="1"/>
  <c r="AD180" i="1"/>
  <c r="AD229" i="1"/>
  <c r="AD199" i="1"/>
  <c r="AD166" i="1"/>
  <c r="AD137" i="1"/>
  <c r="AD190" i="1"/>
  <c r="AD160" i="1"/>
  <c r="AD130" i="1"/>
  <c r="AD152" i="1"/>
  <c r="AD121" i="1"/>
  <c r="AD114" i="1"/>
  <c r="AD256" i="1"/>
  <c r="AD108" i="1"/>
  <c r="AD101" i="1"/>
  <c r="AD40" i="1"/>
  <c r="AD97" i="1"/>
  <c r="AD89" i="1"/>
  <c r="AD61" i="1"/>
  <c r="AD254" i="1"/>
  <c r="AD227" i="1"/>
  <c r="AD217" i="1"/>
  <c r="AD181" i="1"/>
  <c r="AD237" i="1"/>
  <c r="AD212" i="1"/>
  <c r="AD177" i="1"/>
  <c r="AD205" i="1"/>
  <c r="AD197" i="1"/>
  <c r="AD145" i="1"/>
  <c r="AD226" i="1"/>
  <c r="AD188" i="1"/>
  <c r="AD158" i="1"/>
  <c r="AD128" i="1"/>
  <c r="AD149" i="1"/>
  <c r="AD86" i="1"/>
  <c r="AD112" i="1"/>
  <c r="AD138" i="1"/>
  <c r="AD41" i="1"/>
  <c r="AD74" i="1"/>
  <c r="AD38" i="1"/>
  <c r="AD95" i="1"/>
  <c r="AD66" i="1"/>
  <c r="AD36" i="1"/>
  <c r="AD57" i="1"/>
  <c r="AD30" i="1"/>
  <c r="AD22" i="1"/>
  <c r="AD78" i="1"/>
  <c r="AD46" i="1"/>
  <c r="AD12" i="1"/>
  <c r="AD259" i="1"/>
  <c r="AD350" i="1"/>
  <c r="AD363" i="1"/>
  <c r="AD283" i="1"/>
  <c r="AD332" i="1"/>
  <c r="AD266" i="1"/>
  <c r="AD358" i="1"/>
  <c r="AD322" i="1"/>
  <c r="AD299" i="1"/>
  <c r="AD274" i="1"/>
  <c r="AD252" i="1"/>
  <c r="AD225" i="1"/>
  <c r="AD216" i="1"/>
  <c r="AD244" i="1"/>
  <c r="AD235" i="1"/>
  <c r="AD210" i="1"/>
  <c r="AD175" i="1"/>
  <c r="AD204" i="1"/>
  <c r="AD170" i="1"/>
  <c r="AD142" i="1"/>
  <c r="AD195" i="1"/>
  <c r="AD164" i="1"/>
  <c r="AD157" i="1"/>
  <c r="AD176" i="1"/>
  <c r="AD147" i="1"/>
  <c r="AD118" i="1"/>
  <c r="AD85" i="1"/>
  <c r="AD135" i="1"/>
  <c r="AD105" i="1"/>
  <c r="AD72" i="1"/>
  <c r="AD126" i="1"/>
  <c r="AD94" i="1"/>
  <c r="AD65" i="1"/>
  <c r="AD34" i="1"/>
  <c r="AD248" i="1"/>
  <c r="AD221" i="1"/>
  <c r="AD185" i="1"/>
  <c r="AD241" i="1"/>
  <c r="AD232" i="1"/>
  <c r="AD207" i="1"/>
  <c r="AD231" i="1"/>
  <c r="AD200" i="1"/>
  <c r="AD167" i="1"/>
  <c r="AD139" i="1"/>
  <c r="AD191" i="1"/>
  <c r="AD161" i="1"/>
  <c r="AD131" i="1"/>
  <c r="AD153" i="1"/>
  <c r="AD122" i="1"/>
  <c r="AD115" i="1"/>
  <c r="AD80" i="1"/>
  <c r="AD109" i="1"/>
  <c r="AD102" i="1"/>
  <c r="AD69" i="1"/>
  <c r="AD98" i="1"/>
  <c r="AD90" i="1"/>
  <c r="AD62" i="1"/>
  <c r="AD84" i="1"/>
  <c r="AD52" i="1"/>
  <c r="AD25" i="1"/>
  <c r="AD17" i="1"/>
  <c r="AD49" i="1"/>
  <c r="AD15" i="1"/>
  <c r="AD7" i="1"/>
  <c r="AD265" i="1"/>
  <c r="AD297" i="1"/>
  <c r="AD326" i="1"/>
  <c r="AD365" i="1"/>
  <c r="AD352" i="1"/>
  <c r="AD279" i="1"/>
  <c r="AD340" i="1"/>
  <c r="AD305" i="1"/>
  <c r="AD287" i="1"/>
  <c r="U369" i="1"/>
  <c r="U19" i="1"/>
  <c r="U27" i="1"/>
  <c r="U54" i="1"/>
  <c r="U20" i="1"/>
  <c r="U28" i="1"/>
  <c r="U55" i="1"/>
  <c r="U21" i="1"/>
  <c r="U29" i="1"/>
  <c r="U56" i="1"/>
  <c r="U266" i="1"/>
  <c r="U22" i="1"/>
  <c r="U30" i="1"/>
  <c r="U57" i="1"/>
  <c r="U328" i="1"/>
  <c r="U23" i="1"/>
  <c r="U31" i="1"/>
  <c r="U58" i="1"/>
  <c r="U335" i="1"/>
  <c r="U24" i="1"/>
  <c r="U33" i="1"/>
  <c r="U59" i="1"/>
  <c r="U352" i="1"/>
  <c r="U17" i="1"/>
  <c r="U25" i="1"/>
  <c r="U52" i="1"/>
  <c r="U84" i="1"/>
  <c r="U264" i="1"/>
  <c r="U292" i="1"/>
  <c r="U309" i="1"/>
  <c r="U347" i="1"/>
  <c r="U267" i="1"/>
  <c r="U295" i="1"/>
  <c r="U310" i="1"/>
  <c r="U348" i="1"/>
  <c r="U269" i="1"/>
  <c r="U296" i="1"/>
  <c r="U321" i="1"/>
  <c r="U355" i="1"/>
  <c r="U274" i="1"/>
  <c r="U299" i="1"/>
  <c r="U322" i="1"/>
  <c r="U358" i="1"/>
  <c r="U259" i="1"/>
  <c r="U276" i="1"/>
  <c r="U300" i="1"/>
  <c r="U324" i="1"/>
  <c r="U364" i="1"/>
  <c r="U284" i="1"/>
  <c r="U302" i="1"/>
  <c r="U339" i="1"/>
  <c r="U261" i="1"/>
  <c r="U287" i="1"/>
  <c r="U305" i="1"/>
  <c r="U340" i="1"/>
  <c r="X260" i="1"/>
  <c r="X246" i="1"/>
  <c r="X219" i="1"/>
  <c r="X184" i="1"/>
  <c r="X240" i="1"/>
  <c r="X214" i="1"/>
  <c r="X180" i="1"/>
  <c r="X230" i="1"/>
  <c r="X201" i="1"/>
  <c r="X144" i="1"/>
  <c r="X226" i="1"/>
  <c r="X194" i="1"/>
  <c r="X128" i="1"/>
  <c r="X106" i="1"/>
  <c r="X329" i="1"/>
  <c r="X356" i="1"/>
  <c r="U242" i="1"/>
  <c r="U162" i="1"/>
  <c r="U50" i="1"/>
  <c r="U290" i="1"/>
  <c r="U298" i="1"/>
  <c r="U71" i="1"/>
  <c r="U104" i="1"/>
  <c r="U134" i="1"/>
  <c r="U303" i="1"/>
  <c r="U72" i="1"/>
  <c r="U105" i="1"/>
  <c r="U135" i="1"/>
  <c r="U323" i="1"/>
  <c r="U37" i="1"/>
  <c r="U73" i="1"/>
  <c r="U106" i="1"/>
  <c r="U136" i="1"/>
  <c r="U38" i="1"/>
  <c r="U74" i="1"/>
  <c r="U41" i="1"/>
  <c r="U138" i="1"/>
  <c r="U39" i="1"/>
  <c r="U76" i="1"/>
  <c r="U107" i="1"/>
  <c r="U143" i="1"/>
  <c r="U40" i="1"/>
  <c r="U101" i="1"/>
  <c r="U108" i="1"/>
  <c r="U256" i="1"/>
  <c r="U69" i="1"/>
  <c r="U102" i="1"/>
  <c r="U109" i="1"/>
  <c r="X359" i="1"/>
  <c r="X114" i="1"/>
  <c r="X121" i="1"/>
  <c r="X152" i="1"/>
  <c r="X83" i="1"/>
  <c r="X117" i="1"/>
  <c r="X146" i="1"/>
  <c r="X155" i="1"/>
  <c r="X283" i="1"/>
  <c r="X112" i="1"/>
  <c r="X86" i="1"/>
  <c r="X149" i="1"/>
  <c r="X80" i="1"/>
  <c r="X115" i="1"/>
  <c r="X122" i="1"/>
  <c r="X153" i="1"/>
  <c r="X85" i="1"/>
  <c r="X118" i="1"/>
  <c r="X147" i="1"/>
  <c r="X176" i="1"/>
  <c r="X353" i="1"/>
  <c r="X113" i="1"/>
  <c r="X120" i="1"/>
  <c r="X151" i="1"/>
  <c r="X82" i="1"/>
  <c r="X116" i="1"/>
  <c r="X124" i="1"/>
  <c r="X154" i="1"/>
  <c r="X253" i="1"/>
  <c r="X247" i="1"/>
  <c r="X251" i="1"/>
  <c r="X258" i="1"/>
  <c r="X236" i="1"/>
  <c r="X211" i="1"/>
  <c r="X238" i="1"/>
  <c r="X197" i="1"/>
  <c r="X169" i="1"/>
  <c r="X192" i="1"/>
  <c r="X73" i="1"/>
  <c r="X77" i="1"/>
  <c r="X367" i="1"/>
  <c r="X282" i="1"/>
  <c r="U233" i="1"/>
  <c r="U341" i="1"/>
  <c r="U32" i="1"/>
  <c r="U64" i="1"/>
  <c r="U93" i="1"/>
  <c r="U125" i="1"/>
  <c r="U320" i="1"/>
  <c r="U34" i="1"/>
  <c r="U65" i="1"/>
  <c r="U94" i="1"/>
  <c r="U126" i="1"/>
  <c r="U329" i="1"/>
  <c r="U35" i="1"/>
  <c r="U67" i="1"/>
  <c r="U100" i="1"/>
  <c r="U332" i="1"/>
  <c r="U36" i="1"/>
  <c r="U66" i="1"/>
  <c r="U95" i="1"/>
  <c r="U338" i="1"/>
  <c r="U60" i="1"/>
  <c r="U68" i="1"/>
  <c r="U96" i="1"/>
  <c r="U362" i="1"/>
  <c r="U61" i="1"/>
  <c r="U89" i="1"/>
  <c r="U97" i="1"/>
  <c r="U365" i="1"/>
  <c r="U62" i="1"/>
  <c r="U90" i="1"/>
  <c r="U98" i="1"/>
  <c r="U306" i="1"/>
  <c r="U9" i="1"/>
  <c r="U42" i="1"/>
  <c r="U51" i="1"/>
  <c r="U327" i="1"/>
  <c r="U10" i="1"/>
  <c r="U44" i="1"/>
  <c r="U75" i="1"/>
  <c r="U367" i="1"/>
  <c r="U11" i="1"/>
  <c r="U45" i="1"/>
  <c r="U77" i="1"/>
  <c r="U12" i="1"/>
  <c r="U46" i="1"/>
  <c r="U78" i="1"/>
  <c r="U5" i="1"/>
  <c r="U13" i="1"/>
  <c r="U47" i="1"/>
  <c r="U79" i="1"/>
  <c r="U278" i="1"/>
  <c r="U6" i="1"/>
  <c r="U14" i="1"/>
  <c r="U48" i="1"/>
  <c r="U81" i="1"/>
  <c r="U279" i="1"/>
  <c r="U7" i="1"/>
  <c r="U15" i="1"/>
  <c r="U49" i="1"/>
  <c r="X335" i="1"/>
  <c r="X24" i="1"/>
  <c r="X33" i="1"/>
  <c r="X59" i="1"/>
  <c r="X369" i="1"/>
  <c r="X19" i="1"/>
  <c r="X27" i="1"/>
  <c r="X54" i="1"/>
  <c r="X266" i="1"/>
  <c r="X22" i="1"/>
  <c r="X30" i="1"/>
  <c r="X57" i="1"/>
  <c r="X352" i="1"/>
  <c r="X17" i="1"/>
  <c r="X25" i="1"/>
  <c r="X52" i="1"/>
  <c r="X84" i="1"/>
  <c r="X20" i="1"/>
  <c r="X28" i="1"/>
  <c r="X55" i="1"/>
  <c r="X328" i="1"/>
  <c r="X23" i="1"/>
  <c r="X31" i="1"/>
  <c r="X58" i="1"/>
  <c r="X368" i="1"/>
  <c r="X18" i="1"/>
  <c r="X26" i="1"/>
  <c r="X53" i="1"/>
  <c r="X88" i="1"/>
  <c r="X249" i="1"/>
  <c r="X222" i="1"/>
  <c r="X187" i="1"/>
  <c r="X242" i="1"/>
  <c r="X233" i="1"/>
  <c r="X208" i="1"/>
  <c r="X257" i="1"/>
  <c r="X45" i="1"/>
  <c r="X355" i="1"/>
  <c r="X325" i="1"/>
  <c r="U154" i="1"/>
  <c r="U91" i="1"/>
  <c r="U8" i="1"/>
  <c r="U307" i="1"/>
  <c r="U304" i="1"/>
  <c r="U215" i="1"/>
  <c r="U223" i="1"/>
  <c r="U250" i="1"/>
  <c r="U308" i="1"/>
  <c r="U216" i="1"/>
  <c r="U225" i="1"/>
  <c r="U252" i="1"/>
  <c r="U319" i="1"/>
  <c r="U251" i="1"/>
  <c r="U247" i="1"/>
  <c r="U253" i="1"/>
  <c r="U181" i="1"/>
  <c r="U217" i="1"/>
  <c r="U227" i="1"/>
  <c r="U254" i="1"/>
  <c r="U183" i="1"/>
  <c r="U218" i="1"/>
  <c r="U245" i="1"/>
  <c r="U255" i="1"/>
  <c r="U184" i="1"/>
  <c r="U219" i="1"/>
  <c r="U246" i="1"/>
  <c r="U260" i="1"/>
  <c r="U265" i="1"/>
  <c r="U185" i="1"/>
  <c r="U221" i="1"/>
  <c r="U248" i="1"/>
  <c r="X294" i="1"/>
  <c r="X137" i="1"/>
  <c r="X166" i="1"/>
  <c r="X199" i="1"/>
  <c r="X361" i="1"/>
  <c r="X297" i="1"/>
  <c r="X139" i="1"/>
  <c r="X167" i="1"/>
  <c r="X200" i="1"/>
  <c r="X231" i="1"/>
  <c r="X142" i="1"/>
  <c r="X170" i="1"/>
  <c r="X204" i="1"/>
  <c r="X291" i="1"/>
  <c r="X165" i="1"/>
  <c r="X198" i="1"/>
  <c r="X333" i="1"/>
  <c r="X140" i="1"/>
  <c r="X40" i="1"/>
  <c r="X101" i="1"/>
  <c r="X108" i="1"/>
  <c r="X256" i="1"/>
  <c r="X298" i="1"/>
  <c r="X71" i="1"/>
  <c r="X104" i="1"/>
  <c r="X134" i="1"/>
  <c r="X38" i="1"/>
  <c r="X74" i="1"/>
  <c r="X41" i="1"/>
  <c r="X138" i="1"/>
  <c r="X69" i="1"/>
  <c r="X102" i="1"/>
  <c r="X109" i="1"/>
  <c r="X303" i="1"/>
  <c r="X72" i="1"/>
  <c r="X105" i="1"/>
  <c r="X135" i="1"/>
  <c r="X39" i="1"/>
  <c r="X76" i="1"/>
  <c r="X107" i="1"/>
  <c r="X143" i="1"/>
  <c r="X293" i="1"/>
  <c r="X70" i="1"/>
  <c r="X103" i="1"/>
  <c r="X133" i="1"/>
  <c r="X255" i="1"/>
  <c r="X245" i="1"/>
  <c r="X218" i="1"/>
  <c r="X183" i="1"/>
  <c r="X239" i="1"/>
  <c r="X213" i="1"/>
  <c r="X179" i="1"/>
  <c r="X196" i="1"/>
  <c r="X188" i="1"/>
  <c r="X182" i="1"/>
  <c r="X321" i="1"/>
  <c r="X262" i="1"/>
  <c r="U257" i="1"/>
  <c r="U124" i="1"/>
  <c r="U63" i="1"/>
  <c r="U268" i="1"/>
  <c r="U288" i="1"/>
  <c r="U337" i="1"/>
  <c r="U156" i="1"/>
  <c r="U163" i="1"/>
  <c r="U194" i="1"/>
  <c r="U349" i="1"/>
  <c r="U157" i="1"/>
  <c r="U164" i="1"/>
  <c r="U195" i="1"/>
  <c r="U351" i="1"/>
  <c r="U192" i="1"/>
  <c r="U186" i="1"/>
  <c r="U196" i="1"/>
  <c r="U363" i="1"/>
  <c r="U128" i="1"/>
  <c r="U158" i="1"/>
  <c r="U188" i="1"/>
  <c r="U226" i="1"/>
  <c r="U129" i="1"/>
  <c r="U159" i="1"/>
  <c r="U189" i="1"/>
  <c r="U228" i="1"/>
  <c r="U130" i="1"/>
  <c r="U160" i="1"/>
  <c r="U190" i="1"/>
  <c r="U326" i="1"/>
  <c r="U131" i="1"/>
  <c r="U161" i="1"/>
  <c r="U191" i="1"/>
  <c r="X271" i="1"/>
  <c r="X277" i="1"/>
  <c r="X285" i="1"/>
  <c r="X312" i="1"/>
  <c r="X316" i="1"/>
  <c r="X331" i="1"/>
  <c r="X343" i="1"/>
  <c r="X357" i="1"/>
  <c r="X272" i="1"/>
  <c r="X280" i="1"/>
  <c r="X286" i="1"/>
  <c r="X313" i="1"/>
  <c r="X317" i="1"/>
  <c r="X334" i="1"/>
  <c r="X344" i="1"/>
  <c r="X366" i="1"/>
  <c r="X273" i="1"/>
  <c r="X281" i="1"/>
  <c r="X289" i="1"/>
  <c r="X314" i="1"/>
  <c r="X318" i="1"/>
  <c r="X336" i="1"/>
  <c r="X345" i="1"/>
  <c r="X362" i="1"/>
  <c r="X61" i="1"/>
  <c r="X89" i="1"/>
  <c r="X97" i="1"/>
  <c r="X32" i="1"/>
  <c r="X64" i="1"/>
  <c r="X93" i="1"/>
  <c r="X125" i="1"/>
  <c r="X332" i="1"/>
  <c r="X36" i="1"/>
  <c r="X66" i="1"/>
  <c r="X95" i="1"/>
  <c r="X365" i="1"/>
  <c r="X62" i="1"/>
  <c r="X90" i="1"/>
  <c r="X98" i="1"/>
  <c r="X320" i="1"/>
  <c r="X34" i="1"/>
  <c r="X65" i="1"/>
  <c r="X94" i="1"/>
  <c r="X126" i="1"/>
  <c r="X338" i="1"/>
  <c r="X60" i="1"/>
  <c r="X68" i="1"/>
  <c r="X96" i="1"/>
  <c r="X63" i="1"/>
  <c r="X91" i="1"/>
  <c r="X99" i="1"/>
  <c r="X252" i="1"/>
  <c r="X225" i="1"/>
  <c r="X216" i="1"/>
  <c r="X244" i="1"/>
  <c r="X235" i="1"/>
  <c r="X210" i="1"/>
  <c r="X175" i="1"/>
  <c r="X171" i="1"/>
  <c r="X168" i="1"/>
  <c r="X148" i="1"/>
  <c r="X67" i="1"/>
  <c r="X311" i="1"/>
  <c r="U201" i="1"/>
  <c r="U116" i="1"/>
  <c r="U88" i="1"/>
  <c r="U333" i="1"/>
  <c r="U262" i="1"/>
  <c r="U174" i="1"/>
  <c r="U209" i="1"/>
  <c r="U234" i="1"/>
  <c r="U243" i="1"/>
  <c r="U301" i="1"/>
  <c r="U175" i="1"/>
  <c r="U210" i="1"/>
  <c r="U235" i="1"/>
  <c r="U244" i="1"/>
  <c r="U346" i="1"/>
  <c r="U238" i="1"/>
  <c r="U211" i="1"/>
  <c r="U236" i="1"/>
  <c r="U258" i="1"/>
  <c r="U350" i="1"/>
  <c r="U177" i="1"/>
  <c r="U212" i="1"/>
  <c r="U237" i="1"/>
  <c r="U354" i="1"/>
  <c r="U179" i="1"/>
  <c r="U213" i="1"/>
  <c r="U239" i="1"/>
  <c r="U360" i="1"/>
  <c r="U180" i="1"/>
  <c r="U214" i="1"/>
  <c r="U240" i="1"/>
  <c r="U207" i="1"/>
  <c r="U232" i="1"/>
  <c r="U241" i="1"/>
  <c r="X284" i="1"/>
  <c r="X302" i="1"/>
  <c r="X339" i="1"/>
  <c r="X264" i="1"/>
  <c r="X292" i="1"/>
  <c r="X309" i="1"/>
  <c r="X347" i="1"/>
  <c r="X274" i="1"/>
  <c r="X299" i="1"/>
  <c r="X322" i="1"/>
  <c r="X358" i="1"/>
  <c r="X259" i="1"/>
  <c r="X287" i="1"/>
  <c r="X305" i="1"/>
  <c r="X340" i="1"/>
  <c r="X267" i="1"/>
  <c r="X295" i="1"/>
  <c r="X310" i="1"/>
  <c r="X348" i="1"/>
  <c r="X261" i="1"/>
  <c r="X276" i="1"/>
  <c r="X300" i="1"/>
  <c r="X324" i="1"/>
  <c r="X364" i="1"/>
  <c r="X288" i="1"/>
  <c r="X307" i="1"/>
  <c r="X341" i="1"/>
  <c r="X304" i="1"/>
  <c r="X265" i="1"/>
  <c r="X308" i="1"/>
  <c r="X268" i="1"/>
  <c r="X248" i="1"/>
  <c r="X221" i="1"/>
  <c r="X185" i="1"/>
  <c r="X241" i="1"/>
  <c r="X232" i="1"/>
  <c r="X207" i="1"/>
  <c r="X205" i="1"/>
  <c r="X203" i="1"/>
  <c r="X145" i="1"/>
  <c r="X141" i="1"/>
  <c r="X119" i="1"/>
  <c r="X35" i="1"/>
  <c r="X346" i="1"/>
  <c r="X269" i="1"/>
  <c r="X342" i="1"/>
  <c r="U249" i="1"/>
  <c r="U53" i="1"/>
  <c r="U330" i="1"/>
  <c r="U342" i="1"/>
  <c r="U361" i="1"/>
  <c r="U141" i="1"/>
  <c r="U169" i="1"/>
  <c r="U203" i="1"/>
  <c r="U142" i="1"/>
  <c r="U170" i="1"/>
  <c r="U204" i="1"/>
  <c r="U144" i="1"/>
  <c r="U171" i="1"/>
  <c r="U230" i="1"/>
  <c r="U145" i="1"/>
  <c r="U197" i="1"/>
  <c r="U205" i="1"/>
  <c r="U291" i="1"/>
  <c r="U165" i="1"/>
  <c r="U198" i="1"/>
  <c r="U206" i="1"/>
  <c r="U294" i="1"/>
  <c r="U137" i="1"/>
  <c r="U166" i="1"/>
  <c r="U199" i="1"/>
  <c r="U229" i="1"/>
  <c r="U297" i="1"/>
  <c r="U139" i="1"/>
  <c r="U167" i="1"/>
  <c r="U200" i="1"/>
  <c r="U231" i="1"/>
  <c r="X130" i="1"/>
  <c r="X160" i="1"/>
  <c r="X190" i="1"/>
  <c r="X337" i="1"/>
  <c r="X156" i="1"/>
  <c r="X363" i="1"/>
  <c r="X326" i="1"/>
  <c r="X131" i="1"/>
  <c r="X161" i="1"/>
  <c r="X191" i="1"/>
  <c r="X349" i="1"/>
  <c r="X157" i="1"/>
  <c r="X164" i="1"/>
  <c r="X195" i="1"/>
  <c r="X129" i="1"/>
  <c r="X159" i="1"/>
  <c r="X189" i="1"/>
  <c r="X228" i="1"/>
  <c r="X330" i="1"/>
  <c r="X132" i="1"/>
  <c r="X162" i="1"/>
  <c r="X193" i="1"/>
  <c r="X254" i="1"/>
  <c r="X227" i="1"/>
  <c r="X217" i="1"/>
  <c r="X181" i="1"/>
  <c r="X237" i="1"/>
  <c r="X212" i="1"/>
  <c r="X186" i="1"/>
  <c r="X158" i="1"/>
  <c r="X111" i="1"/>
  <c r="X56" i="1"/>
  <c r="X351" i="1"/>
  <c r="X275" i="1"/>
  <c r="U222" i="1"/>
  <c r="U140" i="1"/>
  <c r="U133" i="1"/>
  <c r="U26" i="1"/>
  <c r="U293" i="1"/>
  <c r="U83" i="1"/>
  <c r="U117" i="1"/>
  <c r="U146" i="1"/>
  <c r="U155" i="1"/>
  <c r="U85" i="1"/>
  <c r="U118" i="1"/>
  <c r="U147" i="1"/>
  <c r="U176" i="1"/>
  <c r="U111" i="1"/>
  <c r="U119" i="1"/>
  <c r="U148" i="1"/>
  <c r="U182" i="1"/>
  <c r="U283" i="1"/>
  <c r="U112" i="1"/>
  <c r="U86" i="1"/>
  <c r="U149" i="1"/>
  <c r="U353" i="1"/>
  <c r="U113" i="1"/>
  <c r="U120" i="1"/>
  <c r="U151" i="1"/>
  <c r="U359" i="1"/>
  <c r="U114" i="1"/>
  <c r="U121" i="1"/>
  <c r="U152" i="1"/>
  <c r="U80" i="1"/>
  <c r="U115" i="1"/>
  <c r="U122" i="1"/>
  <c r="U153" i="1"/>
  <c r="U271" i="1"/>
  <c r="U285" i="1"/>
  <c r="U316" i="1"/>
  <c r="U343" i="1"/>
  <c r="U272" i="1"/>
  <c r="U286" i="1"/>
  <c r="U317" i="1"/>
  <c r="U344" i="1"/>
  <c r="U273" i="1"/>
  <c r="U289" i="1"/>
  <c r="U318" i="1"/>
  <c r="U345" i="1"/>
  <c r="U275" i="1"/>
  <c r="U311" i="1"/>
  <c r="U325" i="1"/>
  <c r="U356" i="1"/>
  <c r="U277" i="1"/>
  <c r="U312" i="1"/>
  <c r="U331" i="1"/>
  <c r="U357" i="1"/>
  <c r="U280" i="1"/>
  <c r="U313" i="1"/>
  <c r="U334" i="1"/>
  <c r="U366" i="1"/>
  <c r="U281" i="1"/>
  <c r="U314" i="1"/>
  <c r="U336" i="1"/>
  <c r="X278" i="1"/>
  <c r="X6" i="1"/>
  <c r="X14" i="1"/>
  <c r="X48" i="1"/>
  <c r="X81" i="1"/>
  <c r="X306" i="1"/>
  <c r="X9" i="1"/>
  <c r="X42" i="1"/>
  <c r="X51" i="1"/>
  <c r="X12" i="1"/>
  <c r="X46" i="1"/>
  <c r="X78" i="1"/>
  <c r="X279" i="1"/>
  <c r="X7" i="1"/>
  <c r="X15" i="1"/>
  <c r="X49" i="1"/>
  <c r="X327" i="1"/>
  <c r="X10" i="1"/>
  <c r="X44" i="1"/>
  <c r="X75" i="1"/>
  <c r="X5" i="1"/>
  <c r="X13" i="1"/>
  <c r="X47" i="1"/>
  <c r="X79" i="1"/>
  <c r="X290" i="1"/>
  <c r="X8" i="1"/>
  <c r="X16" i="1"/>
  <c r="X50" i="1"/>
  <c r="X360" i="1"/>
  <c r="X350" i="1"/>
  <c r="X301" i="1"/>
  <c r="X354" i="1"/>
  <c r="X250" i="1"/>
  <c r="X223" i="1"/>
  <c r="X215" i="1"/>
  <c r="X243" i="1"/>
  <c r="X234" i="1"/>
  <c r="X209" i="1"/>
  <c r="X174" i="1"/>
  <c r="X229" i="1"/>
  <c r="X136" i="1"/>
  <c r="X29" i="1"/>
  <c r="X323" i="1"/>
  <c r="X315" i="1"/>
  <c r="U187" i="1"/>
  <c r="U193" i="1"/>
  <c r="U103" i="1"/>
  <c r="U18" i="1"/>
  <c r="U368" i="1"/>
  <c r="U282" i="1"/>
  <c r="AD255" i="1"/>
  <c r="AD245" i="1"/>
  <c r="AD218" i="1"/>
  <c r="AD183" i="1"/>
  <c r="AD239" i="1"/>
  <c r="AD213" i="1"/>
  <c r="AD179" i="1"/>
  <c r="AD206" i="1"/>
  <c r="AD198" i="1"/>
  <c r="AD165" i="1"/>
  <c r="AD228" i="1"/>
  <c r="AD189" i="1"/>
  <c r="AD159" i="1"/>
  <c r="AD129" i="1"/>
  <c r="AD151" i="1"/>
  <c r="AD120" i="1"/>
  <c r="AD113" i="1"/>
  <c r="AD143" i="1"/>
  <c r="AD107" i="1"/>
  <c r="AD76" i="1"/>
  <c r="AD39" i="1"/>
  <c r="AD96" i="1"/>
  <c r="AD68" i="1"/>
  <c r="AD60" i="1"/>
  <c r="AD58" i="1"/>
  <c r="AD31" i="1"/>
  <c r="AD23" i="1"/>
  <c r="AD79" i="1"/>
  <c r="AD47" i="1"/>
  <c r="AD13" i="1"/>
  <c r="AD5" i="1"/>
  <c r="AD354" i="1"/>
  <c r="AD291" i="1"/>
  <c r="AD353" i="1"/>
  <c r="AD338" i="1"/>
  <c r="AD328" i="1"/>
  <c r="AD364" i="1"/>
  <c r="AD324" i="1"/>
  <c r="AD300" i="1"/>
  <c r="AD276" i="1"/>
  <c r="AD318" i="1"/>
  <c r="AD289" i="1"/>
  <c r="AD273" i="1"/>
  <c r="AD345" i="1"/>
  <c r="AD357" i="1"/>
  <c r="AD253" i="1"/>
  <c r="AD247" i="1"/>
  <c r="AD251" i="1"/>
  <c r="AD258" i="1"/>
  <c r="AD236" i="1"/>
  <c r="AD211" i="1"/>
  <c r="AD238" i="1"/>
  <c r="AD230" i="1"/>
  <c r="AD171" i="1"/>
  <c r="AD144" i="1"/>
  <c r="AD196" i="1"/>
  <c r="AD186" i="1"/>
  <c r="AD192" i="1"/>
  <c r="AD182" i="1"/>
  <c r="AD148" i="1"/>
  <c r="AD119" i="1"/>
  <c r="AD111" i="1"/>
  <c r="AD136" i="1"/>
  <c r="AD106" i="1"/>
  <c r="AD73" i="1"/>
  <c r="AD37" i="1"/>
  <c r="AD100" i="1"/>
  <c r="AD67" i="1"/>
  <c r="AD35" i="1"/>
  <c r="AD56" i="1"/>
  <c r="AD29" i="1"/>
  <c r="AD21" i="1"/>
  <c r="AD77" i="1"/>
  <c r="AD45" i="1"/>
  <c r="AD11" i="1"/>
  <c r="AD319" i="1"/>
  <c r="AD346" i="1"/>
  <c r="AD351" i="1"/>
  <c r="AD323" i="1"/>
  <c r="AD329" i="1"/>
  <c r="AD367" i="1"/>
  <c r="AD355" i="1"/>
  <c r="AD321" i="1"/>
  <c r="AD296" i="1"/>
  <c r="AD269" i="1"/>
  <c r="AD343" i="1"/>
  <c r="AD316" i="1"/>
  <c r="AD285" i="1"/>
  <c r="AD271" i="1"/>
  <c r="AD263" i="1"/>
  <c r="X263" i="1"/>
  <c r="U263" i="1" l="1"/>
  <c r="W263" i="1"/>
</calcChain>
</file>

<file path=xl/sharedStrings.xml><?xml version="1.0" encoding="utf-8"?>
<sst xmlns="http://schemas.openxmlformats.org/spreadsheetml/2006/main" count="2836" uniqueCount="915">
  <si>
    <t>influx tag</t>
  </si>
  <si>
    <t>yes</t>
  </si>
  <si>
    <t>no</t>
  </si>
  <si>
    <t>dict_key</t>
  </si>
  <si>
    <t>antname</t>
  </si>
  <si>
    <t>ant_type</t>
  </si>
  <si>
    <t>latitude</t>
  </si>
  <si>
    <t>longitude</t>
  </si>
  <si>
    <t>elevation</t>
  </si>
  <si>
    <t>x</t>
  </si>
  <si>
    <t>y</t>
  </si>
  <si>
    <t>used</t>
  </si>
  <si>
    <t>online</t>
  </si>
  <si>
    <t>pola_fee</t>
  </si>
  <si>
    <t>polb_fee</t>
  </si>
  <si>
    <t>pola_resistance</t>
  </si>
  <si>
    <t>polb_resistance</t>
  </si>
  <si>
    <t>arx_location</t>
  </si>
  <si>
    <t>arx_serial</t>
  </si>
  <si>
    <t>arx_address</t>
  </si>
  <si>
    <t>pola_arx_channel</t>
  </si>
  <si>
    <t>polb_arx_channel</t>
  </si>
  <si>
    <t>snap2_serial</t>
  </si>
  <si>
    <t>snap2_chassis</t>
  </si>
  <si>
    <t>snap2_location</t>
  </si>
  <si>
    <t>snap2_mac</t>
  </si>
  <si>
    <t>snap2_hostname</t>
  </si>
  <si>
    <t>fmc</t>
  </si>
  <si>
    <t>pola_digitizer_channel</t>
  </si>
  <si>
    <t>polb_digitizer_channel</t>
  </si>
  <si>
    <t>pola_fpga_num</t>
  </si>
  <si>
    <t>polb_fpga_num</t>
  </si>
  <si>
    <t>corr_num</t>
  </si>
  <si>
    <t>notes</t>
  </si>
  <si>
    <t>description</t>
  </si>
  <si>
    <t>Antenna
name</t>
  </si>
  <si>
    <t>Antenna
type</t>
  </si>
  <si>
    <t>Latitude ITRF2000(1997.0)</t>
  </si>
  <si>
    <t>Longitude  ITRF2000(1997.0)</t>
  </si>
  <si>
    <t>Elevation (meters HAE)</t>
  </si>
  <si>
    <t>X (m)</t>
  </si>
  <si>
    <t>Y (m)</t>
  </si>
  <si>
    <t>Used in
LWA-352</t>
  </si>
  <si>
    <t>Online</t>
  </si>
  <si>
    <t>Pol A FEE #</t>
  </si>
  <si>
    <t>Pol B FEE #</t>
  </si>
  <si>
    <t>Pol A Ant cable status</t>
  </si>
  <si>
    <t>Pol B Ant cable status</t>
  </si>
  <si>
    <t>ARX board
location #</t>
  </si>
  <si>
    <t>ARX Serial Number</t>
  </si>
  <si>
    <t>ARX board address</t>
  </si>
  <si>
    <t>Pol A ARX
channel #</t>
  </si>
  <si>
    <t>Pol B ARX
channel #</t>
  </si>
  <si>
    <t>SNAP2
board ID</t>
  </si>
  <si>
    <t>SNAP2
chassis #</t>
  </si>
  <si>
    <t>SNAP2
location #</t>
  </si>
  <si>
    <t>SNAP2 MAC Address</t>
  </si>
  <si>
    <t>SNAP2
hostname</t>
  </si>
  <si>
    <t>FMC #</t>
  </si>
  <si>
    <t>Pol A digitizer
channel #</t>
  </si>
  <si>
    <t>Pol B digitizer
channel #</t>
  </si>
  <si>
    <t>Pol A FPGA Input #</t>
  </si>
  <si>
    <t>Pol B FPGA Input #</t>
  </si>
  <si>
    <t>Correlator number</t>
  </si>
  <si>
    <t>Notes</t>
  </si>
  <si>
    <t>LWA-000</t>
  </si>
  <si>
    <t>N/A</t>
  </si>
  <si>
    <t>Array Center</t>
  </si>
  <si>
    <t>LWA-001</t>
  </si>
  <si>
    <t>Coaxial</t>
  </si>
  <si>
    <t>YES</t>
  </si>
  <si>
    <t>NO</t>
  </si>
  <si>
    <t>0221</t>
  </si>
  <si>
    <t>1343</t>
  </si>
  <si>
    <t>OK</t>
  </si>
  <si>
    <t>FEE installed 10/28/2021</t>
  </si>
  <si>
    <t>LWA-002</t>
  </si>
  <si>
    <t>0211</t>
  </si>
  <si>
    <t>1379</t>
  </si>
  <si>
    <t>LWA-003</t>
  </si>
  <si>
    <t>0186</t>
  </si>
  <si>
    <t>1357</t>
  </si>
  <si>
    <t>LWA-004</t>
  </si>
  <si>
    <t>0208</t>
  </si>
  <si>
    <t>1382</t>
  </si>
  <si>
    <t>LWA-005</t>
  </si>
  <si>
    <t>0314</t>
  </si>
  <si>
    <t>0569</t>
  </si>
  <si>
    <t>FEE installed 11/03/2021</t>
  </si>
  <si>
    <t>LWA-006</t>
  </si>
  <si>
    <t>0800</t>
  </si>
  <si>
    <t>0872</t>
  </si>
  <si>
    <t>LWA-007</t>
  </si>
  <si>
    <t>0265</t>
  </si>
  <si>
    <t>1363</t>
  </si>
  <si>
    <t>LWA-008</t>
  </si>
  <si>
    <t>0241</t>
  </si>
  <si>
    <t>1378</t>
  </si>
  <si>
    <t>LWA-009</t>
  </si>
  <si>
    <t>0191</t>
  </si>
  <si>
    <t>0317</t>
  </si>
  <si>
    <t>LWA-010</t>
  </si>
  <si>
    <t>0515</t>
  </si>
  <si>
    <t>0565</t>
  </si>
  <si>
    <t>Cables unequal by 5 meters, FEE installed 9/3/2021</t>
  </si>
  <si>
    <t>LWA-011</t>
  </si>
  <si>
    <t>0731</t>
  </si>
  <si>
    <t>0865</t>
  </si>
  <si>
    <t>LWA-012</t>
  </si>
  <si>
    <t>1475</t>
  </si>
  <si>
    <t>0586</t>
  </si>
  <si>
    <t>FEE installed 9/3/2021</t>
  </si>
  <si>
    <t>LWA-013</t>
  </si>
  <si>
    <t>0486</t>
  </si>
  <si>
    <t>LWA-014</t>
  </si>
  <si>
    <t>0733</t>
  </si>
  <si>
    <t>0879</t>
  </si>
  <si>
    <t>LWA-015</t>
  </si>
  <si>
    <t>0548</t>
  </si>
  <si>
    <t>1567</t>
  </si>
  <si>
    <t>LWA-016</t>
  </si>
  <si>
    <t>0721</t>
  </si>
  <si>
    <t>0855</t>
  </si>
  <si>
    <t>LWA-017</t>
  </si>
  <si>
    <t>0631</t>
  </si>
  <si>
    <t>0368</t>
  </si>
  <si>
    <t>FEE installed 11/08/2021</t>
  </si>
  <si>
    <t>LWA-018</t>
  </si>
  <si>
    <t>0791</t>
  </si>
  <si>
    <t>0930</t>
  </si>
  <si>
    <t>FEE installed 10/29/2021</t>
  </si>
  <si>
    <t>LWA-019</t>
  </si>
  <si>
    <t>0218</t>
  </si>
  <si>
    <t>1376</t>
  </si>
  <si>
    <t>LWA-020</t>
  </si>
  <si>
    <t>0206</t>
  </si>
  <si>
    <t>1383</t>
  </si>
  <si>
    <t>LWA-021</t>
  </si>
  <si>
    <t>0779</t>
  </si>
  <si>
    <t>0871</t>
  </si>
  <si>
    <t>LWA-022</t>
  </si>
  <si>
    <t>0254</t>
  </si>
  <si>
    <t>1348</t>
  </si>
  <si>
    <t>LWA-023</t>
  </si>
  <si>
    <t>0520</t>
  </si>
  <si>
    <t>1554</t>
  </si>
  <si>
    <t>LWA-024</t>
  </si>
  <si>
    <t>0790</t>
  </si>
  <si>
    <t>0910</t>
  </si>
  <si>
    <t>LWA-025</t>
  </si>
  <si>
    <t>0259</t>
  </si>
  <si>
    <t>1365</t>
  </si>
  <si>
    <t>LWA-026</t>
  </si>
  <si>
    <t>0780</t>
  </si>
  <si>
    <t>0870</t>
  </si>
  <si>
    <t>LWA-027</t>
  </si>
  <si>
    <t>0810</t>
  </si>
  <si>
    <t>0925</t>
  </si>
  <si>
    <t>LWA-028</t>
  </si>
  <si>
    <t>0785</t>
  </si>
  <si>
    <t>0921</t>
  </si>
  <si>
    <t>LWA-029</t>
  </si>
  <si>
    <t>0812</t>
  </si>
  <si>
    <t>0926</t>
  </si>
  <si>
    <t>LWA-030</t>
  </si>
  <si>
    <t>0774</t>
  </si>
  <si>
    <t>0886</t>
  </si>
  <si>
    <t>LWA-031</t>
  </si>
  <si>
    <t>0729</t>
  </si>
  <si>
    <t>0924</t>
  </si>
  <si>
    <t>LWA-032</t>
  </si>
  <si>
    <t>0711</t>
  </si>
  <si>
    <t>0864</t>
  </si>
  <si>
    <t>LWA-033</t>
  </si>
  <si>
    <t>0795</t>
  </si>
  <si>
    <t>0888</t>
  </si>
  <si>
    <t>LWA-034</t>
  </si>
  <si>
    <t>0783</t>
  </si>
  <si>
    <t>0914</t>
  </si>
  <si>
    <t>LWA-035</t>
  </si>
  <si>
    <t>0338</t>
  </si>
  <si>
    <t>0572</t>
  </si>
  <si>
    <t>LWA-036</t>
  </si>
  <si>
    <t>0320</t>
  </si>
  <si>
    <t>0557</t>
  </si>
  <si>
    <t>LWA-037</t>
  </si>
  <si>
    <t>0777</t>
  </si>
  <si>
    <t>0866</t>
  </si>
  <si>
    <t>LWA-038</t>
  </si>
  <si>
    <t>0222</t>
  </si>
  <si>
    <t>1345</t>
  </si>
  <si>
    <t>LWA-039</t>
  </si>
  <si>
    <t>0407</t>
  </si>
  <si>
    <t>0204</t>
  </si>
  <si>
    <t>~25M</t>
  </si>
  <si>
    <t>LWA-040</t>
  </si>
  <si>
    <t>0793</t>
  </si>
  <si>
    <t>0931</t>
  </si>
  <si>
    <t>LWA-041</t>
  </si>
  <si>
    <t>1325</t>
  </si>
  <si>
    <t>1375</t>
  </si>
  <si>
    <t>LWA-042</t>
  </si>
  <si>
    <t>0271</t>
  </si>
  <si>
    <t>1367</t>
  </si>
  <si>
    <t>LWA-043</t>
  </si>
  <si>
    <t>0479</t>
  </si>
  <si>
    <t>0232</t>
  </si>
  <si>
    <t>FEE installed 11/11/2021</t>
  </si>
  <si>
    <t>LWA-044</t>
  </si>
  <si>
    <t>0443</t>
  </si>
  <si>
    <t>0192</t>
  </si>
  <si>
    <t>LWA-045</t>
  </si>
  <si>
    <t>0260</t>
  </si>
  <si>
    <t>1361</t>
  </si>
  <si>
    <t>LWA-046</t>
  </si>
  <si>
    <t>0237</t>
  </si>
  <si>
    <t>1226</t>
  </si>
  <si>
    <t>LWA-047</t>
  </si>
  <si>
    <t>0500</t>
  </si>
  <si>
    <t>1564</t>
  </si>
  <si>
    <t>LWA-048</t>
  </si>
  <si>
    <t>0239</t>
  </si>
  <si>
    <t>1384</t>
  </si>
  <si>
    <t>LWA-049</t>
  </si>
  <si>
    <t>1517</t>
  </si>
  <si>
    <t>1559</t>
  </si>
  <si>
    <t>LWA-050</t>
  </si>
  <si>
    <t>0720</t>
  </si>
  <si>
    <t>0876</t>
  </si>
  <si>
    <t>LWA-051</t>
  </si>
  <si>
    <t>0409</t>
  </si>
  <si>
    <t>LWA-052</t>
  </si>
  <si>
    <t>0333</t>
  </si>
  <si>
    <t>0562</t>
  </si>
  <si>
    <t>LWA-053</t>
  </si>
  <si>
    <t>0517</t>
  </si>
  <si>
    <t>0574</t>
  </si>
  <si>
    <t>LWA-054</t>
  </si>
  <si>
    <t>0700</t>
  </si>
  <si>
    <t>0171</t>
  </si>
  <si>
    <t>LWA-055</t>
  </si>
  <si>
    <t>0420</t>
  </si>
  <si>
    <t>0177</t>
  </si>
  <si>
    <t>LWA-056</t>
  </si>
  <si>
    <t>0584</t>
  </si>
  <si>
    <t>0188</t>
  </si>
  <si>
    <t>FEE installed 11/01/2021</t>
  </si>
  <si>
    <t>LWA-057</t>
  </si>
  <si>
    <t>0471</t>
  </si>
  <si>
    <t>0247</t>
  </si>
  <si>
    <t>LWA-058</t>
  </si>
  <si>
    <t>0136</t>
  </si>
  <si>
    <t>0679</t>
  </si>
  <si>
    <t>LWA-059</t>
  </si>
  <si>
    <t>0509</t>
  </si>
  <si>
    <t>0274</t>
  </si>
  <si>
    <t>LWA-060</t>
  </si>
  <si>
    <t>0473</t>
  </si>
  <si>
    <t>0255</t>
  </si>
  <si>
    <t>LWA-061</t>
  </si>
  <si>
    <t>0438</t>
  </si>
  <si>
    <t>0209</t>
  </si>
  <si>
    <t>LWA-062</t>
  </si>
  <si>
    <t>0144</t>
  </si>
  <si>
    <t>0676</t>
  </si>
  <si>
    <t>LWA-063</t>
  </si>
  <si>
    <t>0404</t>
  </si>
  <si>
    <t>0202</t>
  </si>
  <si>
    <t>LWA-064</t>
  </si>
  <si>
    <t>0120</t>
  </si>
  <si>
    <t>0390</t>
  </si>
  <si>
    <t>FEE installed 11/02/2021</t>
  </si>
  <si>
    <t>LWA-065</t>
  </si>
  <si>
    <t>0137</t>
  </si>
  <si>
    <t>0189</t>
  </si>
  <si>
    <t>LWA-066</t>
  </si>
  <si>
    <t>0130</t>
  </si>
  <si>
    <t>0174</t>
  </si>
  <si>
    <t>LWA-067</t>
  </si>
  <si>
    <t>0184</t>
  </si>
  <si>
    <t>LWA-068</t>
  </si>
  <si>
    <t>0337</t>
  </si>
  <si>
    <t>0566</t>
  </si>
  <si>
    <t>LWA-069</t>
  </si>
  <si>
    <t>0465</t>
  </si>
  <si>
    <t>LWA-070</t>
  </si>
  <si>
    <t>0103</t>
  </si>
  <si>
    <t>0359</t>
  </si>
  <si>
    <t>LWA-071</t>
  </si>
  <si>
    <t>0454</t>
  </si>
  <si>
    <t>0215</t>
  </si>
  <si>
    <t>LWA-072</t>
  </si>
  <si>
    <t>0630</t>
  </si>
  <si>
    <t>0365</t>
  </si>
  <si>
    <t>LWA-073</t>
  </si>
  <si>
    <t>0419</t>
  </si>
  <si>
    <t>0176</t>
  </si>
  <si>
    <t>LWA-074</t>
  </si>
  <si>
    <t>0152</t>
  </si>
  <si>
    <t>0380</t>
  </si>
  <si>
    <t>LWA-075</t>
  </si>
  <si>
    <t>0102</t>
  </si>
  <si>
    <t>1656</t>
  </si>
  <si>
    <t>LWA-076</t>
  </si>
  <si>
    <t>0183</t>
  </si>
  <si>
    <t>0119</t>
  </si>
  <si>
    <t>LWA-077</t>
  </si>
  <si>
    <t>0143</t>
  </si>
  <si>
    <t>0379</t>
  </si>
  <si>
    <t>LWA-078</t>
  </si>
  <si>
    <t>0491</t>
  </si>
  <si>
    <t>0655</t>
  </si>
  <si>
    <t>LWA-079</t>
  </si>
  <si>
    <t>0308</t>
  </si>
  <si>
    <t>0577</t>
  </si>
  <si>
    <t>FEE installed 11/04/2021</t>
  </si>
  <si>
    <t>LWA-080</t>
  </si>
  <si>
    <t>0484</t>
  </si>
  <si>
    <t>0267</t>
  </si>
  <si>
    <t>LWA-081</t>
  </si>
  <si>
    <t>0421</t>
  </si>
  <si>
    <t>0169</t>
  </si>
  <si>
    <t>LWA-082</t>
  </si>
  <si>
    <t>0430</t>
  </si>
  <si>
    <t>LWA-083</t>
  </si>
  <si>
    <t>BREAK</t>
  </si>
  <si>
    <t>LWA-084</t>
  </si>
  <si>
    <t>0470</t>
  </si>
  <si>
    <t>0246</t>
  </si>
  <si>
    <t>LWA-085</t>
  </si>
  <si>
    <t xml:space="preserve">0243 </t>
  </si>
  <si>
    <t>1374</t>
  </si>
  <si>
    <t>LWA-086</t>
  </si>
  <si>
    <t>0455</t>
  </si>
  <si>
    <t>0196</t>
  </si>
  <si>
    <t>LWA-087</t>
  </si>
  <si>
    <t>0412</t>
  </si>
  <si>
    <t>0164</t>
  </si>
  <si>
    <t>LWA-088</t>
  </si>
  <si>
    <t>LWA-089</t>
  </si>
  <si>
    <t>0519</t>
  </si>
  <si>
    <t>0268</t>
  </si>
  <si>
    <t>FEE installed on 11/04/2021</t>
  </si>
  <si>
    <t>LWA-090</t>
  </si>
  <si>
    <t>0154</t>
  </si>
  <si>
    <t>0377</t>
  </si>
  <si>
    <t>LWA-091</t>
  </si>
  <si>
    <t>0583</t>
  </si>
  <si>
    <t>0698</t>
  </si>
  <si>
    <t>LWA-092</t>
  </si>
  <si>
    <t>0309</t>
  </si>
  <si>
    <t>0579</t>
  </si>
  <si>
    <t>LWA-093</t>
  </si>
  <si>
    <t>0100</t>
  </si>
  <si>
    <t>0686</t>
  </si>
  <si>
    <t>LWA-094</t>
  </si>
  <si>
    <t>0604</t>
  </si>
  <si>
    <t>LWA-095</t>
  </si>
  <si>
    <t>0220</t>
  </si>
  <si>
    <t>1351</t>
  </si>
  <si>
    <t>LWA-096</t>
  </si>
  <si>
    <t>0622</t>
  </si>
  <si>
    <t>0693</t>
  </si>
  <si>
    <t>LWA-097</t>
  </si>
  <si>
    <t>1341</t>
  </si>
  <si>
    <t>LWA-098</t>
  </si>
  <si>
    <t>0457</t>
  </si>
  <si>
    <t>0197</t>
  </si>
  <si>
    <t>LWA-099</t>
  </si>
  <si>
    <t>0633</t>
  </si>
  <si>
    <t>0674</t>
  </si>
  <si>
    <t>LWA-100</t>
  </si>
  <si>
    <t>0147</t>
  </si>
  <si>
    <t>0646</t>
  </si>
  <si>
    <t>LWA-101</t>
  </si>
  <si>
    <t>0133</t>
  </si>
  <si>
    <t>0187</t>
  </si>
  <si>
    <t>LWA-102</t>
  </si>
  <si>
    <t>0339</t>
  </si>
  <si>
    <t>0226</t>
  </si>
  <si>
    <t>LWA-103</t>
  </si>
  <si>
    <t>0335</t>
  </si>
  <si>
    <t>0561</t>
  </si>
  <si>
    <t>LWA-104</t>
  </si>
  <si>
    <t>1485</t>
  </si>
  <si>
    <t>LWA-105</t>
  </si>
  <si>
    <t>0597</t>
  </si>
  <si>
    <t>0665</t>
  </si>
  <si>
    <t>LWA-106</t>
  </si>
  <si>
    <t>LWA-107</t>
  </si>
  <si>
    <t>0401</t>
  </si>
  <si>
    <t>0216</t>
  </si>
  <si>
    <t>LWA-108</t>
  </si>
  <si>
    <t>0332</t>
  </si>
  <si>
    <t>0576</t>
  </si>
  <si>
    <t>LWA-109</t>
  </si>
  <si>
    <t>0116</t>
  </si>
  <si>
    <t>0345</t>
  </si>
  <si>
    <t>LWA-110</t>
  </si>
  <si>
    <t>0619</t>
  </si>
  <si>
    <t>0367</t>
  </si>
  <si>
    <t>LWA-111</t>
  </si>
  <si>
    <t>0623</t>
  </si>
  <si>
    <t>0694</t>
  </si>
  <si>
    <t>LWA-112</t>
  </si>
  <si>
    <t>0161</t>
  </si>
  <si>
    <t>0105</t>
  </si>
  <si>
    <t>LWA-113</t>
  </si>
  <si>
    <t>0553</t>
  </si>
  <si>
    <t>LWA-114</t>
  </si>
  <si>
    <t>0614</t>
  </si>
  <si>
    <t>0364</t>
  </si>
  <si>
    <t>LWA-115</t>
  </si>
  <si>
    <t>0600</t>
  </si>
  <si>
    <t>0653</t>
  </si>
  <si>
    <t>LWA-116</t>
  </si>
  <si>
    <t>0595</t>
  </si>
  <si>
    <t>0669</t>
  </si>
  <si>
    <t>LWA-117</t>
  </si>
  <si>
    <t>0436</t>
  </si>
  <si>
    <t>0207</t>
  </si>
  <si>
    <t>LWA-118</t>
  </si>
  <si>
    <t>0615</t>
  </si>
  <si>
    <t>0361</t>
  </si>
  <si>
    <t>LWA-119</t>
  </si>
  <si>
    <t>0159</t>
  </si>
  <si>
    <t>0372</t>
  </si>
  <si>
    <t>~10M</t>
  </si>
  <si>
    <t>Cables unequal by 5 meters::FEE installed on 11/04/2021</t>
  </si>
  <si>
    <t>LWA-120</t>
  </si>
  <si>
    <t>0410</t>
  </si>
  <si>
    <t>1062</t>
  </si>
  <si>
    <t>LWA-121</t>
  </si>
  <si>
    <t>0580</t>
  </si>
  <si>
    <t>0684</t>
  </si>
  <si>
    <t>LWA-122</t>
  </si>
  <si>
    <t>0618</t>
  </si>
  <si>
    <t>0672</t>
  </si>
  <si>
    <t>LWA-123</t>
  </si>
  <si>
    <t>0440</t>
  </si>
  <si>
    <t>0200</t>
  </si>
  <si>
    <t>~7M</t>
  </si>
  <si>
    <t>LWA-124</t>
  </si>
  <si>
    <t>0475</t>
  </si>
  <si>
    <t>0229</t>
  </si>
  <si>
    <t>LWA-125</t>
  </si>
  <si>
    <t>0330</t>
  </si>
  <si>
    <t>0573</t>
  </si>
  <si>
    <t>LWA-126</t>
  </si>
  <si>
    <t>0298</t>
  </si>
  <si>
    <t>0540</t>
  </si>
  <si>
    <t>LWA-127</t>
  </si>
  <si>
    <t>0518</t>
  </si>
  <si>
    <t>0269</t>
  </si>
  <si>
    <t>FEE installed on 11/11/2021</t>
  </si>
  <si>
    <t>LWA-128</t>
  </si>
  <si>
    <t>0156</t>
  </si>
  <si>
    <t>0375</t>
  </si>
  <si>
    <t>LWA-129</t>
  </si>
  <si>
    <t>0448</t>
  </si>
  <si>
    <t>0213</t>
  </si>
  <si>
    <t>LWA-130</t>
  </si>
  <si>
    <t>0107</t>
  </si>
  <si>
    <t>0354</t>
  </si>
  <si>
    <t>LWA-131</t>
  </si>
  <si>
    <t>0118</t>
  </si>
  <si>
    <t>0343</t>
  </si>
  <si>
    <t>LWA-132</t>
  </si>
  <si>
    <t>0582</t>
  </si>
  <si>
    <t>0699</t>
  </si>
  <si>
    <t>LWA-133</t>
  </si>
  <si>
    <t>0511</t>
  </si>
  <si>
    <t>0279</t>
  </si>
  <si>
    <t>LWA-134</t>
  </si>
  <si>
    <t>0296</t>
  </si>
  <si>
    <t>0542</t>
  </si>
  <si>
    <t>LWA-135</t>
  </si>
  <si>
    <t>0334</t>
  </si>
  <si>
    <t>0571</t>
  </si>
  <si>
    <t>LWA-136</t>
  </si>
  <si>
    <t>0433</t>
  </si>
  <si>
    <t>0671</t>
  </si>
  <si>
    <t>LWA-137</t>
  </si>
  <si>
    <t>0442</t>
  </si>
  <si>
    <t>0210</t>
  </si>
  <si>
    <t>LWA-138</t>
  </si>
  <si>
    <t>0510</t>
  </si>
  <si>
    <t>0275</t>
  </si>
  <si>
    <t>LWA-139</t>
  </si>
  <si>
    <t>0499</t>
  </si>
  <si>
    <t>0278</t>
  </si>
  <si>
    <t>LWA-140</t>
  </si>
  <si>
    <t>0474</t>
  </si>
  <si>
    <t>0250</t>
  </si>
  <si>
    <t>LWA-141</t>
  </si>
  <si>
    <t>0476</t>
  </si>
  <si>
    <t>0236</t>
  </si>
  <si>
    <t>LWA-142</t>
  </si>
  <si>
    <t>0434</t>
  </si>
  <si>
    <t>FEE installed on 11/03/2021</t>
  </si>
  <si>
    <t>LWA-143</t>
  </si>
  <si>
    <t>0453</t>
  </si>
  <si>
    <t>0195</t>
  </si>
  <si>
    <t>LWA-144</t>
  </si>
  <si>
    <t>0637</t>
  </si>
  <si>
    <t>0270</t>
  </si>
  <si>
    <t>LWA-145</t>
  </si>
  <si>
    <t>0441</t>
  </si>
  <si>
    <t>LWA-146</t>
  </si>
  <si>
    <t>LWA-147</t>
  </si>
  <si>
    <t>0432</t>
  </si>
  <si>
    <t>LWA-148</t>
  </si>
  <si>
    <t>0594</t>
  </si>
  <si>
    <t>0629</t>
  </si>
  <si>
    <t>LWA-149</t>
  </si>
  <si>
    <t>0464</t>
  </si>
  <si>
    <t>0234</t>
  </si>
  <si>
    <t>LWA-150</t>
  </si>
  <si>
    <t>0416</t>
  </si>
  <si>
    <t>0167</t>
  </si>
  <si>
    <t>LWA-151</t>
  </si>
  <si>
    <t>0547</t>
  </si>
  <si>
    <t>1563</t>
  </si>
  <si>
    <t>LWA-152</t>
  </si>
  <si>
    <t>0516</t>
  </si>
  <si>
    <t>0593</t>
  </si>
  <si>
    <t>LWA-153</t>
  </si>
  <si>
    <t>0109</t>
  </si>
  <si>
    <t>0352</t>
  </si>
  <si>
    <t>LWA-154</t>
  </si>
  <si>
    <t>0110</t>
  </si>
  <si>
    <t>0351</t>
  </si>
  <si>
    <t>LWA-155</t>
  </si>
  <si>
    <t>0122</t>
  </si>
  <si>
    <t>0355</t>
  </si>
  <si>
    <t>LWA-156</t>
  </si>
  <si>
    <t>0313</t>
  </si>
  <si>
    <t>0550</t>
  </si>
  <si>
    <t>LWA-157</t>
  </si>
  <si>
    <t>0625</t>
  </si>
  <si>
    <t>0688</t>
  </si>
  <si>
    <t>LWA-158</t>
  </si>
  <si>
    <t>0478</t>
  </si>
  <si>
    <t>LWA-159</t>
  </si>
  <si>
    <t>0512</t>
  </si>
  <si>
    <t>0263</t>
  </si>
  <si>
    <t>LWA-160</t>
  </si>
  <si>
    <t>0588</t>
  </si>
  <si>
    <t>0667</t>
  </si>
  <si>
    <t>LWA-161</t>
  </si>
  <si>
    <t>0414</t>
  </si>
  <si>
    <t>LWA-162</t>
  </si>
  <si>
    <t>0415</t>
  </si>
  <si>
    <t>0165</t>
  </si>
  <si>
    <t>LWA-163</t>
  </si>
  <si>
    <t>0472</t>
  </si>
  <si>
    <t>0252</t>
  </si>
  <si>
    <t>FEE installed on 12/01/2021</t>
  </si>
  <si>
    <t>LWA-164</t>
  </si>
  <si>
    <t>0112</t>
  </si>
  <si>
    <t>0349</t>
  </si>
  <si>
    <t>LWA-165</t>
  </si>
  <si>
    <t>0635</t>
  </si>
  <si>
    <t>0675</t>
  </si>
  <si>
    <t>LWA-166</t>
  </si>
  <si>
    <t>0606</t>
  </si>
  <si>
    <t>0647</t>
  </si>
  <si>
    <t>LWA-167</t>
  </si>
  <si>
    <t>0682</t>
  </si>
  <si>
    <t>LWA-168</t>
  </si>
  <si>
    <t>LWA-169</t>
  </si>
  <si>
    <t>LWA-170</t>
  </si>
  <si>
    <t>0507</t>
  </si>
  <si>
    <t>LWA-171</t>
  </si>
  <si>
    <t>0627</t>
  </si>
  <si>
    <t>0689</t>
  </si>
  <si>
    <t>LWA-172</t>
  </si>
  <si>
    <t>0424</t>
  </si>
  <si>
    <t>LWA-173</t>
  </si>
  <si>
    <t>0506</t>
  </si>
  <si>
    <t>Cables unequal by 8 meters, FEE installed 9/3/2021</t>
  </si>
  <si>
    <t>LWA-174</t>
  </si>
  <si>
    <t>0155</t>
  </si>
  <si>
    <t>0376</t>
  </si>
  <si>
    <t>~38M</t>
  </si>
  <si>
    <t>LWA-175</t>
  </si>
  <si>
    <t>0502</t>
  </si>
  <si>
    <t>0277</t>
  </si>
  <si>
    <t>LWA-176</t>
  </si>
  <si>
    <t>0496</t>
  </si>
  <si>
    <t>0634</t>
  </si>
  <si>
    <t>LWA-177</t>
  </si>
  <si>
    <t>0493</t>
  </si>
  <si>
    <t>0632</t>
  </si>
  <si>
    <t>LWA-178</t>
  </si>
  <si>
    <t>0306</t>
  </si>
  <si>
    <t>0526</t>
  </si>
  <si>
    <t>LWA-179</t>
  </si>
  <si>
    <t>0329</t>
  </si>
  <si>
    <t>0235</t>
  </si>
  <si>
    <t>LWA-180</t>
  </si>
  <si>
    <t>0328</t>
  </si>
  <si>
    <t>LWA-181</t>
  </si>
  <si>
    <t>0492</t>
  </si>
  <si>
    <t>0644</t>
  </si>
  <si>
    <t>LWA-182</t>
  </si>
  <si>
    <t>0324</t>
  </si>
  <si>
    <t>LWA-183</t>
  </si>
  <si>
    <t>0318</t>
  </si>
  <si>
    <t>0555</t>
  </si>
  <si>
    <t>LWA-184</t>
  </si>
  <si>
    <t>0487</t>
  </si>
  <si>
    <t>0251</t>
  </si>
  <si>
    <t>LWA-185</t>
  </si>
  <si>
    <t>0135</t>
  </si>
  <si>
    <t>0660</t>
  </si>
  <si>
    <t>LWA-186</t>
  </si>
  <si>
    <t>0445</t>
  </si>
  <si>
    <t>0193</t>
  </si>
  <si>
    <t>LWA-187</t>
  </si>
  <si>
    <t>0488</t>
  </si>
  <si>
    <t>0253</t>
  </si>
  <si>
    <t>FEE installed on 11/08/2021</t>
  </si>
  <si>
    <t>LWA-188</t>
  </si>
  <si>
    <t>0514</t>
  </si>
  <si>
    <t>LWA-189</t>
  </si>
  <si>
    <t>0449</t>
  </si>
  <si>
    <t>0198</t>
  </si>
  <si>
    <t>LWA-190</t>
  </si>
  <si>
    <t>0435</t>
  </si>
  <si>
    <t>0663</t>
  </si>
  <si>
    <t>LWA-191</t>
  </si>
  <si>
    <t>0406</t>
  </si>
  <si>
    <t>0219</t>
  </si>
  <si>
    <t>LWA-192</t>
  </si>
  <si>
    <t>0426</t>
  </si>
  <si>
    <t>0227</t>
  </si>
  <si>
    <t>LWA-193</t>
  </si>
  <si>
    <t>0129</t>
  </si>
  <si>
    <t>0393</t>
  </si>
  <si>
    <t>LWA-194</t>
  </si>
  <si>
    <t>0323</t>
  </si>
  <si>
    <t>0256</t>
  </si>
  <si>
    <t>LWA-195</t>
  </si>
  <si>
    <t>0587</t>
  </si>
  <si>
    <t>0683</t>
  </si>
  <si>
    <t>LWA-196</t>
  </si>
  <si>
    <t>0108</t>
  </si>
  <si>
    <t>0353</t>
  </si>
  <si>
    <t>LWA-197</t>
  </si>
  <si>
    <t>0315</t>
  </si>
  <si>
    <t>0568</t>
  </si>
  <si>
    <t>LWA-198</t>
  </si>
  <si>
    <t>LWA-199</t>
  </si>
  <si>
    <t>0446</t>
  </si>
  <si>
    <t>0212</t>
  </si>
  <si>
    <t>LWA-200</t>
  </si>
  <si>
    <t>0117</t>
  </si>
  <si>
    <t>0344</t>
  </si>
  <si>
    <t>LWA-201</t>
  </si>
  <si>
    <t>0585</t>
  </si>
  <si>
    <t>0680</t>
  </si>
  <si>
    <t>LWA-202</t>
  </si>
  <si>
    <t>0461</t>
  </si>
  <si>
    <t>0575</t>
  </si>
  <si>
    <t>LWA-203</t>
  </si>
  <si>
    <t>0531</t>
  </si>
  <si>
    <t>0657</t>
  </si>
  <si>
    <t>LWA-204</t>
  </si>
  <si>
    <t>0104</t>
  </si>
  <si>
    <t>0358</t>
  </si>
  <si>
    <t>LWA-205</t>
  </si>
  <si>
    <t>0106</t>
  </si>
  <si>
    <t>0641</t>
  </si>
  <si>
    <t>LWA-206</t>
  </si>
  <si>
    <t>0326</t>
  </si>
  <si>
    <t>0223</t>
  </si>
  <si>
    <t>LWA-207</t>
  </si>
  <si>
    <t>0609</t>
  </si>
  <si>
    <t>LWA-208</t>
  </si>
  <si>
    <t>0460</t>
  </si>
  <si>
    <t>0225</t>
  </si>
  <si>
    <t>LWA-209</t>
  </si>
  <si>
    <t>0596</t>
  </si>
  <si>
    <t>0666</t>
  </si>
  <si>
    <t>LWA-210</t>
  </si>
  <si>
    <t>0624</t>
  </si>
  <si>
    <t>0695</t>
  </si>
  <si>
    <t>LWA-211</t>
  </si>
  <si>
    <t>0621</t>
  </si>
  <si>
    <t>0173</t>
  </si>
  <si>
    <t>LWA-212</t>
  </si>
  <si>
    <t>0121</t>
  </si>
  <si>
    <t>0340</t>
  </si>
  <si>
    <t>LWA-213</t>
  </si>
  <si>
    <t>0341</t>
  </si>
  <si>
    <t>FEE installed 5/25/2021</t>
  </si>
  <si>
    <t>LWA-214</t>
  </si>
  <si>
    <t>0529</t>
  </si>
  <si>
    <t>0656</t>
  </si>
  <si>
    <t>LWA-215</t>
  </si>
  <si>
    <t>0272</t>
  </si>
  <si>
    <t>LWA-216</t>
  </si>
  <si>
    <t>LWA-217</t>
  </si>
  <si>
    <t>0397</t>
  </si>
  <si>
    <t>LWA-218</t>
  </si>
  <si>
    <t>0541</t>
  </si>
  <si>
    <t>0645</t>
  </si>
  <si>
    <t>LWA-219</t>
  </si>
  <si>
    <t>0545</t>
  </si>
  <si>
    <t>0643</t>
  </si>
  <si>
    <t>LWA-220</t>
  </si>
  <si>
    <t>LWA-221</t>
  </si>
  <si>
    <t>0325</t>
  </si>
  <si>
    <t>0563</t>
  </si>
  <si>
    <t>LWA-222</t>
  </si>
  <si>
    <t>0127</t>
  </si>
  <si>
    <t>0391</t>
  </si>
  <si>
    <t>LWA-223</t>
  </si>
  <si>
    <t>0498</t>
  </si>
  <si>
    <t>0578</t>
  </si>
  <si>
    <t>FEE installed 6/2/2021</t>
  </si>
  <si>
    <t>LWA-224</t>
  </si>
  <si>
    <t>FEE installed 8/24/2021</t>
  </si>
  <si>
    <t>LWA-225</t>
  </si>
  <si>
    <t>1353</t>
  </si>
  <si>
    <t>LWA-226</t>
  </si>
  <si>
    <t>1349</t>
  </si>
  <si>
    <t>LWA-227</t>
  </si>
  <si>
    <t>0360</t>
  </si>
  <si>
    <t>LWA-228</t>
  </si>
  <si>
    <t>0231</t>
  </si>
  <si>
    <t>LWA-229</t>
  </si>
  <si>
    <t>LWA-230</t>
  </si>
  <si>
    <t>0388</t>
  </si>
  <si>
    <t>LWA-231</t>
  </si>
  <si>
    <t>0262</t>
  </si>
  <si>
    <t>0342</t>
  </si>
  <si>
    <t>LWA-232</t>
  </si>
  <si>
    <t>0185</t>
  </si>
  <si>
    <t>0316</t>
  </si>
  <si>
    <t>LWA-233</t>
  </si>
  <si>
    <t>0245</t>
  </si>
  <si>
    <t>1359</t>
  </si>
  <si>
    <t>LWA-234</t>
  </si>
  <si>
    <t>1385</t>
  </si>
  <si>
    <t>LWA-235</t>
  </si>
  <si>
    <t>0538</t>
  </si>
  <si>
    <t>1653</t>
  </si>
  <si>
    <t>LWA-236</t>
  </si>
  <si>
    <t>1499</t>
  </si>
  <si>
    <t>1560</t>
  </si>
  <si>
    <t>LWA-237</t>
  </si>
  <si>
    <t>1350</t>
  </si>
  <si>
    <t>LWA-238</t>
  </si>
  <si>
    <t>LWA-239</t>
  </si>
  <si>
    <t>LWA-240</t>
  </si>
  <si>
    <t>0639</t>
  </si>
  <si>
    <t>LWA-241</t>
  </si>
  <si>
    <t>0214</t>
  </si>
  <si>
    <t>1364</t>
  </si>
  <si>
    <t>FEE installed 9/28/2021</t>
  </si>
  <si>
    <t>LWA-242</t>
  </si>
  <si>
    <t>0258</t>
  </si>
  <si>
    <t>LWA-243</t>
  </si>
  <si>
    <t>0336</t>
  </si>
  <si>
    <t>LWA-244</t>
  </si>
  <si>
    <t>LWA-245</t>
  </si>
  <si>
    <t>LWA-246</t>
  </si>
  <si>
    <t>0257</t>
  </si>
  <si>
    <t>LWA-247</t>
  </si>
  <si>
    <t>0551</t>
  </si>
  <si>
    <t>LWA-248</t>
  </si>
  <si>
    <t>LWA-249</t>
  </si>
  <si>
    <t>0145</t>
  </si>
  <si>
    <t>0373</t>
  </si>
  <si>
    <t>LWA-250</t>
  </si>
  <si>
    <t>0300</t>
  </si>
  <si>
    <t>LWA-251</t>
  </si>
  <si>
    <t>0636</t>
  </si>
  <si>
    <t>0678</t>
  </si>
  <si>
    <t>LWA-252</t>
  </si>
  <si>
    <t>LWA-253</t>
  </si>
  <si>
    <t>0468</t>
  </si>
  <si>
    <t>0244</t>
  </si>
  <si>
    <t>LWA-254</t>
  </si>
  <si>
    <t>0673</t>
  </si>
  <si>
    <t>LWA-255</t>
  </si>
  <si>
    <t>LWA-256</t>
  </si>
  <si>
    <t>LWA-257</t>
  </si>
  <si>
    <t>Fiber</t>
  </si>
  <si>
    <t>LWA-258</t>
  </si>
  <si>
    <t>LWA-259</t>
  </si>
  <si>
    <t>LWA-260</t>
  </si>
  <si>
    <t>LWA-261</t>
  </si>
  <si>
    <t>LWA-262</t>
  </si>
  <si>
    <t>LWA-263</t>
  </si>
  <si>
    <t>LWA-264</t>
  </si>
  <si>
    <t>LWA-265</t>
  </si>
  <si>
    <t>LWA-266</t>
  </si>
  <si>
    <t>LWA-267</t>
  </si>
  <si>
    <t>LWA-268</t>
  </si>
  <si>
    <t>LWA-269</t>
  </si>
  <si>
    <t>LWA-270</t>
  </si>
  <si>
    <t>LWA-271</t>
  </si>
  <si>
    <t>LWA-272</t>
  </si>
  <si>
    <t>LWA-273</t>
  </si>
  <si>
    <t>LWA-274</t>
  </si>
  <si>
    <t>LWA-275</t>
  </si>
  <si>
    <t>LWA-276</t>
  </si>
  <si>
    <t>LWA-277</t>
  </si>
  <si>
    <t>LWA-278</t>
  </si>
  <si>
    <t>LWA-279</t>
  </si>
  <si>
    <t>LWA-280</t>
  </si>
  <si>
    <t>LWA-281</t>
  </si>
  <si>
    <t>LWA-282</t>
  </si>
  <si>
    <t>LWA-283</t>
  </si>
  <si>
    <t>LWA-284</t>
  </si>
  <si>
    <t>LWA-285</t>
  </si>
  <si>
    <t>LWA-286</t>
  </si>
  <si>
    <t>LWA-287</t>
  </si>
  <si>
    <t>LWA-288</t>
  </si>
  <si>
    <t>LWA-289</t>
  </si>
  <si>
    <t>LWA-290</t>
  </si>
  <si>
    <t>LWA-291</t>
  </si>
  <si>
    <t>LWA-292</t>
  </si>
  <si>
    <t>LWA-293</t>
  </si>
  <si>
    <t>LWA-294</t>
  </si>
  <si>
    <t>LWA-295</t>
  </si>
  <si>
    <t>LWA-296</t>
  </si>
  <si>
    <t>LWA-297</t>
  </si>
  <si>
    <t>LWA-298</t>
  </si>
  <si>
    <t>LWA-299</t>
  </si>
  <si>
    <t>LWA-300</t>
  </si>
  <si>
    <t>LWA-301</t>
  </si>
  <si>
    <t>LWA-302</t>
  </si>
  <si>
    <t>LWA-303</t>
  </si>
  <si>
    <t>LWA-304</t>
  </si>
  <si>
    <t>LWA-305</t>
  </si>
  <si>
    <t>LWA-306</t>
  </si>
  <si>
    <t>LWA-307</t>
  </si>
  <si>
    <t>LWA-308</t>
  </si>
  <si>
    <t>LWA-309</t>
  </si>
  <si>
    <t>LWA-310</t>
  </si>
  <si>
    <t>LWA-311</t>
  </si>
  <si>
    <t>LWA-312</t>
  </si>
  <si>
    <t>LWA-313</t>
  </si>
  <si>
    <t>LWA-314</t>
  </si>
  <si>
    <t>LWA-315</t>
  </si>
  <si>
    <t>LWA-316</t>
  </si>
  <si>
    <t>LWA-317</t>
  </si>
  <si>
    <t>LWA-318</t>
  </si>
  <si>
    <t>LWA-319</t>
  </si>
  <si>
    <t>LWA-320</t>
  </si>
  <si>
    <t>LWA-321</t>
  </si>
  <si>
    <t>LWA-322</t>
  </si>
  <si>
    <t>LWA-323</t>
  </si>
  <si>
    <t>LWA-324</t>
  </si>
  <si>
    <t>LWA-325</t>
  </si>
  <si>
    <t>LWA-326</t>
  </si>
  <si>
    <t>LWA-327</t>
  </si>
  <si>
    <t>LWA-328</t>
  </si>
  <si>
    <t>LWA-329</t>
  </si>
  <si>
    <t>LWA-330</t>
  </si>
  <si>
    <t>LWA-331</t>
  </si>
  <si>
    <t>LWA-332</t>
  </si>
  <si>
    <t>LWA-333</t>
  </si>
  <si>
    <t>LWA-334</t>
  </si>
  <si>
    <t>LWA-335</t>
  </si>
  <si>
    <t>LWA-336</t>
  </si>
  <si>
    <t>LWA-337</t>
  </si>
  <si>
    <t>LWA-338</t>
  </si>
  <si>
    <t>LWA-339</t>
  </si>
  <si>
    <t>LWA-340</t>
  </si>
  <si>
    <t>LWA-341</t>
  </si>
  <si>
    <t>LWA-342</t>
  </si>
  <si>
    <t>LWA-343</t>
  </si>
  <si>
    <t>LWA-344</t>
  </si>
  <si>
    <t>LWA-345</t>
  </si>
  <si>
    <t>LWA-346</t>
  </si>
  <si>
    <t>LWA-347</t>
  </si>
  <si>
    <t>LWA-348</t>
  </si>
  <si>
    <t>LWA-349</t>
  </si>
  <si>
    <t>LWA-350</t>
  </si>
  <si>
    <t>LWA-351</t>
  </si>
  <si>
    <t>LWA-352</t>
  </si>
  <si>
    <t>LWA-353</t>
  </si>
  <si>
    <t>LWA-354</t>
  </si>
  <si>
    <t>LWA-355</t>
  </si>
  <si>
    <t>LWA-356</t>
  </si>
  <si>
    <t>LWA-357</t>
  </si>
  <si>
    <t>LWA-358</t>
  </si>
  <si>
    <t>LWA-359</t>
  </si>
  <si>
    <t>LWA-360</t>
  </si>
  <si>
    <t>LWA-361</t>
  </si>
  <si>
    <t>LWA-362</t>
  </si>
  <si>
    <t>LWA-363</t>
  </si>
  <si>
    <t>LWA-364</t>
  </si>
  <si>
    <t>LWA-365</t>
  </si>
  <si>
    <t>40 meter feed</t>
  </si>
  <si>
    <t>LWA-366</t>
  </si>
  <si>
    <t>1372</t>
  </si>
  <si>
    <t>Demonstrator/Testbed by building 7</t>
  </si>
  <si>
    <t>02:00:ce:ca:e4:6f</t>
  </si>
  <si>
    <t>00:00:41:1e:e4:75</t>
  </si>
  <si>
    <t>00:00:b3:f2:e4:75</t>
  </si>
  <si>
    <t>00:00:b3:fc:e4:6f</t>
  </si>
  <si>
    <t>00:00:18:2d:e4:75</t>
  </si>
  <si>
    <t>02:00:c2:4f:e4:75</t>
  </si>
  <si>
    <t>00:00:08:4b:e4:6f</t>
  </si>
  <si>
    <t>00:00:d6:de:e4:75</t>
  </si>
  <si>
    <t>02:00:a6:4e:e4:6f</t>
  </si>
  <si>
    <t>02:00:d4:5b:e4:75</t>
  </si>
  <si>
    <t>00:00:4e:e4:ef:75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</si>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</sst>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0.00000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color theme="2" tint="-9.9978637043366805E-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</fills>
  <borders count="4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5" borderId="1" applyNumberFormat="0" applyAlignment="0" applyProtection="0"/>
    <xf numFmtId="0" fontId="4" fillId="6" borderId="1" applyNumberFormat="0" applyAlignment="0" applyProtection="0"/>
    <xf numFmtId="0" fontId="5" fillId="7" borderId="0" applyNumberFormat="0" applyBorder="0" applyAlignment="0" applyProtection="0"/>
  </cellStyleXfs>
  <cellXfs count="141">
    <xf numFmtId="0" fontId="0" fillId="0" borderId="0" xfId="0"/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 indent="1"/>
      <protection locked="0"/>
    </xf>
    <xf numFmtId="0" fontId="0" fillId="0" borderId="0" xfId="0" applyAlignment="1" applyProtection="1">
      <alignment horizontal="center"/>
      <protection locked="0"/>
    </xf>
    <xf numFmtId="49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left" indent="1"/>
      <protection locked="0"/>
    </xf>
    <xf numFmtId="0" fontId="0" fillId="0" borderId="0" xfId="0" applyAlignment="1" applyProtection="1">
      <alignment horizontal="right"/>
      <protection locked="0"/>
    </xf>
    <xf numFmtId="0" fontId="1" fillId="0" borderId="0" xfId="0" applyFont="1" applyAlignment="1" applyProtection="1">
      <alignment horizontal="left"/>
      <protection locked="0"/>
    </xf>
    <xf numFmtId="164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49" fontId="0" fillId="0" borderId="0" xfId="0" applyNumberFormat="1" applyAlignment="1" applyProtection="1">
      <alignment horizontal="right"/>
      <protection locked="0"/>
    </xf>
    <xf numFmtId="1" fontId="0" fillId="0" borderId="0" xfId="0" applyNumberFormat="1" applyAlignment="1" applyProtection="1">
      <alignment horizontal="right"/>
      <protection locked="0"/>
    </xf>
    <xf numFmtId="0" fontId="3" fillId="5" borderId="1" xfId="1" applyAlignment="1" applyProtection="1">
      <alignment horizontal="center" vertical="center"/>
      <protection locked="0"/>
    </xf>
    <xf numFmtId="0" fontId="4" fillId="6" borderId="13" xfId="2" applyBorder="1" applyAlignment="1" applyProtection="1">
      <alignment horizontal="center" vertical="center"/>
    </xf>
    <xf numFmtId="0" fontId="4" fillId="6" borderId="14" xfId="2" applyBorder="1" applyAlignment="1" applyProtection="1">
      <alignment horizontal="center" vertical="center"/>
    </xf>
    <xf numFmtId="0" fontId="4" fillId="6" borderId="1" xfId="2" applyAlignment="1" applyProtection="1">
      <alignment horizontal="center" vertical="center"/>
    </xf>
    <xf numFmtId="0" fontId="4" fillId="6" borderId="16" xfId="2" applyBorder="1" applyAlignment="1" applyProtection="1">
      <alignment horizontal="center" vertical="center"/>
    </xf>
    <xf numFmtId="0" fontId="4" fillId="6" borderId="18" xfId="2" applyBorder="1" applyAlignment="1" applyProtection="1">
      <alignment horizontal="center" vertical="center"/>
    </xf>
    <xf numFmtId="0" fontId="4" fillId="6" borderId="19" xfId="2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left" vertical="center" wrapText="1" indent="1"/>
      <protection locked="0"/>
    </xf>
    <xf numFmtId="0" fontId="1" fillId="0" borderId="9" xfId="0" applyFont="1" applyBorder="1" applyAlignment="1" applyProtection="1">
      <alignment horizontal="left" vertical="center" wrapText="1" indent="1"/>
      <protection locked="0"/>
    </xf>
    <xf numFmtId="0" fontId="1" fillId="0" borderId="10" xfId="0" applyFont="1" applyBorder="1" applyAlignment="1" applyProtection="1">
      <alignment horizontal="left" vertical="center" wrapText="1" indent="1"/>
      <protection locked="0"/>
    </xf>
    <xf numFmtId="0" fontId="1" fillId="0" borderId="11" xfId="0" applyFont="1" applyBorder="1" applyAlignment="1" applyProtection="1">
      <alignment horizontal="left" vertical="center" wrapText="1" indent="1"/>
      <protection locked="0"/>
    </xf>
    <xf numFmtId="0" fontId="0" fillId="0" borderId="0" xfId="0" applyProtection="1">
      <protection locked="0"/>
    </xf>
    <xf numFmtId="0" fontId="3" fillId="5" borderId="18" xfId="1" applyBorder="1" applyAlignment="1" applyProtection="1">
      <alignment horizontal="center" vertical="center"/>
      <protection locked="0"/>
    </xf>
    <xf numFmtId="0" fontId="3" fillId="0" borderId="12" xfId="1" applyFill="1" applyBorder="1" applyAlignment="1" applyProtection="1">
      <alignment horizontal="center" vertical="center"/>
    </xf>
    <xf numFmtId="0" fontId="3" fillId="0" borderId="15" xfId="1" applyFill="1" applyBorder="1" applyAlignment="1" applyProtection="1">
      <alignment horizontal="center" vertical="center"/>
    </xf>
    <xf numFmtId="0" fontId="3" fillId="0" borderId="17" xfId="1" applyFill="1" applyBorder="1" applyAlignment="1" applyProtection="1">
      <alignment horizontal="center" vertical="center"/>
    </xf>
    <xf numFmtId="165" fontId="6" fillId="0" borderId="23" xfId="0" applyNumberFormat="1" applyFont="1" applyBorder="1" applyAlignment="1" applyProtection="1">
      <alignment horizontal="left"/>
      <protection locked="0"/>
    </xf>
    <xf numFmtId="165" fontId="6" fillId="0" borderId="24" xfId="0" applyNumberFormat="1" applyFont="1" applyBorder="1" applyAlignment="1" applyProtection="1">
      <alignment horizontal="left"/>
      <protection locked="0"/>
    </xf>
    <xf numFmtId="164" fontId="6" fillId="0" borderId="26" xfId="0" applyNumberFormat="1" applyFont="1" applyBorder="1" applyAlignment="1" applyProtection="1">
      <alignment horizontal="left"/>
      <protection locked="0"/>
    </xf>
    <xf numFmtId="164" fontId="6" fillId="0" borderId="27" xfId="0" applyNumberFormat="1" applyFont="1" applyBorder="1" applyAlignment="1" applyProtection="1">
      <alignment horizontal="left"/>
      <protection locked="0"/>
    </xf>
    <xf numFmtId="164" fontId="7" fillId="0" borderId="20" xfId="0" applyNumberFormat="1" applyFont="1" applyBorder="1" applyAlignment="1" applyProtection="1">
      <alignment horizontal="left" vertical="center" wrapText="1" indent="1"/>
      <protection locked="0"/>
    </xf>
    <xf numFmtId="164" fontId="7" fillId="0" borderId="21" xfId="0" applyNumberFormat="1" applyFont="1" applyBorder="1" applyAlignment="1" applyProtection="1">
      <alignment horizontal="left" vertical="center" wrapText="1" indent="1"/>
      <protection locked="0"/>
    </xf>
    <xf numFmtId="0" fontId="7" fillId="0" borderId="21" xfId="0" applyFont="1" applyBorder="1" applyAlignment="1" applyProtection="1">
      <alignment horizontal="left" vertical="center" wrapText="1" indent="1"/>
      <protection locked="0"/>
    </xf>
    <xf numFmtId="1" fontId="7" fillId="0" borderId="21" xfId="0" applyNumberFormat="1" applyFont="1" applyBorder="1" applyAlignment="1" applyProtection="1">
      <alignment horizontal="left" vertical="center" wrapText="1" indent="1"/>
      <protection locked="0"/>
    </xf>
    <xf numFmtId="0" fontId="6" fillId="0" borderId="24" xfId="0" applyFont="1" applyBorder="1" applyAlignment="1" applyProtection="1">
      <alignment horizontal="center" vertical="center"/>
      <protection locked="0"/>
    </xf>
    <xf numFmtId="49" fontId="6" fillId="0" borderId="24" xfId="0" applyNumberFormat="1" applyFont="1" applyBorder="1" applyAlignment="1" applyProtection="1">
      <alignment horizontal="center"/>
      <protection locked="0"/>
    </xf>
    <xf numFmtId="0" fontId="3" fillId="5" borderId="24" xfId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 wrapText="1"/>
      <protection locked="0"/>
    </xf>
    <xf numFmtId="1" fontId="6" fillId="0" borderId="24" xfId="0" applyNumberFormat="1" applyFont="1" applyBorder="1" applyAlignment="1" applyProtection="1">
      <alignment horizontal="center" vertical="center"/>
      <protection locked="0"/>
    </xf>
    <xf numFmtId="0" fontId="6" fillId="0" borderId="24" xfId="0" applyFont="1" applyBorder="1" applyAlignment="1" applyProtection="1">
      <alignment horizontal="right" vertical="center"/>
      <protection locked="0"/>
    </xf>
    <xf numFmtId="0" fontId="6" fillId="0" borderId="27" xfId="0" applyFont="1" applyBorder="1" applyAlignment="1" applyProtection="1">
      <alignment horizontal="center" vertical="center"/>
      <protection locked="0"/>
    </xf>
    <xf numFmtId="49" fontId="6" fillId="0" borderId="27" xfId="0" applyNumberFormat="1" applyFont="1" applyBorder="1" applyAlignment="1" applyProtection="1">
      <alignment horizontal="center"/>
      <protection locked="0"/>
    </xf>
    <xf numFmtId="0" fontId="7" fillId="0" borderId="4" xfId="0" applyFont="1" applyBorder="1" applyAlignment="1" applyProtection="1">
      <alignment horizontal="left" vertical="center" wrapText="1" indent="1"/>
      <protection locked="0"/>
    </xf>
    <xf numFmtId="0" fontId="6" fillId="0" borderId="6" xfId="0" applyFont="1" applyBorder="1" applyAlignment="1" applyProtection="1">
      <alignment horizontal="left"/>
      <protection locked="0"/>
    </xf>
    <xf numFmtId="0" fontId="6" fillId="0" borderId="8" xfId="0" applyFont="1" applyBorder="1" applyAlignment="1" applyProtection="1">
      <alignment horizontal="left"/>
      <protection locked="0"/>
    </xf>
    <xf numFmtId="0" fontId="7" fillId="0" borderId="0" xfId="0" applyFont="1" applyAlignment="1" applyProtection="1">
      <alignment horizontal="left" vertical="center" indent="1"/>
      <protection locked="0"/>
    </xf>
    <xf numFmtId="0" fontId="6" fillId="0" borderId="0" xfId="0" applyFont="1" applyAlignment="1" applyProtection="1">
      <alignment horizontal="right"/>
      <protection locked="0"/>
    </xf>
    <xf numFmtId="0" fontId="7" fillId="0" borderId="3" xfId="0" applyFont="1" applyBorder="1" applyAlignment="1" applyProtection="1">
      <alignment horizontal="left" vertical="center" wrapText="1" indent="1"/>
      <protection locked="0"/>
    </xf>
    <xf numFmtId="0" fontId="9" fillId="0" borderId="0" xfId="0" applyFont="1" applyAlignment="1" applyProtection="1">
      <alignment horizontal="right"/>
      <protection locked="0"/>
    </xf>
    <xf numFmtId="164" fontId="9" fillId="0" borderId="0" xfId="0" applyNumberFormat="1" applyFont="1" applyAlignment="1" applyProtection="1">
      <alignment horizontal="right"/>
      <protection locked="0"/>
    </xf>
    <xf numFmtId="2" fontId="9" fillId="0" borderId="0" xfId="0" applyNumberFormat="1" applyFont="1" applyAlignment="1" applyProtection="1">
      <alignment horizontal="right"/>
      <protection locked="0"/>
    </xf>
    <xf numFmtId="0" fontId="9" fillId="0" borderId="0" xfId="0" applyFont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1" fontId="9" fillId="0" borderId="0" xfId="0" applyNumberFormat="1" applyFont="1" applyAlignment="1" applyProtection="1">
      <alignment horizontal="right"/>
      <protection locked="0"/>
    </xf>
    <xf numFmtId="164" fontId="9" fillId="0" borderId="0" xfId="0" applyNumberFormat="1" applyFont="1" applyAlignment="1" applyProtection="1">
      <alignment horizontal="center"/>
      <protection locked="0"/>
    </xf>
    <xf numFmtId="2" fontId="9" fillId="0" borderId="0" xfId="0" applyNumberFormat="1" applyFont="1" applyAlignment="1" applyProtection="1">
      <alignment horizontal="center"/>
      <protection locked="0"/>
    </xf>
    <xf numFmtId="2" fontId="7" fillId="0" borderId="22" xfId="0" applyNumberFormat="1" applyFont="1" applyBorder="1" applyAlignment="1" applyProtection="1">
      <alignment horizontal="left" vertical="center" indent="1"/>
      <protection locked="0"/>
    </xf>
    <xf numFmtId="2" fontId="6" fillId="0" borderId="25" xfId="0" applyNumberFormat="1" applyFont="1" applyBorder="1" applyAlignment="1" applyProtection="1">
      <alignment horizontal="left"/>
      <protection locked="0"/>
    </xf>
    <xf numFmtId="2" fontId="6" fillId="0" borderId="28" xfId="0" applyNumberFormat="1" applyFont="1" applyBorder="1" applyAlignment="1" applyProtection="1">
      <alignment horizontal="right"/>
      <protection locked="0"/>
    </xf>
    <xf numFmtId="164" fontId="7" fillId="0" borderId="32" xfId="0" applyNumberFormat="1" applyFont="1" applyBorder="1" applyAlignment="1" applyProtection="1">
      <alignment horizontal="left" vertical="center" wrapText="1" indent="1"/>
      <protection locked="0"/>
    </xf>
    <xf numFmtId="2" fontId="6" fillId="0" borderId="33" xfId="0" applyNumberFormat="1" applyFont="1" applyBorder="1" applyAlignment="1" applyProtection="1">
      <alignment horizontal="left"/>
      <protection locked="0"/>
    </xf>
    <xf numFmtId="2" fontId="6" fillId="0" borderId="34" xfId="0" applyNumberFormat="1" applyFont="1" applyBorder="1" applyAlignment="1" applyProtection="1">
      <alignment horizontal="right"/>
      <protection locked="0"/>
    </xf>
    <xf numFmtId="2" fontId="7" fillId="0" borderId="20" xfId="0" applyNumberFormat="1" applyFont="1" applyBorder="1" applyAlignment="1" applyProtection="1">
      <alignment horizontal="left" vertical="center" indent="1"/>
      <protection locked="0"/>
    </xf>
    <xf numFmtId="2" fontId="6" fillId="0" borderId="23" xfId="0" applyNumberFormat="1" applyFont="1" applyBorder="1" applyAlignment="1" applyProtection="1">
      <alignment horizontal="left"/>
      <protection locked="0"/>
    </xf>
    <xf numFmtId="2" fontId="6" fillId="0" borderId="26" xfId="0" applyNumberFormat="1" applyFont="1" applyBorder="1" applyAlignment="1" applyProtection="1">
      <alignment horizontal="right"/>
      <protection locked="0"/>
    </xf>
    <xf numFmtId="0" fontId="7" fillId="0" borderId="29" xfId="0" applyFont="1" applyBorder="1" applyAlignment="1" applyProtection="1">
      <alignment horizontal="left" vertical="center" wrapText="1" indent="1"/>
      <protection locked="0"/>
    </xf>
    <xf numFmtId="0" fontId="6" fillId="0" borderId="30" xfId="0" applyFont="1" applyBorder="1" applyAlignment="1" applyProtection="1">
      <alignment horizontal="center" vertical="center"/>
      <protection locked="0"/>
    </xf>
    <xf numFmtId="1" fontId="6" fillId="0" borderId="30" xfId="0" applyNumberFormat="1" applyFont="1" applyBorder="1" applyAlignment="1" applyProtection="1">
      <alignment horizontal="center" vertical="center"/>
      <protection locked="0"/>
    </xf>
    <xf numFmtId="0" fontId="6" fillId="0" borderId="30" xfId="0" applyFont="1" applyBorder="1" applyAlignment="1" applyProtection="1">
      <alignment horizontal="right" vertical="center"/>
      <protection locked="0"/>
    </xf>
    <xf numFmtId="0" fontId="6" fillId="0" borderId="31" xfId="0" applyFont="1" applyBorder="1" applyAlignment="1" applyProtection="1">
      <alignment horizontal="center" vertical="center"/>
      <protection locked="0"/>
    </xf>
    <xf numFmtId="0" fontId="7" fillId="0" borderId="20" xfId="0" applyFont="1" applyBorder="1" applyAlignment="1" applyProtection="1">
      <alignment horizontal="center" vertical="center" wrapText="1" indent="1"/>
      <protection locked="0"/>
    </xf>
    <xf numFmtId="0" fontId="7" fillId="0" borderId="22" xfId="0" applyFont="1" applyBorder="1" applyAlignment="1" applyProtection="1">
      <alignment horizontal="center" vertical="center" wrapText="1" indent="1"/>
      <protection locked="0"/>
    </xf>
    <xf numFmtId="0" fontId="6" fillId="0" borderId="23" xfId="0" applyFont="1" applyBorder="1" applyAlignment="1" applyProtection="1">
      <alignment horizontal="center"/>
      <protection locked="0"/>
    </xf>
    <xf numFmtId="0" fontId="6" fillId="0" borderId="25" xfId="0" applyFont="1" applyBorder="1" applyAlignment="1" applyProtection="1">
      <alignment horizontal="center"/>
      <protection locked="0"/>
    </xf>
    <xf numFmtId="0" fontId="6" fillId="2" borderId="23" xfId="0" applyFont="1" applyFill="1" applyBorder="1" applyAlignment="1" applyProtection="1">
      <alignment horizontal="center"/>
      <protection locked="0"/>
    </xf>
    <xf numFmtId="0" fontId="6" fillId="3" borderId="25" xfId="0" applyFont="1" applyFill="1" applyBorder="1" applyAlignment="1" applyProtection="1">
      <alignment horizontal="center"/>
      <protection locked="0"/>
    </xf>
    <xf numFmtId="0" fontId="6" fillId="2" borderId="25" xfId="0" applyFont="1" applyFill="1" applyBorder="1" applyAlignment="1" applyProtection="1">
      <alignment horizontal="center"/>
      <protection locked="0"/>
    </xf>
    <xf numFmtId="0" fontId="6" fillId="3" borderId="23" xfId="0" applyFont="1" applyFill="1" applyBorder="1" applyAlignment="1" applyProtection="1">
      <alignment horizontal="center"/>
      <protection locked="0"/>
    </xf>
    <xf numFmtId="0" fontId="6" fillId="3" borderId="26" xfId="0" applyFont="1" applyFill="1" applyBorder="1" applyAlignment="1" applyProtection="1">
      <alignment horizontal="center"/>
      <protection locked="0"/>
    </xf>
    <xf numFmtId="0" fontId="6" fillId="3" borderId="28" xfId="0" applyFont="1" applyFill="1" applyBorder="1" applyAlignment="1" applyProtection="1">
      <alignment horizontal="center"/>
      <protection locked="0"/>
    </xf>
    <xf numFmtId="0" fontId="8" fillId="0" borderId="30" xfId="0" applyFont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 applyProtection="1">
      <alignment horizontal="left" vertical="center" wrapText="1" indent="1"/>
      <protection locked="0"/>
    </xf>
    <xf numFmtId="0" fontId="7" fillId="0" borderId="22" xfId="0" applyFont="1" applyBorder="1" applyAlignment="1" applyProtection="1">
      <alignment horizontal="left" vertical="center" wrapText="1" indent="1"/>
      <protection locked="0"/>
    </xf>
    <xf numFmtId="0" fontId="6" fillId="0" borderId="23" xfId="0" applyFont="1" applyBorder="1" applyAlignment="1" applyProtection="1">
      <alignment horizontal="center" vertical="center"/>
      <protection locked="0"/>
    </xf>
    <xf numFmtId="0" fontId="6" fillId="0" borderId="25" xfId="0" applyFont="1" applyBorder="1" applyAlignment="1" applyProtection="1">
      <alignment horizontal="center" vertical="center"/>
      <protection locked="0"/>
    </xf>
    <xf numFmtId="1" fontId="6" fillId="0" borderId="23" xfId="0" applyNumberFormat="1" applyFont="1" applyBorder="1" applyAlignment="1" applyProtection="1">
      <alignment horizontal="center" vertical="center"/>
      <protection locked="0"/>
    </xf>
    <xf numFmtId="1" fontId="6" fillId="0" borderId="25" xfId="0" applyNumberFormat="1" applyFont="1" applyBorder="1" applyAlignment="1" applyProtection="1">
      <alignment horizontal="center" vertical="center"/>
      <protection locked="0"/>
    </xf>
    <xf numFmtId="0" fontId="6" fillId="0" borderId="23" xfId="0" applyFont="1" applyBorder="1" applyAlignment="1" applyProtection="1">
      <alignment horizontal="right" vertical="center"/>
      <protection locked="0"/>
    </xf>
    <xf numFmtId="0" fontId="6" fillId="0" borderId="25" xfId="0" applyFont="1" applyBorder="1" applyAlignment="1" applyProtection="1">
      <alignment horizontal="right" vertical="center"/>
      <protection locked="0"/>
    </xf>
    <xf numFmtId="0" fontId="6" fillId="0" borderId="26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7" fillId="0" borderId="20" xfId="0" applyFont="1" applyBorder="1" applyAlignment="1" applyProtection="1">
      <alignment horizontal="left" vertical="center" indent="1"/>
      <protection locked="0"/>
    </xf>
    <xf numFmtId="0" fontId="8" fillId="0" borderId="23" xfId="0" applyFont="1" applyBorder="1" applyAlignment="1" applyProtection="1">
      <alignment horizontal="center" vertical="center" wrapText="1"/>
      <protection locked="0"/>
    </xf>
    <xf numFmtId="0" fontId="8" fillId="0" borderId="25" xfId="0" applyFont="1" applyBorder="1" applyAlignment="1" applyProtection="1">
      <alignment horizontal="center" vertical="center" wrapText="1"/>
      <protection locked="0"/>
    </xf>
    <xf numFmtId="0" fontId="7" fillId="0" borderId="35" xfId="0" applyFont="1" applyBorder="1" applyAlignment="1" applyProtection="1">
      <alignment horizontal="left" vertical="center" wrapText="1" indent="1"/>
      <protection locked="0"/>
    </xf>
    <xf numFmtId="0" fontId="6" fillId="0" borderId="36" xfId="0" applyFont="1" applyBorder="1" applyAlignment="1" applyProtection="1">
      <alignment horizontal="center" vertical="center"/>
      <protection locked="0"/>
    </xf>
    <xf numFmtId="0" fontId="8" fillId="0" borderId="36" xfId="0" applyFont="1" applyBorder="1" applyAlignment="1" applyProtection="1">
      <alignment horizontal="center" vertical="center" wrapText="1"/>
      <protection locked="0"/>
    </xf>
    <xf numFmtId="1" fontId="6" fillId="0" borderId="36" xfId="0" applyNumberFormat="1" applyFont="1" applyBorder="1" applyAlignment="1" applyProtection="1">
      <alignment horizontal="center" vertical="center"/>
      <protection locked="0"/>
    </xf>
    <xf numFmtId="0" fontId="6" fillId="0" borderId="36" xfId="0" applyFont="1" applyBorder="1" applyAlignment="1" applyProtection="1">
      <alignment horizontal="right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23" xfId="0" applyFont="1" applyBorder="1" applyAlignment="1" applyProtection="1">
      <alignment horizontal="left"/>
      <protection locked="0"/>
    </xf>
    <xf numFmtId="0" fontId="6" fillId="0" borderId="25" xfId="0" applyFont="1" applyBorder="1" applyAlignment="1" applyProtection="1">
      <alignment horizontal="left"/>
      <protection locked="0"/>
    </xf>
    <xf numFmtId="0" fontId="6" fillId="4" borderId="25" xfId="0" applyFont="1" applyFill="1" applyBorder="1" applyAlignment="1" applyProtection="1">
      <alignment horizontal="center"/>
      <protection locked="0"/>
    </xf>
    <xf numFmtId="0" fontId="6" fillId="0" borderId="26" xfId="0" applyFont="1" applyBorder="1" applyAlignment="1" applyProtection="1">
      <alignment horizontal="right"/>
      <protection locked="0"/>
    </xf>
    <xf numFmtId="0" fontId="6" fillId="0" borderId="28" xfId="0" applyFont="1" applyBorder="1" applyAlignment="1" applyProtection="1">
      <alignment horizontal="right"/>
      <protection locked="0"/>
    </xf>
    <xf numFmtId="0" fontId="7" fillId="0" borderId="32" xfId="0" applyFont="1" applyBorder="1" applyAlignment="1" applyProtection="1">
      <alignment horizontal="left" vertical="center" wrapText="1" indent="1"/>
      <protection locked="0"/>
    </xf>
    <xf numFmtId="0" fontId="6" fillId="0" borderId="33" xfId="0" applyFont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locked="0"/>
    </xf>
    <xf numFmtId="1" fontId="6" fillId="0" borderId="33" xfId="0" applyNumberFormat="1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right" vertical="center"/>
      <protection locked="0"/>
    </xf>
    <xf numFmtId="0" fontId="6" fillId="0" borderId="34" xfId="0" applyFont="1" applyBorder="1" applyAlignment="1" applyProtection="1">
      <alignment horizontal="center" vertical="center"/>
      <protection locked="0"/>
    </xf>
    <xf numFmtId="0" fontId="7" fillId="0" borderId="38" xfId="0" applyFont="1" applyBorder="1" applyAlignment="1" applyProtection="1">
      <alignment horizontal="left" vertical="center" indent="1"/>
      <protection locked="0"/>
    </xf>
    <xf numFmtId="0" fontId="6" fillId="0" borderId="39" xfId="0" applyFont="1" applyBorder="1" applyAlignment="1" applyProtection="1">
      <alignment horizontal="left" indent="1"/>
      <protection locked="0"/>
    </xf>
    <xf numFmtId="0" fontId="6" fillId="0" borderId="40" xfId="0" applyFont="1" applyBorder="1" applyAlignment="1" applyProtection="1">
      <alignment horizontal="left" indent="1"/>
      <protection locked="0"/>
    </xf>
    <xf numFmtId="0" fontId="5" fillId="7" borderId="5" xfId="3" applyBorder="1" applyAlignment="1" applyProtection="1">
      <alignment horizontal="left"/>
      <protection locked="0"/>
    </xf>
    <xf numFmtId="0" fontId="5" fillId="7" borderId="7" xfId="3" applyBorder="1" applyAlignment="1" applyProtection="1">
      <alignment horizontal="left"/>
      <protection locked="0"/>
    </xf>
    <xf numFmtId="0" fontId="7" fillId="0" borderId="2" xfId="0" applyFont="1" applyBorder="1" applyAlignment="1" applyProtection="1">
      <alignment horizontal="left" vertical="center" wrapText="1" inden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8" fillId="0" borderId="24" xfId="0" applyFont="1" applyBorder="1" applyAlignment="1">
      <alignment horizontal="center" vertical="center" wrapText="1"/>
    </xf>
    <xf numFmtId="0" fontId="3" fillId="5" borderId="41" xfId="1" quotePrefix="1" applyBorder="1" applyProtection="1">
      <protection locked="0"/>
    </xf>
    <xf numFmtId="0" fontId="3" fillId="5" borderId="41" xfId="1" applyBorder="1" applyAlignment="1" applyProtection="1">
      <alignment horizontal="center"/>
      <protection locked="0"/>
    </xf>
    <xf numFmtId="0" fontId="3" fillId="5" borderId="42" xfId="1" applyBorder="1" applyAlignment="1" applyProtection="1">
      <alignment horizontal="center"/>
      <protection locked="0"/>
    </xf>
    <xf numFmtId="0" fontId="6" fillId="0" borderId="24" xfId="0" applyFont="1" applyBorder="1" applyAlignment="1">
      <alignment horizontal="center" vertical="center"/>
    </xf>
    <xf numFmtId="1" fontId="6" fillId="0" borderId="24" xfId="0" applyNumberFormat="1" applyFont="1" applyBorder="1" applyAlignment="1">
      <alignment horizontal="center" vertical="center"/>
    </xf>
    <xf numFmtId="0" fontId="6" fillId="0" borderId="24" xfId="0" applyFont="1" applyBorder="1" applyAlignment="1">
      <alignment horizontal="right" vertical="center"/>
    </xf>
    <xf numFmtId="0" fontId="6" fillId="0" borderId="27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/>
    </xf>
    <xf numFmtId="0" fontId="4" fillId="6" borderId="23" xfId="2" applyBorder="1" applyAlignment="1" applyProtection="1">
      <alignment horizontal="center" vertical="center"/>
    </xf>
    <xf numFmtId="0" fontId="4" fillId="6" borderId="24" xfId="2" applyBorder="1" applyAlignment="1" applyProtection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4" fillId="6" borderId="25" xfId="2" applyBorder="1" applyAlignment="1" applyProtection="1">
      <alignment horizontal="center" vertical="center"/>
    </xf>
    <xf numFmtId="1" fontId="6" fillId="0" borderId="25" xfId="0" applyNumberFormat="1" applyFont="1" applyBorder="1" applyAlignment="1">
      <alignment horizontal="center" vertical="center"/>
    </xf>
    <xf numFmtId="0" fontId="6" fillId="0" borderId="25" xfId="0" applyFont="1" applyBorder="1" applyAlignment="1">
      <alignment horizontal="right" vertical="center"/>
    </xf>
    <xf numFmtId="0" fontId="6" fillId="0" borderId="28" xfId="0" applyFont="1" applyBorder="1" applyAlignment="1">
      <alignment horizontal="center" vertical="center"/>
    </xf>
    <xf numFmtId="0" fontId="3" fillId="5" borderId="43" xfId="1" applyBorder="1" applyAlignment="1" applyProtection="1">
      <alignment horizontal="center" vertical="center"/>
      <protection locked="0"/>
    </xf>
  </cellXfs>
  <cellStyles count="4">
    <cellStyle name="Accent1" xfId="3" builtinId="29"/>
    <cellStyle name="Calculation" xfId="2" builtinId="22"/>
    <cellStyle name="Input" xfId="1" builtinId="20"/>
    <cellStyle name="Normal" xfId="0" builtinId="0"/>
  </cellStyles>
  <dxfs count="8">
    <dxf>
      <fill>
        <patternFill patternType="lightGrid">
          <fgColor theme="0" tint="-0.14996795556505021"/>
          <bgColor auto="1"/>
        </patternFill>
      </fill>
    </dxf>
    <dxf>
      <fill>
        <patternFill patternType="lightGrid">
          <fgColor theme="0" tint="-0.14996795556505021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Grid">
          <f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6100"/>
      <color rgb="FFC6E0B4"/>
      <color rgb="FFFFB9B9"/>
      <color rgb="FFFF9999"/>
      <color rgb="FFFF9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6DB9-B0CB-466D-B465-4E32A9D7A117}">
  <sheetPr>
    <tabColor theme="0" tint="-4.9989318521683403E-2"/>
  </sheetPr>
  <dimension ref="A1:AE383"/>
  <sheetViews>
    <sheetView showGridLines="0" tabSelected="1" zoomScaleNormal="100" workbookViewId="0">
      <pane xSplit="2" ySplit="3" topLeftCell="C5" activePane="bottomRight" state="frozenSplit"/>
      <selection pane="bottomRight" activeCell="R7" sqref="R7"/>
      <selection pane="bottomLeft" activeCell="A7" sqref="A7"/>
      <selection pane="topRight" activeCell="H1" sqref="H1"/>
    </sheetView>
  </sheetViews>
  <sheetFormatPr defaultColWidth="9.140625" defaultRowHeight="14.25"/>
  <cols>
    <col min="1" max="1" width="11.140625" style="6" hidden="1" customWidth="1"/>
    <col min="2" max="3" width="10.28515625" style="6" customWidth="1"/>
    <col min="4" max="4" width="18.42578125" style="8" customWidth="1"/>
    <col min="5" max="5" width="18.140625" style="8" customWidth="1"/>
    <col min="6" max="6" width="13.5703125" style="8" customWidth="1"/>
    <col min="7" max="7" width="9" style="9" customWidth="1"/>
    <col min="8" max="8" width="8.7109375" style="9" customWidth="1"/>
    <col min="9" max="10" width="9.5703125" style="3" customWidth="1"/>
    <col min="11" max="12" width="10.5703125" style="11" customWidth="1"/>
    <col min="13" max="14" width="10" style="6" customWidth="1"/>
    <col min="15" max="15" width="12.28515625" style="1" customWidth="1"/>
    <col min="16" max="16" width="11.42578125" style="1" customWidth="1"/>
    <col min="17" max="17" width="10.5703125" style="1" customWidth="1"/>
    <col min="18" max="18" width="11.7109375" style="1" customWidth="1"/>
    <col min="19" max="19" width="12.42578125" style="1" customWidth="1"/>
    <col min="20" max="20" width="9.140625" style="1" customWidth="1"/>
    <col min="21" max="21" width="11" style="1" customWidth="1"/>
    <col min="22" max="22" width="11.28515625" style="1" customWidth="1"/>
    <col min="23" max="23" width="17.28515625" style="1" customWidth="1"/>
    <col min="24" max="24" width="17" style="1" customWidth="1"/>
    <col min="25" max="25" width="8.140625" style="1" customWidth="1"/>
    <col min="26" max="26" width="12.140625" style="1" customWidth="1"/>
    <col min="27" max="30" width="12.42578125" style="1" customWidth="1"/>
    <col min="31" max="31" width="114.5703125" style="6" customWidth="1"/>
    <col min="32" max="16384" width="9.140625" style="6"/>
  </cols>
  <sheetData>
    <row r="1" spans="1:31" s="50" customFormat="1">
      <c r="A1" s="50" t="s">
        <v>0</v>
      </c>
      <c r="B1" s="50" t="s">
        <v>1</v>
      </c>
      <c r="C1" s="50" t="s">
        <v>1</v>
      </c>
      <c r="D1" s="51" t="s">
        <v>2</v>
      </c>
      <c r="E1" s="51" t="s">
        <v>2</v>
      </c>
      <c r="F1" s="51" t="s">
        <v>2</v>
      </c>
      <c r="G1" s="52" t="s">
        <v>2</v>
      </c>
      <c r="H1" s="52" t="s">
        <v>2</v>
      </c>
      <c r="I1" s="53" t="s">
        <v>2</v>
      </c>
      <c r="J1" s="53" t="s">
        <v>2</v>
      </c>
      <c r="K1" s="55" t="s">
        <v>1</v>
      </c>
      <c r="L1" s="55" t="s">
        <v>1</v>
      </c>
      <c r="M1" s="50" t="s">
        <v>2</v>
      </c>
      <c r="N1" s="50" t="s">
        <v>2</v>
      </c>
      <c r="O1" s="54" t="s">
        <v>1</v>
      </c>
      <c r="P1" s="54" t="s">
        <v>2</v>
      </c>
      <c r="Q1" s="54" t="s">
        <v>2</v>
      </c>
      <c r="R1" s="54" t="s">
        <v>1</v>
      </c>
      <c r="S1" s="54" t="s">
        <v>1</v>
      </c>
      <c r="T1" s="54" t="s">
        <v>1</v>
      </c>
      <c r="U1" s="54" t="s">
        <v>1</v>
      </c>
      <c r="V1" s="54" t="s">
        <v>1</v>
      </c>
      <c r="W1" s="54" t="s">
        <v>2</v>
      </c>
      <c r="X1" s="54" t="s">
        <v>2</v>
      </c>
      <c r="Y1" s="54" t="s">
        <v>1</v>
      </c>
      <c r="Z1" s="54" t="s">
        <v>1</v>
      </c>
      <c r="AA1" s="54" t="s">
        <v>1</v>
      </c>
      <c r="AB1" s="54"/>
      <c r="AC1" s="54"/>
      <c r="AD1" s="54"/>
    </row>
    <row r="2" spans="1:31" s="50" customFormat="1" ht="14.65" thickBot="1">
      <c r="A2" s="50" t="s">
        <v>3</v>
      </c>
      <c r="B2" s="50" t="s">
        <v>4</v>
      </c>
      <c r="C2" s="50" t="s">
        <v>5</v>
      </c>
      <c r="D2" s="56" t="s">
        <v>6</v>
      </c>
      <c r="E2" s="56" t="s">
        <v>7</v>
      </c>
      <c r="F2" s="56" t="s">
        <v>8</v>
      </c>
      <c r="G2" s="57" t="s">
        <v>9</v>
      </c>
      <c r="H2" s="57" t="s">
        <v>10</v>
      </c>
      <c r="I2" s="53" t="s">
        <v>11</v>
      </c>
      <c r="J2" s="53" t="s">
        <v>12</v>
      </c>
      <c r="K2" s="55" t="s">
        <v>13</v>
      </c>
      <c r="L2" s="55" t="s">
        <v>14</v>
      </c>
      <c r="M2" s="50" t="s">
        <v>15</v>
      </c>
      <c r="N2" s="50" t="s">
        <v>16</v>
      </c>
      <c r="O2" s="54" t="s">
        <v>17</v>
      </c>
      <c r="P2" s="54" t="s">
        <v>18</v>
      </c>
      <c r="Q2" s="54" t="s">
        <v>19</v>
      </c>
      <c r="R2" s="54" t="s">
        <v>20</v>
      </c>
      <c r="S2" s="54" t="s">
        <v>21</v>
      </c>
      <c r="T2" s="54" t="s">
        <v>22</v>
      </c>
      <c r="U2" s="54" t="s">
        <v>23</v>
      </c>
      <c r="V2" s="54" t="s">
        <v>24</v>
      </c>
      <c r="W2" s="54" t="s">
        <v>25</v>
      </c>
      <c r="X2" s="54" t="s">
        <v>26</v>
      </c>
      <c r="Y2" s="54" t="s">
        <v>27</v>
      </c>
      <c r="Z2" s="54" t="s">
        <v>28</v>
      </c>
      <c r="AA2" s="54" t="s">
        <v>29</v>
      </c>
      <c r="AB2" s="54" t="s">
        <v>30</v>
      </c>
      <c r="AC2" s="54" t="s">
        <v>31</v>
      </c>
      <c r="AD2" s="54" t="s">
        <v>32</v>
      </c>
      <c r="AE2" s="50" t="s">
        <v>33</v>
      </c>
    </row>
    <row r="3" spans="1:31" s="2" customFormat="1" ht="49.5" customHeight="1">
      <c r="A3" s="47" t="s">
        <v>34</v>
      </c>
      <c r="B3" s="49" t="s">
        <v>35</v>
      </c>
      <c r="C3" s="44" t="s">
        <v>36</v>
      </c>
      <c r="D3" s="32" t="s">
        <v>37</v>
      </c>
      <c r="E3" s="33" t="s">
        <v>38</v>
      </c>
      <c r="F3" s="61" t="s">
        <v>39</v>
      </c>
      <c r="G3" s="64" t="s">
        <v>40</v>
      </c>
      <c r="H3" s="58" t="s">
        <v>41</v>
      </c>
      <c r="I3" s="72" t="s">
        <v>42</v>
      </c>
      <c r="J3" s="73" t="s">
        <v>43</v>
      </c>
      <c r="K3" s="35" t="s">
        <v>44</v>
      </c>
      <c r="L3" s="35" t="s">
        <v>45</v>
      </c>
      <c r="M3" s="72" t="s">
        <v>46</v>
      </c>
      <c r="N3" s="73" t="s">
        <v>47</v>
      </c>
      <c r="O3" s="67" t="s">
        <v>48</v>
      </c>
      <c r="P3" s="34" t="s">
        <v>49</v>
      </c>
      <c r="Q3" s="34" t="s">
        <v>50</v>
      </c>
      <c r="R3" s="34" t="s">
        <v>51</v>
      </c>
      <c r="S3" s="107" t="s">
        <v>52</v>
      </c>
      <c r="T3" s="83" t="s">
        <v>53</v>
      </c>
      <c r="U3" s="34" t="s">
        <v>54</v>
      </c>
      <c r="V3" s="34" t="s">
        <v>55</v>
      </c>
      <c r="W3" s="34" t="s">
        <v>56</v>
      </c>
      <c r="X3" s="84" t="s">
        <v>57</v>
      </c>
      <c r="Y3" s="93" t="s">
        <v>58</v>
      </c>
      <c r="Z3" s="34" t="s">
        <v>59</v>
      </c>
      <c r="AA3" s="84" t="s">
        <v>60</v>
      </c>
      <c r="AB3" s="83" t="s">
        <v>61</v>
      </c>
      <c r="AC3" s="84" t="s">
        <v>62</v>
      </c>
      <c r="AD3" s="96" t="s">
        <v>63</v>
      </c>
      <c r="AE3" s="113" t="s">
        <v>64</v>
      </c>
    </row>
    <row r="4" spans="1:31">
      <c r="A4" s="48"/>
      <c r="B4" s="116" t="s">
        <v>65</v>
      </c>
      <c r="C4" s="45" t="s">
        <v>66</v>
      </c>
      <c r="D4" s="28">
        <v>37.239777269999998</v>
      </c>
      <c r="E4" s="29">
        <v>-118.2816667</v>
      </c>
      <c r="F4" s="62" t="s">
        <v>66</v>
      </c>
      <c r="G4" s="65">
        <v>0</v>
      </c>
      <c r="H4" s="59">
        <v>0</v>
      </c>
      <c r="I4" s="74" t="s">
        <v>66</v>
      </c>
      <c r="J4" s="75" t="s">
        <v>66</v>
      </c>
      <c r="K4" s="37"/>
      <c r="L4" s="37"/>
      <c r="M4" s="102"/>
      <c r="N4" s="103"/>
      <c r="O4" s="68"/>
      <c r="P4" s="123" t="str">
        <f>_xlfn.XLOOKUP(O4,'ARX IDs'!B$3:B$47,'ARX IDs'!C$3:C$47,"")</f>
        <v/>
      </c>
      <c r="Q4" s="127"/>
      <c r="R4" s="36"/>
      <c r="S4" s="108"/>
      <c r="T4" s="132"/>
      <c r="U4" s="127"/>
      <c r="V4" s="36"/>
      <c r="W4" s="127"/>
      <c r="X4" s="135"/>
      <c r="Y4" s="85"/>
      <c r="Z4" s="36"/>
      <c r="AA4" s="86"/>
      <c r="AB4" s="85"/>
      <c r="AC4" s="86"/>
      <c r="AD4" s="97"/>
      <c r="AE4" s="114" t="s">
        <v>67</v>
      </c>
    </row>
    <row r="5" spans="1:31" s="7" customFormat="1" ht="15" customHeight="1">
      <c r="A5" s="48"/>
      <c r="B5" s="116" t="s">
        <v>68</v>
      </c>
      <c r="C5" s="45" t="s">
        <v>69</v>
      </c>
      <c r="D5" s="28">
        <v>37.240452040000001</v>
      </c>
      <c r="E5" s="29">
        <v>-118.2809073</v>
      </c>
      <c r="F5" s="62">
        <v>1182.97</v>
      </c>
      <c r="G5" s="65">
        <v>67.38150846469695</v>
      </c>
      <c r="H5" s="59">
        <v>74.891424292884281</v>
      </c>
      <c r="I5" s="76" t="s">
        <v>70</v>
      </c>
      <c r="J5" s="77" t="s">
        <v>71</v>
      </c>
      <c r="K5" s="37" t="s">
        <v>72</v>
      </c>
      <c r="L5" s="37" t="s">
        <v>73</v>
      </c>
      <c r="M5" s="76" t="s">
        <v>74</v>
      </c>
      <c r="N5" s="78" t="s">
        <v>74</v>
      </c>
      <c r="O5" s="82">
        <v>15</v>
      </c>
      <c r="P5" s="123" t="str">
        <f>_xlfn.XLOOKUP(O5,'ARX IDs'!B$3:B$47,'ARX IDs'!C$3:C$47,"")</f>
        <v/>
      </c>
      <c r="Q5" s="123">
        <f t="shared" ref="Q5:Q42" si="0">O5</f>
        <v>15</v>
      </c>
      <c r="R5" s="39">
        <v>3</v>
      </c>
      <c r="S5" s="109">
        <v>4</v>
      </c>
      <c r="T5" s="133">
        <f>_xlfn.XLOOKUP(V5,'SNAP2 IDs'!C$3:C$15,'SNAP2 IDs'!B$3:B$15,"")</f>
        <v>10</v>
      </c>
      <c r="U5" s="134">
        <f>_xlfn.XLOOKUP($T5, 'SNAP2 IDs'!$B$3:$B$15,'SNAP2 IDs'!D$3:D$15, "Lookup err")</f>
        <v>1</v>
      </c>
      <c r="V5" s="38">
        <v>3</v>
      </c>
      <c r="W5" s="134" t="str">
        <f>_xlfn.XLOOKUP($T5, 'SNAP2 IDs'!$B$3:$B$15,'SNAP2 IDs'!E$3:E$15, "Lookup err")</f>
        <v>02:00:a6:4e:e4:6f</v>
      </c>
      <c r="X5" s="136" t="str">
        <f>_xlfn.XLOOKUP($T5, 'SNAP2 IDs'!$B$3:$B$15,'SNAP2 IDs'!F$3:F$15, "Lookup err")</f>
        <v>snap03.sas.pvt</v>
      </c>
      <c r="Y5" s="94">
        <v>0</v>
      </c>
      <c r="Z5" s="39">
        <v>0</v>
      </c>
      <c r="AA5" s="95">
        <v>1</v>
      </c>
      <c r="AB5" s="94">
        <f t="shared" ref="AB5:AB42" si="1">_xlfn.BITXOR(Z5,2) + 32*Y5</f>
        <v>2</v>
      </c>
      <c r="AC5" s="95">
        <f t="shared" ref="AC5:AC42" si="2">_xlfn.BITXOR(AA5,2) + 32*Y5</f>
        <v>3</v>
      </c>
      <c r="AD5" s="98">
        <f t="shared" ref="AD5:AD42" si="3">32*(V5-1) + (AB5/2)</f>
        <v>65</v>
      </c>
      <c r="AE5" s="114" t="s">
        <v>75</v>
      </c>
    </row>
    <row r="6" spans="1:31">
      <c r="A6" s="48"/>
      <c r="B6" s="116" t="s">
        <v>76</v>
      </c>
      <c r="C6" s="45" t="s">
        <v>69</v>
      </c>
      <c r="D6" s="28">
        <v>37.24036564</v>
      </c>
      <c r="E6" s="29">
        <v>-118.28094359000001</v>
      </c>
      <c r="F6" s="62">
        <v>1182.73</v>
      </c>
      <c r="G6" s="65">
        <v>64.16066525558692</v>
      </c>
      <c r="H6" s="59">
        <v>65.294704068687054</v>
      </c>
      <c r="I6" s="76" t="s">
        <v>70</v>
      </c>
      <c r="J6" s="77" t="s">
        <v>71</v>
      </c>
      <c r="K6" s="37" t="s">
        <v>77</v>
      </c>
      <c r="L6" s="37" t="s">
        <v>78</v>
      </c>
      <c r="M6" s="76" t="s">
        <v>74</v>
      </c>
      <c r="N6" s="78" t="s">
        <v>74</v>
      </c>
      <c r="O6" s="82">
        <v>15</v>
      </c>
      <c r="P6" s="123" t="str">
        <f>_xlfn.XLOOKUP(O6,'ARX IDs'!B$3:B$47,'ARX IDs'!C$3:C$47,"")</f>
        <v/>
      </c>
      <c r="Q6" s="123">
        <f t="shared" si="0"/>
        <v>15</v>
      </c>
      <c r="R6" s="39">
        <v>5</v>
      </c>
      <c r="S6" s="109">
        <v>6</v>
      </c>
      <c r="T6" s="133">
        <f>_xlfn.XLOOKUP(V6,'SNAP2 IDs'!C$3:C$15,'SNAP2 IDs'!B$3:B$15,"")</f>
        <v>10</v>
      </c>
      <c r="U6" s="134">
        <f>_xlfn.XLOOKUP($T6, 'SNAP2 IDs'!$B$3:$B$15,'SNAP2 IDs'!D$3:D$15, "Lookup err")</f>
        <v>1</v>
      </c>
      <c r="V6" s="38">
        <v>3</v>
      </c>
      <c r="W6" s="134" t="str">
        <f>_xlfn.XLOOKUP($T6, 'SNAP2 IDs'!$B$3:$B$15,'SNAP2 IDs'!E$3:E$15, "Lookup err")</f>
        <v>02:00:a6:4e:e4:6f</v>
      </c>
      <c r="X6" s="136" t="str">
        <f>_xlfn.XLOOKUP($T6, 'SNAP2 IDs'!$B$3:$B$15,'SNAP2 IDs'!F$3:F$15, "Lookup err")</f>
        <v>snap03.sas.pvt</v>
      </c>
      <c r="Y6" s="94">
        <v>0</v>
      </c>
      <c r="Z6" s="39">
        <v>2</v>
      </c>
      <c r="AA6" s="95">
        <v>3</v>
      </c>
      <c r="AB6" s="94">
        <f t="shared" si="1"/>
        <v>0</v>
      </c>
      <c r="AC6" s="95">
        <f t="shared" si="2"/>
        <v>1</v>
      </c>
      <c r="AD6" s="98">
        <f t="shared" si="3"/>
        <v>64</v>
      </c>
      <c r="AE6" s="114" t="s">
        <v>75</v>
      </c>
    </row>
    <row r="7" spans="1:31" ht="15">
      <c r="A7" s="48"/>
      <c r="B7" s="116" t="s">
        <v>79</v>
      </c>
      <c r="C7" s="45" t="s">
        <v>69</v>
      </c>
      <c r="D7" s="28">
        <v>37.240333579999998</v>
      </c>
      <c r="E7" s="29">
        <v>-118.28083053</v>
      </c>
      <c r="F7" s="62">
        <v>1183.28</v>
      </c>
      <c r="G7" s="65">
        <v>74.196124372231736</v>
      </c>
      <c r="H7" s="59">
        <v>61.738801262792293</v>
      </c>
      <c r="I7" s="76" t="s">
        <v>70</v>
      </c>
      <c r="J7" s="77" t="s">
        <v>71</v>
      </c>
      <c r="K7" s="37" t="s">
        <v>80</v>
      </c>
      <c r="L7" s="37" t="s">
        <v>81</v>
      </c>
      <c r="M7" s="76" t="s">
        <v>74</v>
      </c>
      <c r="N7" s="78" t="s">
        <v>74</v>
      </c>
      <c r="O7" s="82">
        <v>15</v>
      </c>
      <c r="P7" s="123" t="str">
        <f>_xlfn.XLOOKUP(O7,'ARX IDs'!B$3:B$47,'ARX IDs'!C$3:C$47,"")</f>
        <v/>
      </c>
      <c r="Q7" s="123">
        <f t="shared" si="0"/>
        <v>15</v>
      </c>
      <c r="R7" s="39">
        <v>7</v>
      </c>
      <c r="S7" s="109">
        <v>8</v>
      </c>
      <c r="T7" s="133">
        <f>_xlfn.XLOOKUP(V7,'SNAP2 IDs'!C$3:C$15,'SNAP2 IDs'!B$3:B$15,"")</f>
        <v>10</v>
      </c>
      <c r="U7" s="134">
        <f>_xlfn.XLOOKUP($T7, 'SNAP2 IDs'!$B$3:$B$15,'SNAP2 IDs'!D$3:D$15, "Lookup err")</f>
        <v>1</v>
      </c>
      <c r="V7" s="38">
        <v>3</v>
      </c>
      <c r="W7" s="134" t="str">
        <f>_xlfn.XLOOKUP($T7, 'SNAP2 IDs'!$B$3:$B$15,'SNAP2 IDs'!E$3:E$15, "Lookup err")</f>
        <v>02:00:a6:4e:e4:6f</v>
      </c>
      <c r="X7" s="136" t="str">
        <f>_xlfn.XLOOKUP($T7, 'SNAP2 IDs'!$B$3:$B$15,'SNAP2 IDs'!F$3:F$15, "Lookup err")</f>
        <v>snap03.sas.pvt</v>
      </c>
      <c r="Y7" s="94">
        <v>0</v>
      </c>
      <c r="Z7" s="39">
        <v>4</v>
      </c>
      <c r="AA7" s="95">
        <v>5</v>
      </c>
      <c r="AB7" s="94">
        <f t="shared" si="1"/>
        <v>6</v>
      </c>
      <c r="AC7" s="95">
        <f t="shared" si="2"/>
        <v>7</v>
      </c>
      <c r="AD7" s="98">
        <f t="shared" si="3"/>
        <v>67</v>
      </c>
      <c r="AE7" s="114" t="s">
        <v>75</v>
      </c>
    </row>
    <row r="8" spans="1:31">
      <c r="A8" s="48"/>
      <c r="B8" s="116" t="s">
        <v>82</v>
      </c>
      <c r="C8" s="45" t="s">
        <v>69</v>
      </c>
      <c r="D8" s="28">
        <v>37.240201020000001</v>
      </c>
      <c r="E8" s="29">
        <v>-118.28095827999999</v>
      </c>
      <c r="F8" s="62">
        <v>1182.8</v>
      </c>
      <c r="G8" s="65">
        <v>62.856461835831929</v>
      </c>
      <c r="H8" s="59">
        <v>47.030193289621025</v>
      </c>
      <c r="I8" s="76" t="s">
        <v>70</v>
      </c>
      <c r="J8" s="77" t="s">
        <v>71</v>
      </c>
      <c r="K8" s="37" t="s">
        <v>83</v>
      </c>
      <c r="L8" s="37" t="s">
        <v>84</v>
      </c>
      <c r="M8" s="76" t="s">
        <v>74</v>
      </c>
      <c r="N8" s="78" t="s">
        <v>74</v>
      </c>
      <c r="O8" s="82">
        <v>15</v>
      </c>
      <c r="P8" s="123" t="str">
        <f>_xlfn.XLOOKUP(O8,'ARX IDs'!B$3:B$47,'ARX IDs'!C$3:C$47,"")</f>
        <v/>
      </c>
      <c r="Q8" s="123">
        <f t="shared" si="0"/>
        <v>15</v>
      </c>
      <c r="R8" s="39">
        <v>9</v>
      </c>
      <c r="S8" s="109">
        <v>10</v>
      </c>
      <c r="T8" s="133">
        <f>_xlfn.XLOOKUP(V8,'SNAP2 IDs'!C$3:C$15,'SNAP2 IDs'!B$3:B$15,"")</f>
        <v>10</v>
      </c>
      <c r="U8" s="134">
        <f>_xlfn.XLOOKUP($T8, 'SNAP2 IDs'!$B$3:$B$15,'SNAP2 IDs'!D$3:D$15, "Lookup err")</f>
        <v>1</v>
      </c>
      <c r="V8" s="38">
        <v>3</v>
      </c>
      <c r="W8" s="134" t="str">
        <f>_xlfn.XLOOKUP($T8, 'SNAP2 IDs'!$B$3:$B$15,'SNAP2 IDs'!E$3:E$15, "Lookup err")</f>
        <v>02:00:a6:4e:e4:6f</v>
      </c>
      <c r="X8" s="136" t="str">
        <f>_xlfn.XLOOKUP($T8, 'SNAP2 IDs'!$B$3:$B$15,'SNAP2 IDs'!F$3:F$15, "Lookup err")</f>
        <v>snap03.sas.pvt</v>
      </c>
      <c r="Y8" s="94">
        <v>0</v>
      </c>
      <c r="Z8" s="39">
        <v>6</v>
      </c>
      <c r="AA8" s="95">
        <v>7</v>
      </c>
      <c r="AB8" s="94">
        <f t="shared" si="1"/>
        <v>4</v>
      </c>
      <c r="AC8" s="95">
        <f t="shared" si="2"/>
        <v>5</v>
      </c>
      <c r="AD8" s="98">
        <f t="shared" si="3"/>
        <v>66</v>
      </c>
      <c r="AE8" s="114" t="s">
        <v>75</v>
      </c>
    </row>
    <row r="9" spans="1:31">
      <c r="A9" s="48"/>
      <c r="B9" s="116" t="s">
        <v>85</v>
      </c>
      <c r="C9" s="45" t="s">
        <v>69</v>
      </c>
      <c r="D9" s="28">
        <v>37.240160269999997</v>
      </c>
      <c r="E9" s="29">
        <v>-118.28072108000001</v>
      </c>
      <c r="F9" s="62">
        <v>1183.1400000000001</v>
      </c>
      <c r="G9" s="65">
        <v>83.903444392411302</v>
      </c>
      <c r="H9" s="59">
        <v>42.504297014507948</v>
      </c>
      <c r="I9" s="76" t="s">
        <v>70</v>
      </c>
      <c r="J9" s="77" t="s">
        <v>71</v>
      </c>
      <c r="K9" s="37" t="s">
        <v>86</v>
      </c>
      <c r="L9" s="37" t="s">
        <v>87</v>
      </c>
      <c r="M9" s="76" t="s">
        <v>74</v>
      </c>
      <c r="N9" s="78" t="s">
        <v>74</v>
      </c>
      <c r="O9" s="82">
        <v>15</v>
      </c>
      <c r="P9" s="123" t="str">
        <f>_xlfn.XLOOKUP(O9,'ARX IDs'!B$3:B$47,'ARX IDs'!C$3:C$47,"")</f>
        <v/>
      </c>
      <c r="Q9" s="123">
        <f t="shared" si="0"/>
        <v>15</v>
      </c>
      <c r="R9" s="39">
        <v>11</v>
      </c>
      <c r="S9" s="109">
        <v>12</v>
      </c>
      <c r="T9" s="133">
        <f>_xlfn.XLOOKUP(V9,'SNAP2 IDs'!C$3:C$15,'SNAP2 IDs'!B$3:B$15,"")</f>
        <v>10</v>
      </c>
      <c r="U9" s="134">
        <f>_xlfn.XLOOKUP($T9, 'SNAP2 IDs'!$B$3:$B$15,'SNAP2 IDs'!D$3:D$15, "Lookup err")</f>
        <v>1</v>
      </c>
      <c r="V9" s="38">
        <v>3</v>
      </c>
      <c r="W9" s="134" t="str">
        <f>_xlfn.XLOOKUP($T9, 'SNAP2 IDs'!$B$3:$B$15,'SNAP2 IDs'!E$3:E$15, "Lookup err")</f>
        <v>02:00:a6:4e:e4:6f</v>
      </c>
      <c r="X9" s="136" t="str">
        <f>_xlfn.XLOOKUP($T9, 'SNAP2 IDs'!$B$3:$B$15,'SNAP2 IDs'!F$3:F$15, "Lookup err")</f>
        <v>snap03.sas.pvt</v>
      </c>
      <c r="Y9" s="94">
        <v>0</v>
      </c>
      <c r="Z9" s="39">
        <v>8</v>
      </c>
      <c r="AA9" s="95">
        <v>9</v>
      </c>
      <c r="AB9" s="94">
        <f t="shared" si="1"/>
        <v>10</v>
      </c>
      <c r="AC9" s="95">
        <f t="shared" si="2"/>
        <v>11</v>
      </c>
      <c r="AD9" s="98">
        <f t="shared" si="3"/>
        <v>69</v>
      </c>
      <c r="AE9" s="114" t="s">
        <v>88</v>
      </c>
    </row>
    <row r="10" spans="1:31">
      <c r="A10" s="48"/>
      <c r="B10" s="116" t="s">
        <v>89</v>
      </c>
      <c r="C10" s="45" t="s">
        <v>69</v>
      </c>
      <c r="D10" s="28">
        <v>37.24010766</v>
      </c>
      <c r="E10" s="29">
        <v>-118.28086951</v>
      </c>
      <c r="F10" s="62">
        <v>1182.8800000000001</v>
      </c>
      <c r="G10" s="65">
        <v>70.735840685877932</v>
      </c>
      <c r="H10" s="59">
        <v>36.663249423256097</v>
      </c>
      <c r="I10" s="76" t="s">
        <v>70</v>
      </c>
      <c r="J10" s="77" t="s">
        <v>71</v>
      </c>
      <c r="K10" s="37" t="s">
        <v>90</v>
      </c>
      <c r="L10" s="37" t="s">
        <v>91</v>
      </c>
      <c r="M10" s="76" t="s">
        <v>74</v>
      </c>
      <c r="N10" s="78" t="s">
        <v>74</v>
      </c>
      <c r="O10" s="82">
        <v>15</v>
      </c>
      <c r="P10" s="123" t="str">
        <f>_xlfn.XLOOKUP(O10,'ARX IDs'!B$3:B$47,'ARX IDs'!C$3:C$47,"")</f>
        <v/>
      </c>
      <c r="Q10" s="123">
        <f t="shared" si="0"/>
        <v>15</v>
      </c>
      <c r="R10" s="39">
        <v>13</v>
      </c>
      <c r="S10" s="109">
        <v>14</v>
      </c>
      <c r="T10" s="133">
        <f>_xlfn.XLOOKUP(V10,'SNAP2 IDs'!C$3:C$15,'SNAP2 IDs'!B$3:B$15,"")</f>
        <v>10</v>
      </c>
      <c r="U10" s="134">
        <f>_xlfn.XLOOKUP($T10, 'SNAP2 IDs'!$B$3:$B$15,'SNAP2 IDs'!D$3:D$15, "Lookup err")</f>
        <v>1</v>
      </c>
      <c r="V10" s="38">
        <v>3</v>
      </c>
      <c r="W10" s="134" t="str">
        <f>_xlfn.XLOOKUP($T10, 'SNAP2 IDs'!$B$3:$B$15,'SNAP2 IDs'!E$3:E$15, "Lookup err")</f>
        <v>02:00:a6:4e:e4:6f</v>
      </c>
      <c r="X10" s="136" t="str">
        <f>_xlfn.XLOOKUP($T10, 'SNAP2 IDs'!$B$3:$B$15,'SNAP2 IDs'!F$3:F$15, "Lookup err")</f>
        <v>snap03.sas.pvt</v>
      </c>
      <c r="Y10" s="94">
        <v>0</v>
      </c>
      <c r="Z10" s="39">
        <v>10</v>
      </c>
      <c r="AA10" s="95">
        <v>11</v>
      </c>
      <c r="AB10" s="94">
        <f t="shared" si="1"/>
        <v>8</v>
      </c>
      <c r="AC10" s="95">
        <f t="shared" si="2"/>
        <v>9</v>
      </c>
      <c r="AD10" s="98">
        <f t="shared" si="3"/>
        <v>68</v>
      </c>
      <c r="AE10" s="114" t="s">
        <v>75</v>
      </c>
    </row>
    <row r="11" spans="1:31">
      <c r="A11" s="48"/>
      <c r="B11" s="116" t="s">
        <v>92</v>
      </c>
      <c r="C11" s="45" t="s">
        <v>69</v>
      </c>
      <c r="D11" s="28">
        <v>37.240100830000003</v>
      </c>
      <c r="E11" s="29">
        <v>-118.28063763999999</v>
      </c>
      <c r="F11" s="62">
        <v>1183.1300000000001</v>
      </c>
      <c r="G11" s="65">
        <v>91.312538596434607</v>
      </c>
      <c r="H11" s="59">
        <v>35.911892929234831</v>
      </c>
      <c r="I11" s="76" t="s">
        <v>70</v>
      </c>
      <c r="J11" s="77" t="s">
        <v>71</v>
      </c>
      <c r="K11" s="37" t="s">
        <v>93</v>
      </c>
      <c r="L11" s="37" t="s">
        <v>94</v>
      </c>
      <c r="M11" s="76" t="s">
        <v>74</v>
      </c>
      <c r="N11" s="78" t="s">
        <v>74</v>
      </c>
      <c r="O11" s="82">
        <v>15</v>
      </c>
      <c r="P11" s="123" t="str">
        <f>_xlfn.XLOOKUP(O11,'ARX IDs'!B$3:B$47,'ARX IDs'!C$3:C$47,"")</f>
        <v/>
      </c>
      <c r="Q11" s="123">
        <f t="shared" si="0"/>
        <v>15</v>
      </c>
      <c r="R11" s="39">
        <v>15</v>
      </c>
      <c r="S11" s="109">
        <v>16</v>
      </c>
      <c r="T11" s="133">
        <f>_xlfn.XLOOKUP(V11,'SNAP2 IDs'!C$3:C$15,'SNAP2 IDs'!B$3:B$15,"")</f>
        <v>10</v>
      </c>
      <c r="U11" s="134">
        <f>_xlfn.XLOOKUP($T11, 'SNAP2 IDs'!$B$3:$B$15,'SNAP2 IDs'!D$3:D$15, "Lookup err")</f>
        <v>1</v>
      </c>
      <c r="V11" s="38">
        <v>3</v>
      </c>
      <c r="W11" s="134" t="str">
        <f>_xlfn.XLOOKUP($T11, 'SNAP2 IDs'!$B$3:$B$15,'SNAP2 IDs'!E$3:E$15, "Lookup err")</f>
        <v>02:00:a6:4e:e4:6f</v>
      </c>
      <c r="X11" s="136" t="str">
        <f>_xlfn.XLOOKUP($T11, 'SNAP2 IDs'!$B$3:$B$15,'SNAP2 IDs'!F$3:F$15, "Lookup err")</f>
        <v>snap03.sas.pvt</v>
      </c>
      <c r="Y11" s="94">
        <v>0</v>
      </c>
      <c r="Z11" s="39">
        <v>12</v>
      </c>
      <c r="AA11" s="95">
        <v>13</v>
      </c>
      <c r="AB11" s="94">
        <f t="shared" si="1"/>
        <v>14</v>
      </c>
      <c r="AC11" s="95">
        <f t="shared" si="2"/>
        <v>15</v>
      </c>
      <c r="AD11" s="98">
        <f t="shared" si="3"/>
        <v>71</v>
      </c>
      <c r="AE11" s="114" t="s">
        <v>75</v>
      </c>
    </row>
    <row r="12" spans="1:31">
      <c r="A12" s="48"/>
      <c r="B12" s="116" t="s">
        <v>95</v>
      </c>
      <c r="C12" s="45" t="s">
        <v>69</v>
      </c>
      <c r="D12" s="28">
        <v>37.24005932</v>
      </c>
      <c r="E12" s="29">
        <v>-118.28086393</v>
      </c>
      <c r="F12" s="62">
        <v>1182.76</v>
      </c>
      <c r="G12" s="65">
        <v>71.23277885714694</v>
      </c>
      <c r="H12" s="59">
        <v>31.298319901657674</v>
      </c>
      <c r="I12" s="76" t="s">
        <v>70</v>
      </c>
      <c r="J12" s="77" t="s">
        <v>71</v>
      </c>
      <c r="K12" s="37" t="s">
        <v>96</v>
      </c>
      <c r="L12" s="37" t="s">
        <v>97</v>
      </c>
      <c r="M12" s="76" t="s">
        <v>74</v>
      </c>
      <c r="N12" s="78" t="s">
        <v>74</v>
      </c>
      <c r="O12" s="82">
        <v>16</v>
      </c>
      <c r="P12" s="123" t="str">
        <f>_xlfn.XLOOKUP(O12,'ARX IDs'!B$3:B$47,'ARX IDs'!C$3:C$47,"")</f>
        <v/>
      </c>
      <c r="Q12" s="123">
        <f t="shared" si="0"/>
        <v>16</v>
      </c>
      <c r="R12" s="39">
        <v>7</v>
      </c>
      <c r="S12" s="109">
        <v>8</v>
      </c>
      <c r="T12" s="133">
        <f>_xlfn.XLOOKUP(V12,'SNAP2 IDs'!C$3:C$15,'SNAP2 IDs'!B$3:B$15,"")</f>
        <v>10</v>
      </c>
      <c r="U12" s="134">
        <f>_xlfn.XLOOKUP($T12, 'SNAP2 IDs'!$B$3:$B$15,'SNAP2 IDs'!D$3:D$15, "Lookup err")</f>
        <v>1</v>
      </c>
      <c r="V12" s="38">
        <v>3</v>
      </c>
      <c r="W12" s="134" t="str">
        <f>_xlfn.XLOOKUP($T12, 'SNAP2 IDs'!$B$3:$B$15,'SNAP2 IDs'!E$3:E$15, "Lookup err")</f>
        <v>02:00:a6:4e:e4:6f</v>
      </c>
      <c r="X12" s="136" t="str">
        <f>_xlfn.XLOOKUP($T12, 'SNAP2 IDs'!$B$3:$B$15,'SNAP2 IDs'!F$3:F$15, "Lookup err")</f>
        <v>snap03.sas.pvt</v>
      </c>
      <c r="Y12" s="94">
        <v>0</v>
      </c>
      <c r="Z12" s="39">
        <v>20</v>
      </c>
      <c r="AA12" s="95">
        <v>21</v>
      </c>
      <c r="AB12" s="94">
        <f t="shared" si="1"/>
        <v>22</v>
      </c>
      <c r="AC12" s="95">
        <f t="shared" si="2"/>
        <v>23</v>
      </c>
      <c r="AD12" s="98">
        <f t="shared" si="3"/>
        <v>75</v>
      </c>
      <c r="AE12" s="114" t="s">
        <v>75</v>
      </c>
    </row>
    <row r="13" spans="1:31">
      <c r="A13" s="48"/>
      <c r="B13" s="116" t="s">
        <v>98</v>
      </c>
      <c r="C13" s="45" t="s">
        <v>69</v>
      </c>
      <c r="D13" s="28">
        <v>37.239993230000003</v>
      </c>
      <c r="E13" s="29">
        <v>-118.28087696</v>
      </c>
      <c r="F13" s="62">
        <v>1182.6300000000001</v>
      </c>
      <c r="G13" s="65">
        <v>70.079337598460612</v>
      </c>
      <c r="H13" s="59">
        <v>23.970096978741434</v>
      </c>
      <c r="I13" s="76" t="s">
        <v>70</v>
      </c>
      <c r="J13" s="77" t="s">
        <v>71</v>
      </c>
      <c r="K13" s="37" t="s">
        <v>99</v>
      </c>
      <c r="L13" s="37" t="s">
        <v>100</v>
      </c>
      <c r="M13" s="76" t="s">
        <v>74</v>
      </c>
      <c r="N13" s="78" t="s">
        <v>74</v>
      </c>
      <c r="O13" s="82">
        <v>16</v>
      </c>
      <c r="P13" s="123" t="str">
        <f>_xlfn.XLOOKUP(O13,'ARX IDs'!B$3:B$47,'ARX IDs'!C$3:C$47,"")</f>
        <v/>
      </c>
      <c r="Q13" s="123">
        <f t="shared" si="0"/>
        <v>16</v>
      </c>
      <c r="R13" s="39">
        <v>1</v>
      </c>
      <c r="S13" s="109">
        <v>2</v>
      </c>
      <c r="T13" s="133">
        <f>_xlfn.XLOOKUP(V13,'SNAP2 IDs'!C$3:C$15,'SNAP2 IDs'!B$3:B$15,"")</f>
        <v>10</v>
      </c>
      <c r="U13" s="134">
        <f>_xlfn.XLOOKUP($T13, 'SNAP2 IDs'!$B$3:$B$15,'SNAP2 IDs'!D$3:D$15, "Lookup err")</f>
        <v>1</v>
      </c>
      <c r="V13" s="38">
        <v>3</v>
      </c>
      <c r="W13" s="134" t="str">
        <f>_xlfn.XLOOKUP($T13, 'SNAP2 IDs'!$B$3:$B$15,'SNAP2 IDs'!E$3:E$15, "Lookup err")</f>
        <v>02:00:a6:4e:e4:6f</v>
      </c>
      <c r="X13" s="136" t="str">
        <f>_xlfn.XLOOKUP($T13, 'SNAP2 IDs'!$B$3:$B$15,'SNAP2 IDs'!F$3:F$15, "Lookup err")</f>
        <v>snap03.sas.pvt</v>
      </c>
      <c r="Y13" s="94">
        <v>0</v>
      </c>
      <c r="Z13" s="39">
        <v>14</v>
      </c>
      <c r="AA13" s="95">
        <v>15</v>
      </c>
      <c r="AB13" s="94">
        <f t="shared" si="1"/>
        <v>12</v>
      </c>
      <c r="AC13" s="95">
        <f t="shared" si="2"/>
        <v>13</v>
      </c>
      <c r="AD13" s="98">
        <f t="shared" si="3"/>
        <v>70</v>
      </c>
      <c r="AE13" s="114" t="s">
        <v>75</v>
      </c>
    </row>
    <row r="14" spans="1:31">
      <c r="A14" s="48"/>
      <c r="B14" s="116" t="s">
        <v>101</v>
      </c>
      <c r="C14" s="45" t="s">
        <v>69</v>
      </c>
      <c r="D14" s="28">
        <v>37.239972459999997</v>
      </c>
      <c r="E14" s="29">
        <v>-118.2809784</v>
      </c>
      <c r="F14" s="62">
        <v>1182.6300000000001</v>
      </c>
      <c r="G14" s="65">
        <v>61.073157025921539</v>
      </c>
      <c r="H14" s="59">
        <v>21.658316218231718</v>
      </c>
      <c r="I14" s="76" t="s">
        <v>70</v>
      </c>
      <c r="J14" s="77" t="s">
        <v>71</v>
      </c>
      <c r="K14" s="37" t="s">
        <v>102</v>
      </c>
      <c r="L14" s="37" t="s">
        <v>103</v>
      </c>
      <c r="M14" s="76" t="s">
        <v>74</v>
      </c>
      <c r="N14" s="78" t="s">
        <v>74</v>
      </c>
      <c r="O14" s="82">
        <v>16</v>
      </c>
      <c r="P14" s="123" t="str">
        <f>_xlfn.XLOOKUP(O14,'ARX IDs'!B$3:B$47,'ARX IDs'!C$3:C$47,"")</f>
        <v/>
      </c>
      <c r="Q14" s="123">
        <f t="shared" si="0"/>
        <v>16</v>
      </c>
      <c r="R14" s="39">
        <v>3</v>
      </c>
      <c r="S14" s="109">
        <v>4</v>
      </c>
      <c r="T14" s="133">
        <f>_xlfn.XLOOKUP(V14,'SNAP2 IDs'!C$3:C$15,'SNAP2 IDs'!B$3:B$15,"")</f>
        <v>10</v>
      </c>
      <c r="U14" s="134">
        <f>_xlfn.XLOOKUP($T14, 'SNAP2 IDs'!$B$3:$B$15,'SNAP2 IDs'!D$3:D$15, "Lookup err")</f>
        <v>1</v>
      </c>
      <c r="V14" s="38">
        <v>3</v>
      </c>
      <c r="W14" s="134" t="str">
        <f>_xlfn.XLOOKUP($T14, 'SNAP2 IDs'!$B$3:$B$15,'SNAP2 IDs'!E$3:E$15, "Lookup err")</f>
        <v>02:00:a6:4e:e4:6f</v>
      </c>
      <c r="X14" s="136" t="str">
        <f>_xlfn.XLOOKUP($T14, 'SNAP2 IDs'!$B$3:$B$15,'SNAP2 IDs'!F$3:F$15, "Lookup err")</f>
        <v>snap03.sas.pvt</v>
      </c>
      <c r="Y14" s="94">
        <v>0</v>
      </c>
      <c r="Z14" s="39">
        <v>16</v>
      </c>
      <c r="AA14" s="95">
        <v>17</v>
      </c>
      <c r="AB14" s="94">
        <f t="shared" si="1"/>
        <v>18</v>
      </c>
      <c r="AC14" s="95">
        <f t="shared" si="2"/>
        <v>19</v>
      </c>
      <c r="AD14" s="98">
        <f t="shared" si="3"/>
        <v>73</v>
      </c>
      <c r="AE14" s="114" t="s">
        <v>104</v>
      </c>
    </row>
    <row r="15" spans="1:31">
      <c r="A15" s="48"/>
      <c r="B15" s="116" t="s">
        <v>105</v>
      </c>
      <c r="C15" s="45" t="s">
        <v>69</v>
      </c>
      <c r="D15" s="28">
        <v>37.239950950000001</v>
      </c>
      <c r="E15" s="29">
        <v>-118.28075453</v>
      </c>
      <c r="F15" s="62">
        <v>1182.69</v>
      </c>
      <c r="G15" s="65">
        <v>80.931184873603073</v>
      </c>
      <c r="H15" s="59">
        <v>19.275506191699773</v>
      </c>
      <c r="I15" s="76" t="s">
        <v>70</v>
      </c>
      <c r="J15" s="77" t="s">
        <v>71</v>
      </c>
      <c r="K15" s="37" t="s">
        <v>106</v>
      </c>
      <c r="L15" s="37" t="s">
        <v>107</v>
      </c>
      <c r="M15" s="76" t="s">
        <v>74</v>
      </c>
      <c r="N15" s="78" t="s">
        <v>74</v>
      </c>
      <c r="O15" s="82">
        <v>16</v>
      </c>
      <c r="P15" s="123" t="str">
        <f>_xlfn.XLOOKUP(O15,'ARX IDs'!B$3:B$47,'ARX IDs'!C$3:C$47,"")</f>
        <v/>
      </c>
      <c r="Q15" s="123">
        <f t="shared" si="0"/>
        <v>16</v>
      </c>
      <c r="R15" s="39">
        <v>5</v>
      </c>
      <c r="S15" s="109">
        <v>6</v>
      </c>
      <c r="T15" s="133">
        <f>_xlfn.XLOOKUP(V15,'SNAP2 IDs'!C$3:C$15,'SNAP2 IDs'!B$3:B$15,"")</f>
        <v>10</v>
      </c>
      <c r="U15" s="134">
        <f>_xlfn.XLOOKUP($T15, 'SNAP2 IDs'!$B$3:$B$15,'SNAP2 IDs'!D$3:D$15, "Lookup err")</f>
        <v>1</v>
      </c>
      <c r="V15" s="38">
        <v>3</v>
      </c>
      <c r="W15" s="134" t="str">
        <f>_xlfn.XLOOKUP($T15, 'SNAP2 IDs'!$B$3:$B$15,'SNAP2 IDs'!E$3:E$15, "Lookup err")</f>
        <v>02:00:a6:4e:e4:6f</v>
      </c>
      <c r="X15" s="136" t="str">
        <f>_xlfn.XLOOKUP($T15, 'SNAP2 IDs'!$B$3:$B$15,'SNAP2 IDs'!F$3:F$15, "Lookup err")</f>
        <v>snap03.sas.pvt</v>
      </c>
      <c r="Y15" s="94">
        <v>0</v>
      </c>
      <c r="Z15" s="39">
        <v>18</v>
      </c>
      <c r="AA15" s="95">
        <v>19</v>
      </c>
      <c r="AB15" s="94">
        <f t="shared" si="1"/>
        <v>16</v>
      </c>
      <c r="AC15" s="95">
        <f t="shared" si="2"/>
        <v>17</v>
      </c>
      <c r="AD15" s="98">
        <f t="shared" si="3"/>
        <v>72</v>
      </c>
      <c r="AE15" s="114" t="s">
        <v>75</v>
      </c>
    </row>
    <row r="16" spans="1:31">
      <c r="A16" s="48"/>
      <c r="B16" s="116" t="s">
        <v>108</v>
      </c>
      <c r="C16" s="45" t="s">
        <v>69</v>
      </c>
      <c r="D16" s="28">
        <v>37.239892050000002</v>
      </c>
      <c r="E16" s="29">
        <v>-118.28076279</v>
      </c>
      <c r="F16" s="62">
        <v>1182.6400000000001</v>
      </c>
      <c r="G16" s="65">
        <v>80.203652274043677</v>
      </c>
      <c r="H16" s="59">
        <v>12.743033053674404</v>
      </c>
      <c r="I16" s="76" t="s">
        <v>70</v>
      </c>
      <c r="J16" s="77" t="s">
        <v>71</v>
      </c>
      <c r="K16" s="37" t="s">
        <v>109</v>
      </c>
      <c r="L16" s="37" t="s">
        <v>110</v>
      </c>
      <c r="M16" s="76" t="s">
        <v>74</v>
      </c>
      <c r="N16" s="78" t="s">
        <v>74</v>
      </c>
      <c r="O16" s="82">
        <v>16</v>
      </c>
      <c r="P16" s="123" t="str">
        <f>_xlfn.XLOOKUP(O16,'ARX IDs'!B$3:B$47,'ARX IDs'!C$3:C$47,"")</f>
        <v/>
      </c>
      <c r="Q16" s="123">
        <f t="shared" si="0"/>
        <v>16</v>
      </c>
      <c r="R16" s="39">
        <v>9</v>
      </c>
      <c r="S16" s="109">
        <v>10</v>
      </c>
      <c r="T16" s="133">
        <f>_xlfn.XLOOKUP(V16,'SNAP2 IDs'!C$3:C$15,'SNAP2 IDs'!B$3:B$15,"")</f>
        <v>10</v>
      </c>
      <c r="U16" s="134">
        <f>_xlfn.XLOOKUP($T16, 'SNAP2 IDs'!$B$3:$B$15,'SNAP2 IDs'!D$3:D$15, "Lookup err")</f>
        <v>1</v>
      </c>
      <c r="V16" s="38">
        <v>3</v>
      </c>
      <c r="W16" s="134" t="str">
        <f>_xlfn.XLOOKUP($T16, 'SNAP2 IDs'!$B$3:$B$15,'SNAP2 IDs'!E$3:E$15, "Lookup err")</f>
        <v>02:00:a6:4e:e4:6f</v>
      </c>
      <c r="X16" s="136" t="str">
        <f>_xlfn.XLOOKUP($T16, 'SNAP2 IDs'!$B$3:$B$15,'SNAP2 IDs'!F$3:F$15, "Lookup err")</f>
        <v>snap03.sas.pvt</v>
      </c>
      <c r="Y16" s="94">
        <v>0</v>
      </c>
      <c r="Z16" s="39">
        <v>22</v>
      </c>
      <c r="AA16" s="95">
        <v>23</v>
      </c>
      <c r="AB16" s="94">
        <f t="shared" si="1"/>
        <v>20</v>
      </c>
      <c r="AC16" s="95">
        <f t="shared" si="2"/>
        <v>21</v>
      </c>
      <c r="AD16" s="98">
        <f t="shared" si="3"/>
        <v>74</v>
      </c>
      <c r="AE16" s="114" t="s">
        <v>111</v>
      </c>
    </row>
    <row r="17" spans="1:31">
      <c r="A17" s="48"/>
      <c r="B17" s="116" t="s">
        <v>112</v>
      </c>
      <c r="C17" s="45" t="s">
        <v>69</v>
      </c>
      <c r="D17" s="28">
        <v>37.23983072</v>
      </c>
      <c r="E17" s="29">
        <v>-118.28085119000001</v>
      </c>
      <c r="F17" s="62">
        <v>1182.49</v>
      </c>
      <c r="G17" s="65">
        <v>72.359879105074285</v>
      </c>
      <c r="H17" s="59">
        <v>5.935321492858356</v>
      </c>
      <c r="I17" s="76" t="s">
        <v>70</v>
      </c>
      <c r="J17" s="77" t="s">
        <v>71</v>
      </c>
      <c r="K17" s="37" t="s">
        <v>113</v>
      </c>
      <c r="L17" s="37" t="s">
        <v>93</v>
      </c>
      <c r="M17" s="76" t="s">
        <v>74</v>
      </c>
      <c r="N17" s="78" t="s">
        <v>74</v>
      </c>
      <c r="O17" s="82">
        <v>18</v>
      </c>
      <c r="P17" s="123" t="str">
        <f>_xlfn.XLOOKUP(O17,'ARX IDs'!B$3:B$47,'ARX IDs'!C$3:C$47,"")</f>
        <v/>
      </c>
      <c r="Q17" s="123">
        <f t="shared" si="0"/>
        <v>18</v>
      </c>
      <c r="R17" s="39">
        <v>9</v>
      </c>
      <c r="S17" s="109">
        <v>10</v>
      </c>
      <c r="T17" s="133">
        <f>_xlfn.XLOOKUP(V17,'SNAP2 IDs'!C$3:C$15,'SNAP2 IDs'!B$3:B$15,"")</f>
        <v>7</v>
      </c>
      <c r="U17" s="134">
        <f>_xlfn.XLOOKUP($T17, 'SNAP2 IDs'!$B$3:$B$15,'SNAP2 IDs'!D$3:D$15, "Lookup err")</f>
        <v>1</v>
      </c>
      <c r="V17" s="38">
        <v>4</v>
      </c>
      <c r="W17" s="134" t="str">
        <f>_xlfn.XLOOKUP($T17, 'SNAP2 IDs'!$B$3:$B$15,'SNAP2 IDs'!E$3:E$15, "Lookup err")</f>
        <v>00:00:08:4b:e4:6f</v>
      </c>
      <c r="X17" s="136" t="str">
        <f>_xlfn.XLOOKUP($T17, 'SNAP2 IDs'!$B$3:$B$15,'SNAP2 IDs'!F$3:F$15, "Lookup err")</f>
        <v>snap04.sas.pvt</v>
      </c>
      <c r="Y17" s="94">
        <v>0</v>
      </c>
      <c r="Z17" s="39">
        <v>2</v>
      </c>
      <c r="AA17" s="95">
        <v>3</v>
      </c>
      <c r="AB17" s="94">
        <f t="shared" si="1"/>
        <v>0</v>
      </c>
      <c r="AC17" s="95">
        <f t="shared" si="2"/>
        <v>1</v>
      </c>
      <c r="AD17" s="98">
        <f t="shared" si="3"/>
        <v>96</v>
      </c>
      <c r="AE17" s="114" t="s">
        <v>88</v>
      </c>
    </row>
    <row r="18" spans="1:31">
      <c r="A18" s="48"/>
      <c r="B18" s="116" t="s">
        <v>114</v>
      </c>
      <c r="C18" s="45" t="s">
        <v>69</v>
      </c>
      <c r="D18" s="28">
        <v>37.23982754</v>
      </c>
      <c r="E18" s="29">
        <v>-118.28098498</v>
      </c>
      <c r="F18" s="62">
        <v>1182.75</v>
      </c>
      <c r="G18" s="65">
        <v>60.496520589425458</v>
      </c>
      <c r="H18" s="59">
        <v>5.5746259808853464</v>
      </c>
      <c r="I18" s="76" t="s">
        <v>70</v>
      </c>
      <c r="J18" s="77" t="s">
        <v>71</v>
      </c>
      <c r="K18" s="37" t="s">
        <v>115</v>
      </c>
      <c r="L18" s="37" t="s">
        <v>116</v>
      </c>
      <c r="M18" s="76" t="s">
        <v>74</v>
      </c>
      <c r="N18" s="78" t="s">
        <v>74</v>
      </c>
      <c r="O18" s="82">
        <v>18</v>
      </c>
      <c r="P18" s="123" t="str">
        <f>_xlfn.XLOOKUP(O18,'ARX IDs'!B$3:B$47,'ARX IDs'!C$3:C$47,"")</f>
        <v/>
      </c>
      <c r="Q18" s="123">
        <f t="shared" si="0"/>
        <v>18</v>
      </c>
      <c r="R18" s="39">
        <v>11</v>
      </c>
      <c r="S18" s="109">
        <v>12</v>
      </c>
      <c r="T18" s="133">
        <f>_xlfn.XLOOKUP(V18,'SNAP2 IDs'!C$3:C$15,'SNAP2 IDs'!B$3:B$15,"")</f>
        <v>7</v>
      </c>
      <c r="U18" s="134">
        <f>_xlfn.XLOOKUP($T18, 'SNAP2 IDs'!$B$3:$B$15,'SNAP2 IDs'!D$3:D$15, "Lookup err")</f>
        <v>1</v>
      </c>
      <c r="V18" s="38">
        <v>4</v>
      </c>
      <c r="W18" s="134" t="str">
        <f>_xlfn.XLOOKUP($T18, 'SNAP2 IDs'!$B$3:$B$15,'SNAP2 IDs'!E$3:E$15, "Lookup err")</f>
        <v>00:00:08:4b:e4:6f</v>
      </c>
      <c r="X18" s="136" t="str">
        <f>_xlfn.XLOOKUP($T18, 'SNAP2 IDs'!$B$3:$B$15,'SNAP2 IDs'!F$3:F$15, "Lookup err")</f>
        <v>snap04.sas.pvt</v>
      </c>
      <c r="Y18" s="94">
        <v>0</v>
      </c>
      <c r="Z18" s="39">
        <v>4</v>
      </c>
      <c r="AA18" s="95">
        <v>5</v>
      </c>
      <c r="AB18" s="94">
        <f t="shared" si="1"/>
        <v>6</v>
      </c>
      <c r="AC18" s="95">
        <f t="shared" si="2"/>
        <v>7</v>
      </c>
      <c r="AD18" s="98">
        <f t="shared" si="3"/>
        <v>99</v>
      </c>
      <c r="AE18" s="114" t="s">
        <v>75</v>
      </c>
    </row>
    <row r="19" spans="1:31">
      <c r="A19" s="48"/>
      <c r="B19" s="116" t="s">
        <v>117</v>
      </c>
      <c r="C19" s="45" t="s">
        <v>69</v>
      </c>
      <c r="D19" s="28">
        <v>37.239782720000001</v>
      </c>
      <c r="E19" s="29">
        <v>-118.28058556000001</v>
      </c>
      <c r="F19" s="62">
        <v>1182.8</v>
      </c>
      <c r="G19" s="65">
        <v>95.935818880183021</v>
      </c>
      <c r="H19" s="59">
        <v>0.60257711013700965</v>
      </c>
      <c r="I19" s="76" t="s">
        <v>70</v>
      </c>
      <c r="J19" s="77" t="s">
        <v>71</v>
      </c>
      <c r="K19" s="37" t="s">
        <v>118</v>
      </c>
      <c r="L19" s="37" t="s">
        <v>119</v>
      </c>
      <c r="M19" s="76" t="s">
        <v>74</v>
      </c>
      <c r="N19" s="78" t="s">
        <v>74</v>
      </c>
      <c r="O19" s="82">
        <v>18</v>
      </c>
      <c r="P19" s="123" t="str">
        <f>_xlfn.XLOOKUP(O19,'ARX IDs'!B$3:B$47,'ARX IDs'!C$3:C$47,"")</f>
        <v/>
      </c>
      <c r="Q19" s="123">
        <f t="shared" si="0"/>
        <v>18</v>
      </c>
      <c r="R19" s="39">
        <v>13</v>
      </c>
      <c r="S19" s="109">
        <v>14</v>
      </c>
      <c r="T19" s="133">
        <f>_xlfn.XLOOKUP(V19,'SNAP2 IDs'!C$3:C$15,'SNAP2 IDs'!B$3:B$15,"")</f>
        <v>7</v>
      </c>
      <c r="U19" s="134">
        <f>_xlfn.XLOOKUP($T19, 'SNAP2 IDs'!$B$3:$B$15,'SNAP2 IDs'!D$3:D$15, "Lookup err")</f>
        <v>1</v>
      </c>
      <c r="V19" s="38">
        <v>4</v>
      </c>
      <c r="W19" s="134" t="str">
        <f>_xlfn.XLOOKUP($T19, 'SNAP2 IDs'!$B$3:$B$15,'SNAP2 IDs'!E$3:E$15, "Lookup err")</f>
        <v>00:00:08:4b:e4:6f</v>
      </c>
      <c r="X19" s="136" t="str">
        <f>_xlfn.XLOOKUP($T19, 'SNAP2 IDs'!$B$3:$B$15,'SNAP2 IDs'!F$3:F$15, "Lookup err")</f>
        <v>snap04.sas.pvt</v>
      </c>
      <c r="Y19" s="94">
        <v>0</v>
      </c>
      <c r="Z19" s="39">
        <v>6</v>
      </c>
      <c r="AA19" s="95">
        <v>7</v>
      </c>
      <c r="AB19" s="94">
        <f t="shared" si="1"/>
        <v>4</v>
      </c>
      <c r="AC19" s="95">
        <f t="shared" si="2"/>
        <v>5</v>
      </c>
      <c r="AD19" s="98">
        <f t="shared" si="3"/>
        <v>98</v>
      </c>
      <c r="AE19" s="114" t="s">
        <v>75</v>
      </c>
    </row>
    <row r="20" spans="1:31">
      <c r="A20" s="48"/>
      <c r="B20" s="116" t="s">
        <v>120</v>
      </c>
      <c r="C20" s="45" t="s">
        <v>69</v>
      </c>
      <c r="D20" s="28">
        <v>37.239778459999997</v>
      </c>
      <c r="E20" s="29">
        <v>-118.28065927999999</v>
      </c>
      <c r="F20" s="62">
        <v>1182.51</v>
      </c>
      <c r="G20" s="65">
        <v>89.387457342516967</v>
      </c>
      <c r="H20" s="59">
        <v>0.13311803190599339</v>
      </c>
      <c r="I20" s="76" t="s">
        <v>70</v>
      </c>
      <c r="J20" s="77" t="s">
        <v>71</v>
      </c>
      <c r="K20" s="37" t="s">
        <v>121</v>
      </c>
      <c r="L20" s="37" t="s">
        <v>122</v>
      </c>
      <c r="M20" s="76" t="s">
        <v>74</v>
      </c>
      <c r="N20" s="78" t="s">
        <v>74</v>
      </c>
      <c r="O20" s="82">
        <v>18</v>
      </c>
      <c r="P20" s="123" t="str">
        <f>_xlfn.XLOOKUP(O20,'ARX IDs'!B$3:B$47,'ARX IDs'!C$3:C$47,"")</f>
        <v/>
      </c>
      <c r="Q20" s="123">
        <f t="shared" si="0"/>
        <v>18</v>
      </c>
      <c r="R20" s="39">
        <v>7</v>
      </c>
      <c r="S20" s="109">
        <v>8</v>
      </c>
      <c r="T20" s="133">
        <f>_xlfn.XLOOKUP(V20,'SNAP2 IDs'!C$3:C$15,'SNAP2 IDs'!B$3:B$15,"")</f>
        <v>7</v>
      </c>
      <c r="U20" s="134">
        <f>_xlfn.XLOOKUP($T20, 'SNAP2 IDs'!$B$3:$B$15,'SNAP2 IDs'!D$3:D$15, "Lookup err")</f>
        <v>1</v>
      </c>
      <c r="V20" s="38">
        <v>4</v>
      </c>
      <c r="W20" s="134" t="str">
        <f>_xlfn.XLOOKUP($T20, 'SNAP2 IDs'!$B$3:$B$15,'SNAP2 IDs'!E$3:E$15, "Lookup err")</f>
        <v>00:00:08:4b:e4:6f</v>
      </c>
      <c r="X20" s="136" t="str">
        <f>_xlfn.XLOOKUP($T20, 'SNAP2 IDs'!$B$3:$B$15,'SNAP2 IDs'!F$3:F$15, "Lookup err")</f>
        <v>snap04.sas.pvt</v>
      </c>
      <c r="Y20" s="94">
        <v>0</v>
      </c>
      <c r="Z20" s="39">
        <v>0</v>
      </c>
      <c r="AA20" s="95">
        <v>1</v>
      </c>
      <c r="AB20" s="94">
        <f t="shared" si="1"/>
        <v>2</v>
      </c>
      <c r="AC20" s="95">
        <f t="shared" si="2"/>
        <v>3</v>
      </c>
      <c r="AD20" s="98">
        <f t="shared" si="3"/>
        <v>97</v>
      </c>
      <c r="AE20" s="114" t="s">
        <v>75</v>
      </c>
    </row>
    <row r="21" spans="1:31">
      <c r="A21" s="48"/>
      <c r="B21" s="116" t="s">
        <v>123</v>
      </c>
      <c r="C21" s="45" t="s">
        <v>69</v>
      </c>
      <c r="D21" s="28">
        <v>37.23972113</v>
      </c>
      <c r="E21" s="29">
        <v>-118.28083383000001</v>
      </c>
      <c r="F21" s="62">
        <v>1182.52</v>
      </c>
      <c r="G21" s="65">
        <v>73.895035308161084</v>
      </c>
      <c r="H21" s="59">
        <v>-6.2284409309090449</v>
      </c>
      <c r="I21" s="76" t="s">
        <v>70</v>
      </c>
      <c r="J21" s="77" t="s">
        <v>71</v>
      </c>
      <c r="K21" s="37" t="s">
        <v>124</v>
      </c>
      <c r="L21" s="37" t="s">
        <v>125</v>
      </c>
      <c r="M21" s="76" t="s">
        <v>74</v>
      </c>
      <c r="N21" s="78" t="s">
        <v>74</v>
      </c>
      <c r="O21" s="82">
        <v>18</v>
      </c>
      <c r="P21" s="123" t="str">
        <f>_xlfn.XLOOKUP(O21,'ARX IDs'!B$3:B$47,'ARX IDs'!C$3:C$47,"")</f>
        <v/>
      </c>
      <c r="Q21" s="123">
        <f t="shared" si="0"/>
        <v>18</v>
      </c>
      <c r="R21" s="39">
        <v>15</v>
      </c>
      <c r="S21" s="109">
        <v>16</v>
      </c>
      <c r="T21" s="133">
        <f>_xlfn.XLOOKUP(V21,'SNAP2 IDs'!C$3:C$15,'SNAP2 IDs'!B$3:B$15,"")</f>
        <v>7</v>
      </c>
      <c r="U21" s="134">
        <f>_xlfn.XLOOKUP($T21, 'SNAP2 IDs'!$B$3:$B$15,'SNAP2 IDs'!D$3:D$15, "Lookup err")</f>
        <v>1</v>
      </c>
      <c r="V21" s="38">
        <v>4</v>
      </c>
      <c r="W21" s="134" t="str">
        <f>_xlfn.XLOOKUP($T21, 'SNAP2 IDs'!$B$3:$B$15,'SNAP2 IDs'!E$3:E$15, "Lookup err")</f>
        <v>00:00:08:4b:e4:6f</v>
      </c>
      <c r="X21" s="136" t="str">
        <f>_xlfn.XLOOKUP($T21, 'SNAP2 IDs'!$B$3:$B$15,'SNAP2 IDs'!F$3:F$15, "Lookup err")</f>
        <v>snap04.sas.pvt</v>
      </c>
      <c r="Y21" s="94">
        <v>0</v>
      </c>
      <c r="Z21" s="39">
        <v>8</v>
      </c>
      <c r="AA21" s="95">
        <v>9</v>
      </c>
      <c r="AB21" s="94">
        <f t="shared" si="1"/>
        <v>10</v>
      </c>
      <c r="AC21" s="95">
        <f t="shared" si="2"/>
        <v>11</v>
      </c>
      <c r="AD21" s="98">
        <f t="shared" si="3"/>
        <v>101</v>
      </c>
      <c r="AE21" s="114" t="s">
        <v>126</v>
      </c>
    </row>
    <row r="22" spans="1:31">
      <c r="A22" s="48"/>
      <c r="B22" s="116" t="s">
        <v>127</v>
      </c>
      <c r="C22" s="45" t="s">
        <v>69</v>
      </c>
      <c r="D22" s="28">
        <v>37.239712590000003</v>
      </c>
      <c r="E22" s="29">
        <v>-118.28063016</v>
      </c>
      <c r="F22" s="62">
        <v>1182.5899999999999</v>
      </c>
      <c r="G22" s="65">
        <v>91.978489714221681</v>
      </c>
      <c r="H22" s="59">
        <v>-7.1740180858907339</v>
      </c>
      <c r="I22" s="76" t="s">
        <v>70</v>
      </c>
      <c r="J22" s="77" t="s">
        <v>71</v>
      </c>
      <c r="K22" s="37" t="s">
        <v>128</v>
      </c>
      <c r="L22" s="37" t="s">
        <v>129</v>
      </c>
      <c r="M22" s="76" t="s">
        <v>74</v>
      </c>
      <c r="N22" s="78" t="s">
        <v>74</v>
      </c>
      <c r="O22" s="82">
        <v>19</v>
      </c>
      <c r="P22" s="123" t="str">
        <f>_xlfn.XLOOKUP(O22,'ARX IDs'!B$3:B$47,'ARX IDs'!C$3:C$47,"")</f>
        <v/>
      </c>
      <c r="Q22" s="123">
        <f t="shared" si="0"/>
        <v>19</v>
      </c>
      <c r="R22" s="39">
        <v>1</v>
      </c>
      <c r="S22" s="109">
        <v>2</v>
      </c>
      <c r="T22" s="133">
        <f>_xlfn.XLOOKUP(V22,'SNAP2 IDs'!C$3:C$15,'SNAP2 IDs'!B$3:B$15,"")</f>
        <v>7</v>
      </c>
      <c r="U22" s="134">
        <f>_xlfn.XLOOKUP($T22, 'SNAP2 IDs'!$B$3:$B$15,'SNAP2 IDs'!D$3:D$15, "Lookup err")</f>
        <v>1</v>
      </c>
      <c r="V22" s="38">
        <v>4</v>
      </c>
      <c r="W22" s="134" t="str">
        <f>_xlfn.XLOOKUP($T22, 'SNAP2 IDs'!$B$3:$B$15,'SNAP2 IDs'!E$3:E$15, "Lookup err")</f>
        <v>00:00:08:4b:e4:6f</v>
      </c>
      <c r="X22" s="136" t="str">
        <f>_xlfn.XLOOKUP($T22, 'SNAP2 IDs'!$B$3:$B$15,'SNAP2 IDs'!F$3:F$15, "Lookup err")</f>
        <v>snap04.sas.pvt</v>
      </c>
      <c r="Y22" s="94">
        <v>0</v>
      </c>
      <c r="Z22" s="39">
        <v>10</v>
      </c>
      <c r="AA22" s="95">
        <v>11</v>
      </c>
      <c r="AB22" s="94">
        <f t="shared" si="1"/>
        <v>8</v>
      </c>
      <c r="AC22" s="95">
        <f t="shared" si="2"/>
        <v>9</v>
      </c>
      <c r="AD22" s="98">
        <f t="shared" si="3"/>
        <v>100</v>
      </c>
      <c r="AE22" s="114" t="s">
        <v>130</v>
      </c>
    </row>
    <row r="23" spans="1:31">
      <c r="A23" s="48"/>
      <c r="B23" s="116" t="s">
        <v>131</v>
      </c>
      <c r="C23" s="45" t="s">
        <v>69</v>
      </c>
      <c r="D23" s="28">
        <v>37.239646270000001</v>
      </c>
      <c r="E23" s="29">
        <v>-118.28092851</v>
      </c>
      <c r="F23" s="62">
        <v>1182.55</v>
      </c>
      <c r="G23" s="65">
        <v>65.501116387397701</v>
      </c>
      <c r="H23" s="59">
        <v>-14.534426144529716</v>
      </c>
      <c r="I23" s="76" t="s">
        <v>70</v>
      </c>
      <c r="J23" s="77" t="s">
        <v>71</v>
      </c>
      <c r="K23" s="37" t="s">
        <v>132</v>
      </c>
      <c r="L23" s="37" t="s">
        <v>133</v>
      </c>
      <c r="M23" s="76" t="s">
        <v>74</v>
      </c>
      <c r="N23" s="78" t="s">
        <v>74</v>
      </c>
      <c r="O23" s="82">
        <v>19</v>
      </c>
      <c r="P23" s="123" t="str">
        <f>_xlfn.XLOOKUP(O23,'ARX IDs'!B$3:B$47,'ARX IDs'!C$3:C$47,"")</f>
        <v/>
      </c>
      <c r="Q23" s="123">
        <f t="shared" si="0"/>
        <v>19</v>
      </c>
      <c r="R23" s="39">
        <v>3</v>
      </c>
      <c r="S23" s="109">
        <v>4</v>
      </c>
      <c r="T23" s="133">
        <f>_xlfn.XLOOKUP(V23,'SNAP2 IDs'!C$3:C$15,'SNAP2 IDs'!B$3:B$15,"")</f>
        <v>7</v>
      </c>
      <c r="U23" s="134">
        <f>_xlfn.XLOOKUP($T23, 'SNAP2 IDs'!$B$3:$B$15,'SNAP2 IDs'!D$3:D$15, "Lookup err")</f>
        <v>1</v>
      </c>
      <c r="V23" s="38">
        <v>4</v>
      </c>
      <c r="W23" s="134" t="str">
        <f>_xlfn.XLOOKUP($T23, 'SNAP2 IDs'!$B$3:$B$15,'SNAP2 IDs'!E$3:E$15, "Lookup err")</f>
        <v>00:00:08:4b:e4:6f</v>
      </c>
      <c r="X23" s="136" t="str">
        <f>_xlfn.XLOOKUP($T23, 'SNAP2 IDs'!$B$3:$B$15,'SNAP2 IDs'!F$3:F$15, "Lookup err")</f>
        <v>snap04.sas.pvt</v>
      </c>
      <c r="Y23" s="94">
        <v>0</v>
      </c>
      <c r="Z23" s="39">
        <v>12</v>
      </c>
      <c r="AA23" s="95">
        <v>13</v>
      </c>
      <c r="AB23" s="94">
        <f t="shared" si="1"/>
        <v>14</v>
      </c>
      <c r="AC23" s="95">
        <f t="shared" si="2"/>
        <v>15</v>
      </c>
      <c r="AD23" s="98">
        <f t="shared" si="3"/>
        <v>103</v>
      </c>
      <c r="AE23" s="114" t="s">
        <v>130</v>
      </c>
    </row>
    <row r="24" spans="1:31">
      <c r="A24" s="48"/>
      <c r="B24" s="116" t="s">
        <v>134</v>
      </c>
      <c r="C24" s="45" t="s">
        <v>69</v>
      </c>
      <c r="D24" s="28">
        <v>37.239629290000003</v>
      </c>
      <c r="E24" s="29">
        <v>-118.28078691</v>
      </c>
      <c r="F24" s="62">
        <v>1182.6400000000001</v>
      </c>
      <c r="G24" s="65">
        <v>78.065501908315312</v>
      </c>
      <c r="H24" s="59">
        <v>-16.425580449761593</v>
      </c>
      <c r="I24" s="76" t="s">
        <v>70</v>
      </c>
      <c r="J24" s="77" t="s">
        <v>71</v>
      </c>
      <c r="K24" s="37" t="s">
        <v>135</v>
      </c>
      <c r="L24" s="37" t="s">
        <v>136</v>
      </c>
      <c r="M24" s="76" t="s">
        <v>74</v>
      </c>
      <c r="N24" s="78" t="s">
        <v>74</v>
      </c>
      <c r="O24" s="82">
        <v>19</v>
      </c>
      <c r="P24" s="123" t="str">
        <f>_xlfn.XLOOKUP(O24,'ARX IDs'!B$3:B$47,'ARX IDs'!C$3:C$47,"")</f>
        <v/>
      </c>
      <c r="Q24" s="123">
        <f t="shared" si="0"/>
        <v>19</v>
      </c>
      <c r="R24" s="39">
        <v>5</v>
      </c>
      <c r="S24" s="109">
        <v>6</v>
      </c>
      <c r="T24" s="133">
        <f>_xlfn.XLOOKUP(V24,'SNAP2 IDs'!C$3:C$15,'SNAP2 IDs'!B$3:B$15,"")</f>
        <v>7</v>
      </c>
      <c r="U24" s="134">
        <f>_xlfn.XLOOKUP($T24, 'SNAP2 IDs'!$B$3:$B$15,'SNAP2 IDs'!D$3:D$15, "Lookup err")</f>
        <v>1</v>
      </c>
      <c r="V24" s="38">
        <v>4</v>
      </c>
      <c r="W24" s="134" t="str">
        <f>_xlfn.XLOOKUP($T24, 'SNAP2 IDs'!$B$3:$B$15,'SNAP2 IDs'!E$3:E$15, "Lookup err")</f>
        <v>00:00:08:4b:e4:6f</v>
      </c>
      <c r="X24" s="136" t="str">
        <f>_xlfn.XLOOKUP($T24, 'SNAP2 IDs'!$B$3:$B$15,'SNAP2 IDs'!F$3:F$15, "Lookup err")</f>
        <v>snap04.sas.pvt</v>
      </c>
      <c r="Y24" s="94">
        <v>0</v>
      </c>
      <c r="Z24" s="39">
        <v>14</v>
      </c>
      <c r="AA24" s="95">
        <v>15</v>
      </c>
      <c r="AB24" s="94">
        <f t="shared" si="1"/>
        <v>12</v>
      </c>
      <c r="AC24" s="95">
        <f t="shared" si="2"/>
        <v>13</v>
      </c>
      <c r="AD24" s="98">
        <f t="shared" si="3"/>
        <v>102</v>
      </c>
      <c r="AE24" s="114" t="s">
        <v>130</v>
      </c>
    </row>
    <row r="25" spans="1:31">
      <c r="A25" s="48"/>
      <c r="B25" s="116" t="s">
        <v>137</v>
      </c>
      <c r="C25" s="45" t="s">
        <v>69</v>
      </c>
      <c r="D25" s="28">
        <v>37.239593720000002</v>
      </c>
      <c r="E25" s="29">
        <v>-118.28052287</v>
      </c>
      <c r="F25" s="62">
        <v>1183.28</v>
      </c>
      <c r="G25" s="65">
        <v>101.49064751988918</v>
      </c>
      <c r="H25" s="59">
        <v>-20.369924575211446</v>
      </c>
      <c r="I25" s="76" t="s">
        <v>70</v>
      </c>
      <c r="J25" s="77" t="s">
        <v>71</v>
      </c>
      <c r="K25" s="37" t="s">
        <v>138</v>
      </c>
      <c r="L25" s="37" t="s">
        <v>139</v>
      </c>
      <c r="M25" s="76" t="s">
        <v>74</v>
      </c>
      <c r="N25" s="78" t="s">
        <v>74</v>
      </c>
      <c r="O25" s="82">
        <v>19</v>
      </c>
      <c r="P25" s="123" t="str">
        <f>_xlfn.XLOOKUP(O25,'ARX IDs'!B$3:B$47,'ARX IDs'!C$3:C$47,"")</f>
        <v/>
      </c>
      <c r="Q25" s="123">
        <f t="shared" si="0"/>
        <v>19</v>
      </c>
      <c r="R25" s="39">
        <v>7</v>
      </c>
      <c r="S25" s="109">
        <v>8</v>
      </c>
      <c r="T25" s="133">
        <f>_xlfn.XLOOKUP(V25,'SNAP2 IDs'!C$3:C$15,'SNAP2 IDs'!B$3:B$15,"")</f>
        <v>7</v>
      </c>
      <c r="U25" s="134">
        <f>_xlfn.XLOOKUP($T25, 'SNAP2 IDs'!$B$3:$B$15,'SNAP2 IDs'!D$3:D$15, "Lookup err")</f>
        <v>1</v>
      </c>
      <c r="V25" s="38">
        <v>4</v>
      </c>
      <c r="W25" s="134" t="str">
        <f>_xlfn.XLOOKUP($T25, 'SNAP2 IDs'!$B$3:$B$15,'SNAP2 IDs'!E$3:E$15, "Lookup err")</f>
        <v>00:00:08:4b:e4:6f</v>
      </c>
      <c r="X25" s="136" t="str">
        <f>_xlfn.XLOOKUP($T25, 'SNAP2 IDs'!$B$3:$B$15,'SNAP2 IDs'!F$3:F$15, "Lookup err")</f>
        <v>snap04.sas.pvt</v>
      </c>
      <c r="Y25" s="94">
        <v>0</v>
      </c>
      <c r="Z25" s="39">
        <v>16</v>
      </c>
      <c r="AA25" s="95">
        <v>17</v>
      </c>
      <c r="AB25" s="94">
        <f t="shared" si="1"/>
        <v>18</v>
      </c>
      <c r="AC25" s="95">
        <f t="shared" si="2"/>
        <v>19</v>
      </c>
      <c r="AD25" s="98">
        <f t="shared" si="3"/>
        <v>105</v>
      </c>
      <c r="AE25" s="114" t="s">
        <v>130</v>
      </c>
    </row>
    <row r="26" spans="1:31">
      <c r="A26" s="48"/>
      <c r="B26" s="116" t="s">
        <v>140</v>
      </c>
      <c r="C26" s="45" t="s">
        <v>69</v>
      </c>
      <c r="D26" s="28">
        <v>37.239571570000003</v>
      </c>
      <c r="E26" s="29">
        <v>-118.2809067</v>
      </c>
      <c r="F26" s="62">
        <v>1182.51</v>
      </c>
      <c r="G26" s="65">
        <v>67.444400621060936</v>
      </c>
      <c r="H26" s="59">
        <v>-22.831532700291902</v>
      </c>
      <c r="I26" s="76" t="s">
        <v>70</v>
      </c>
      <c r="J26" s="77" t="s">
        <v>71</v>
      </c>
      <c r="K26" s="37" t="s">
        <v>141</v>
      </c>
      <c r="L26" s="37" t="s">
        <v>142</v>
      </c>
      <c r="M26" s="76" t="s">
        <v>74</v>
      </c>
      <c r="N26" s="78" t="s">
        <v>74</v>
      </c>
      <c r="O26" s="82">
        <v>19</v>
      </c>
      <c r="P26" s="123" t="str">
        <f>_xlfn.XLOOKUP(O26,'ARX IDs'!B$3:B$47,'ARX IDs'!C$3:C$47,"")</f>
        <v/>
      </c>
      <c r="Q26" s="123">
        <f t="shared" si="0"/>
        <v>19</v>
      </c>
      <c r="R26" s="39">
        <v>9</v>
      </c>
      <c r="S26" s="109">
        <v>10</v>
      </c>
      <c r="T26" s="133">
        <f>_xlfn.XLOOKUP(V26,'SNAP2 IDs'!C$3:C$15,'SNAP2 IDs'!B$3:B$15,"")</f>
        <v>7</v>
      </c>
      <c r="U26" s="134">
        <f>_xlfn.XLOOKUP($T26, 'SNAP2 IDs'!$B$3:$B$15,'SNAP2 IDs'!D$3:D$15, "Lookup err")</f>
        <v>1</v>
      </c>
      <c r="V26" s="38">
        <v>4</v>
      </c>
      <c r="W26" s="134" t="str">
        <f>_xlfn.XLOOKUP($T26, 'SNAP2 IDs'!$B$3:$B$15,'SNAP2 IDs'!E$3:E$15, "Lookup err")</f>
        <v>00:00:08:4b:e4:6f</v>
      </c>
      <c r="X26" s="136" t="str">
        <f>_xlfn.XLOOKUP($T26, 'SNAP2 IDs'!$B$3:$B$15,'SNAP2 IDs'!F$3:F$15, "Lookup err")</f>
        <v>snap04.sas.pvt</v>
      </c>
      <c r="Y26" s="94">
        <v>0</v>
      </c>
      <c r="Z26" s="39">
        <v>18</v>
      </c>
      <c r="AA26" s="95">
        <v>19</v>
      </c>
      <c r="AB26" s="94">
        <f t="shared" si="1"/>
        <v>16</v>
      </c>
      <c r="AC26" s="95">
        <f t="shared" si="2"/>
        <v>17</v>
      </c>
      <c r="AD26" s="98">
        <f t="shared" si="3"/>
        <v>104</v>
      </c>
      <c r="AE26" s="114" t="s">
        <v>130</v>
      </c>
    </row>
    <row r="27" spans="1:31">
      <c r="A27" s="48"/>
      <c r="B27" s="116" t="s">
        <v>143</v>
      </c>
      <c r="C27" s="45" t="s">
        <v>69</v>
      </c>
      <c r="D27" s="28">
        <v>37.2395341</v>
      </c>
      <c r="E27" s="29">
        <v>-118.28069682</v>
      </c>
      <c r="F27" s="62">
        <v>1182.8399999999999</v>
      </c>
      <c r="G27" s="65">
        <v>86.060311702124608</v>
      </c>
      <c r="H27" s="59">
        <v>-26.991184303650435</v>
      </c>
      <c r="I27" s="76" t="s">
        <v>70</v>
      </c>
      <c r="J27" s="77" t="s">
        <v>71</v>
      </c>
      <c r="K27" s="37" t="s">
        <v>144</v>
      </c>
      <c r="L27" s="37" t="s">
        <v>145</v>
      </c>
      <c r="M27" s="76" t="s">
        <v>74</v>
      </c>
      <c r="N27" s="78" t="s">
        <v>74</v>
      </c>
      <c r="O27" s="82">
        <v>19</v>
      </c>
      <c r="P27" s="123" t="str">
        <f>_xlfn.XLOOKUP(O27,'ARX IDs'!B$3:B$47,'ARX IDs'!C$3:C$47,"")</f>
        <v/>
      </c>
      <c r="Q27" s="123">
        <f t="shared" si="0"/>
        <v>19</v>
      </c>
      <c r="R27" s="39">
        <v>11</v>
      </c>
      <c r="S27" s="109">
        <v>12</v>
      </c>
      <c r="T27" s="133">
        <f>_xlfn.XLOOKUP(V27,'SNAP2 IDs'!C$3:C$15,'SNAP2 IDs'!B$3:B$15,"")</f>
        <v>7</v>
      </c>
      <c r="U27" s="134">
        <f>_xlfn.XLOOKUP($T27, 'SNAP2 IDs'!$B$3:$B$15,'SNAP2 IDs'!D$3:D$15, "Lookup err")</f>
        <v>1</v>
      </c>
      <c r="V27" s="38">
        <v>4</v>
      </c>
      <c r="W27" s="134" t="str">
        <f>_xlfn.XLOOKUP($T27, 'SNAP2 IDs'!$B$3:$B$15,'SNAP2 IDs'!E$3:E$15, "Lookup err")</f>
        <v>00:00:08:4b:e4:6f</v>
      </c>
      <c r="X27" s="136" t="str">
        <f>_xlfn.XLOOKUP($T27, 'SNAP2 IDs'!$B$3:$B$15,'SNAP2 IDs'!F$3:F$15, "Lookup err")</f>
        <v>snap04.sas.pvt</v>
      </c>
      <c r="Y27" s="94">
        <v>0</v>
      </c>
      <c r="Z27" s="39">
        <v>20</v>
      </c>
      <c r="AA27" s="95">
        <v>21</v>
      </c>
      <c r="AB27" s="94">
        <f t="shared" si="1"/>
        <v>22</v>
      </c>
      <c r="AC27" s="95">
        <f t="shared" si="2"/>
        <v>23</v>
      </c>
      <c r="AD27" s="98">
        <f t="shared" si="3"/>
        <v>107</v>
      </c>
      <c r="AE27" s="114" t="s">
        <v>130</v>
      </c>
    </row>
    <row r="28" spans="1:31">
      <c r="A28" s="48"/>
      <c r="B28" s="116" t="s">
        <v>146</v>
      </c>
      <c r="C28" s="45" t="s">
        <v>69</v>
      </c>
      <c r="D28" s="28">
        <v>37.239520489999997</v>
      </c>
      <c r="E28" s="29">
        <v>-118.28096304</v>
      </c>
      <c r="F28" s="62">
        <v>1182.47</v>
      </c>
      <c r="G28" s="65">
        <v>62.431112809047058</v>
      </c>
      <c r="H28" s="59">
        <v>-28.500556278383876</v>
      </c>
      <c r="I28" s="76" t="s">
        <v>70</v>
      </c>
      <c r="J28" s="77" t="s">
        <v>71</v>
      </c>
      <c r="K28" s="37" t="s">
        <v>147</v>
      </c>
      <c r="L28" s="37" t="s">
        <v>148</v>
      </c>
      <c r="M28" s="76" t="s">
        <v>74</v>
      </c>
      <c r="N28" s="78" t="s">
        <v>74</v>
      </c>
      <c r="O28" s="82">
        <v>19</v>
      </c>
      <c r="P28" s="123" t="str">
        <f>_xlfn.XLOOKUP(O28,'ARX IDs'!B$3:B$47,'ARX IDs'!C$3:C$47,"")</f>
        <v/>
      </c>
      <c r="Q28" s="123">
        <f t="shared" si="0"/>
        <v>19</v>
      </c>
      <c r="R28" s="39">
        <v>13</v>
      </c>
      <c r="S28" s="109">
        <v>14</v>
      </c>
      <c r="T28" s="133">
        <f>IF(ISBLANK(V28), "", _xlfn.XLOOKUP(V28,'SNAP2 IDs'!C$3:C$15,'SNAP2 IDs'!B$3:B$15,""))</f>
        <v>7</v>
      </c>
      <c r="U28" s="134">
        <f>_xlfn.XLOOKUP($T28, 'SNAP2 IDs'!$B$3:$B$15,'SNAP2 IDs'!D$3:D$15, "Lookup err")</f>
        <v>1</v>
      </c>
      <c r="V28" s="38">
        <v>4</v>
      </c>
      <c r="W28" s="134" t="str">
        <f>_xlfn.XLOOKUP($T28, 'SNAP2 IDs'!$B$3:$B$15,'SNAP2 IDs'!E$3:E$15, "Lookup err")</f>
        <v>00:00:08:4b:e4:6f</v>
      </c>
      <c r="X28" s="136" t="str">
        <f>_xlfn.XLOOKUP($T28, 'SNAP2 IDs'!$B$3:$B$15,'SNAP2 IDs'!F$3:F$15, "Lookup err")</f>
        <v>snap04.sas.pvt</v>
      </c>
      <c r="Y28" s="94">
        <v>0</v>
      </c>
      <c r="Z28" s="39">
        <v>22</v>
      </c>
      <c r="AA28" s="95">
        <v>23</v>
      </c>
      <c r="AB28" s="94">
        <f t="shared" si="1"/>
        <v>20</v>
      </c>
      <c r="AC28" s="95">
        <f t="shared" si="2"/>
        <v>21</v>
      </c>
      <c r="AD28" s="98">
        <f t="shared" si="3"/>
        <v>106</v>
      </c>
      <c r="AE28" s="114" t="s">
        <v>130</v>
      </c>
    </row>
    <row r="29" spans="1:31">
      <c r="A29" s="48"/>
      <c r="B29" s="116" t="s">
        <v>149</v>
      </c>
      <c r="C29" s="45" t="s">
        <v>69</v>
      </c>
      <c r="D29" s="28">
        <v>37.239489290000002</v>
      </c>
      <c r="E29" s="29">
        <v>-118.28061981</v>
      </c>
      <c r="F29" s="62">
        <v>1182.96</v>
      </c>
      <c r="G29" s="65">
        <v>92.892695240622274</v>
      </c>
      <c r="H29" s="59">
        <v>-31.9599036771104</v>
      </c>
      <c r="I29" s="76" t="s">
        <v>70</v>
      </c>
      <c r="J29" s="77" t="s">
        <v>71</v>
      </c>
      <c r="K29" s="37" t="s">
        <v>150</v>
      </c>
      <c r="L29" s="37" t="s">
        <v>151</v>
      </c>
      <c r="M29" s="76" t="s">
        <v>74</v>
      </c>
      <c r="N29" s="78" t="s">
        <v>74</v>
      </c>
      <c r="O29" s="82">
        <v>19</v>
      </c>
      <c r="P29" s="123" t="str">
        <f>_xlfn.XLOOKUP(O29,'ARX IDs'!B$3:B$47,'ARX IDs'!C$3:C$47,"")</f>
        <v/>
      </c>
      <c r="Q29" s="123">
        <f t="shared" si="0"/>
        <v>19</v>
      </c>
      <c r="R29" s="39">
        <v>15</v>
      </c>
      <c r="S29" s="109">
        <v>16</v>
      </c>
      <c r="T29" s="133">
        <f>IF(ISBLANK(V29), "", _xlfn.XLOOKUP(V29,'SNAP2 IDs'!C$3:C$15,'SNAP2 IDs'!B$3:B$15,""))</f>
        <v>7</v>
      </c>
      <c r="U29" s="134">
        <f>_xlfn.XLOOKUP($T29, 'SNAP2 IDs'!$B$3:$B$15,'SNAP2 IDs'!D$3:D$15, "Lookup err")</f>
        <v>1</v>
      </c>
      <c r="V29" s="38">
        <v>4</v>
      </c>
      <c r="W29" s="134" t="str">
        <f>_xlfn.XLOOKUP($T29, 'SNAP2 IDs'!$B$3:$B$15,'SNAP2 IDs'!E$3:E$15, "Lookup err")</f>
        <v>00:00:08:4b:e4:6f</v>
      </c>
      <c r="X29" s="136" t="str">
        <f>_xlfn.XLOOKUP($T29, 'SNAP2 IDs'!$B$3:$B$15,'SNAP2 IDs'!F$3:F$15, "Lookup err")</f>
        <v>snap04.sas.pvt</v>
      </c>
      <c r="Y29" s="94">
        <v>0</v>
      </c>
      <c r="Z29" s="39">
        <v>24</v>
      </c>
      <c r="AA29" s="95">
        <v>25</v>
      </c>
      <c r="AB29" s="94">
        <f t="shared" si="1"/>
        <v>26</v>
      </c>
      <c r="AC29" s="95">
        <f t="shared" si="2"/>
        <v>27</v>
      </c>
      <c r="AD29" s="98">
        <f t="shared" si="3"/>
        <v>109</v>
      </c>
      <c r="AE29" s="114" t="s">
        <v>130</v>
      </c>
    </row>
    <row r="30" spans="1:31">
      <c r="A30" s="48"/>
      <c r="B30" s="116" t="s">
        <v>152</v>
      </c>
      <c r="C30" s="45" t="s">
        <v>69</v>
      </c>
      <c r="D30" s="28">
        <v>37.239461759999998</v>
      </c>
      <c r="E30" s="29">
        <v>-118.28088169</v>
      </c>
      <c r="F30" s="62">
        <v>1182.3900000000001</v>
      </c>
      <c r="G30" s="65">
        <v>69.653915508441401</v>
      </c>
      <c r="H30" s="59">
        <v>-35.015272103846605</v>
      </c>
      <c r="I30" s="76" t="s">
        <v>70</v>
      </c>
      <c r="J30" s="77" t="s">
        <v>71</v>
      </c>
      <c r="K30" s="37" t="s">
        <v>153</v>
      </c>
      <c r="L30" s="37" t="s">
        <v>154</v>
      </c>
      <c r="M30" s="76" t="s">
        <v>74</v>
      </c>
      <c r="N30" s="78" t="s">
        <v>74</v>
      </c>
      <c r="O30" s="82">
        <v>20</v>
      </c>
      <c r="P30" s="123" t="str">
        <f>_xlfn.XLOOKUP(O30,'ARX IDs'!B$3:B$47,'ARX IDs'!C$3:C$47,"")</f>
        <v/>
      </c>
      <c r="Q30" s="123">
        <f t="shared" si="0"/>
        <v>20</v>
      </c>
      <c r="R30" s="39">
        <v>1</v>
      </c>
      <c r="S30" s="109">
        <v>2</v>
      </c>
      <c r="T30" s="133">
        <f>IF(ISBLANK(V30), "", _xlfn.XLOOKUP(V30,'SNAP2 IDs'!C$3:C$15,'SNAP2 IDs'!B$3:B$15,""))</f>
        <v>7</v>
      </c>
      <c r="U30" s="134">
        <f>_xlfn.XLOOKUP($T30, 'SNAP2 IDs'!$B$3:$B$15,'SNAP2 IDs'!D$3:D$15, "Lookup err")</f>
        <v>1</v>
      </c>
      <c r="V30" s="38">
        <v>4</v>
      </c>
      <c r="W30" s="134" t="str">
        <f>_xlfn.XLOOKUP($T30, 'SNAP2 IDs'!$B$3:$B$15,'SNAP2 IDs'!E$3:E$15, "Lookup err")</f>
        <v>00:00:08:4b:e4:6f</v>
      </c>
      <c r="X30" s="136" t="str">
        <f>_xlfn.XLOOKUP($T30, 'SNAP2 IDs'!$B$3:$B$15,'SNAP2 IDs'!F$3:F$15, "Lookup err")</f>
        <v>snap04.sas.pvt</v>
      </c>
      <c r="Y30" s="94">
        <v>0</v>
      </c>
      <c r="Z30" s="39">
        <v>26</v>
      </c>
      <c r="AA30" s="95">
        <v>27</v>
      </c>
      <c r="AB30" s="94">
        <f t="shared" si="1"/>
        <v>24</v>
      </c>
      <c r="AC30" s="95">
        <f t="shared" si="2"/>
        <v>25</v>
      </c>
      <c r="AD30" s="98">
        <f t="shared" si="3"/>
        <v>108</v>
      </c>
      <c r="AE30" s="114" t="s">
        <v>130</v>
      </c>
    </row>
    <row r="31" spans="1:31">
      <c r="A31" s="48"/>
      <c r="B31" s="116" t="s">
        <v>155</v>
      </c>
      <c r="C31" s="45" t="s">
        <v>69</v>
      </c>
      <c r="D31" s="28">
        <v>37.239461089999999</v>
      </c>
      <c r="E31" s="29">
        <v>-118.28074660999999</v>
      </c>
      <c r="F31" s="62">
        <v>1182.78</v>
      </c>
      <c r="G31" s="65">
        <v>81.641559193976192</v>
      </c>
      <c r="H31" s="59">
        <v>-35.092960364445574</v>
      </c>
      <c r="I31" s="76" t="s">
        <v>70</v>
      </c>
      <c r="J31" s="77" t="s">
        <v>71</v>
      </c>
      <c r="K31" s="37" t="s">
        <v>156</v>
      </c>
      <c r="L31" s="37" t="s">
        <v>157</v>
      </c>
      <c r="M31" s="76" t="s">
        <v>74</v>
      </c>
      <c r="N31" s="78" t="s">
        <v>74</v>
      </c>
      <c r="O31" s="82">
        <v>20</v>
      </c>
      <c r="P31" s="123" t="str">
        <f>_xlfn.XLOOKUP(O31,'ARX IDs'!B$3:B$47,'ARX IDs'!C$3:C$47,"")</f>
        <v/>
      </c>
      <c r="Q31" s="123">
        <f t="shared" si="0"/>
        <v>20</v>
      </c>
      <c r="R31" s="39">
        <v>3</v>
      </c>
      <c r="S31" s="109">
        <v>4</v>
      </c>
      <c r="T31" s="133">
        <f>IF(ISBLANK(V31), "", _xlfn.XLOOKUP(V31,'SNAP2 IDs'!C$3:C$15,'SNAP2 IDs'!B$3:B$15,""))</f>
        <v>7</v>
      </c>
      <c r="U31" s="134">
        <f>_xlfn.XLOOKUP($T31, 'SNAP2 IDs'!$B$3:$B$15,'SNAP2 IDs'!D$3:D$15, "Lookup err")</f>
        <v>1</v>
      </c>
      <c r="V31" s="38">
        <v>4</v>
      </c>
      <c r="W31" s="134" t="str">
        <f>_xlfn.XLOOKUP($T31, 'SNAP2 IDs'!$B$3:$B$15,'SNAP2 IDs'!E$3:E$15, "Lookup err")</f>
        <v>00:00:08:4b:e4:6f</v>
      </c>
      <c r="X31" s="136" t="str">
        <f>_xlfn.XLOOKUP($T31, 'SNAP2 IDs'!$B$3:$B$15,'SNAP2 IDs'!F$3:F$15, "Lookup err")</f>
        <v>snap04.sas.pvt</v>
      </c>
      <c r="Y31" s="94">
        <v>0</v>
      </c>
      <c r="Z31" s="39">
        <v>28</v>
      </c>
      <c r="AA31" s="95">
        <v>29</v>
      </c>
      <c r="AB31" s="94">
        <f t="shared" si="1"/>
        <v>30</v>
      </c>
      <c r="AC31" s="95">
        <f t="shared" si="2"/>
        <v>31</v>
      </c>
      <c r="AD31" s="98">
        <f t="shared" si="3"/>
        <v>111</v>
      </c>
      <c r="AE31" s="114" t="s">
        <v>130</v>
      </c>
    </row>
    <row r="32" spans="1:31">
      <c r="A32" s="48"/>
      <c r="B32" s="116" t="s">
        <v>158</v>
      </c>
      <c r="C32" s="45" t="s">
        <v>69</v>
      </c>
      <c r="D32" s="28">
        <v>37.23938287</v>
      </c>
      <c r="E32" s="29">
        <v>-118.28094695999999</v>
      </c>
      <c r="F32" s="62">
        <v>1182.43</v>
      </c>
      <c r="G32" s="65">
        <v>63.859806486295632</v>
      </c>
      <c r="H32" s="59">
        <v>-43.776288574115355</v>
      </c>
      <c r="I32" s="76" t="s">
        <v>70</v>
      </c>
      <c r="J32" s="77" t="s">
        <v>71</v>
      </c>
      <c r="K32" s="37" t="s">
        <v>159</v>
      </c>
      <c r="L32" s="37" t="s">
        <v>160</v>
      </c>
      <c r="M32" s="76" t="s">
        <v>74</v>
      </c>
      <c r="N32" s="78" t="s">
        <v>74</v>
      </c>
      <c r="O32" s="82">
        <v>21</v>
      </c>
      <c r="P32" s="123" t="str">
        <f>_xlfn.XLOOKUP(O32,'ARX IDs'!B$3:B$47,'ARX IDs'!C$3:C$47,"")</f>
        <v/>
      </c>
      <c r="Q32" s="123">
        <f t="shared" si="0"/>
        <v>21</v>
      </c>
      <c r="R32" s="39">
        <v>11</v>
      </c>
      <c r="S32" s="109">
        <v>12</v>
      </c>
      <c r="T32" s="133">
        <f>IF(ISBLANK(V32), "", _xlfn.XLOOKUP(V32,'SNAP2 IDs'!C$3:C$15,'SNAP2 IDs'!B$3:B$15,""))</f>
        <v>5</v>
      </c>
      <c r="U32" s="134">
        <f>_xlfn.XLOOKUP($T32, 'SNAP2 IDs'!$B$3:$B$15,'SNAP2 IDs'!D$3:D$15, "Lookup err")</f>
        <v>1</v>
      </c>
      <c r="V32" s="38">
        <v>5</v>
      </c>
      <c r="W32" s="134" t="str">
        <f>_xlfn.XLOOKUP($T32, 'SNAP2 IDs'!$B$3:$B$15,'SNAP2 IDs'!E$3:E$15, "Lookup err")</f>
        <v>00:00:18:2d:e4:75</v>
      </c>
      <c r="X32" s="136" t="str">
        <f>_xlfn.XLOOKUP($T32, 'SNAP2 IDs'!$B$3:$B$15,'SNAP2 IDs'!F$3:F$15, "Lookup err")</f>
        <v>snap05.sas.pvt</v>
      </c>
      <c r="Y32" s="94">
        <v>0</v>
      </c>
      <c r="Z32" s="39">
        <v>0</v>
      </c>
      <c r="AA32" s="95">
        <v>1</v>
      </c>
      <c r="AB32" s="94">
        <f t="shared" si="1"/>
        <v>2</v>
      </c>
      <c r="AC32" s="95">
        <f t="shared" si="2"/>
        <v>3</v>
      </c>
      <c r="AD32" s="98">
        <f t="shared" si="3"/>
        <v>129</v>
      </c>
      <c r="AE32" s="114" t="s">
        <v>130</v>
      </c>
    </row>
    <row r="33" spans="1:31">
      <c r="A33" s="48"/>
      <c r="B33" s="116" t="s">
        <v>161</v>
      </c>
      <c r="C33" s="45" t="s">
        <v>69</v>
      </c>
      <c r="D33" s="28">
        <v>37.239332210000001</v>
      </c>
      <c r="E33" s="29">
        <v>-118.28056574999999</v>
      </c>
      <c r="F33" s="62">
        <v>1182.4100000000001</v>
      </c>
      <c r="G33" s="65">
        <v>97.693276320354087</v>
      </c>
      <c r="H33" s="59">
        <v>-49.390930370261202</v>
      </c>
      <c r="I33" s="76" t="s">
        <v>70</v>
      </c>
      <c r="J33" s="77" t="s">
        <v>71</v>
      </c>
      <c r="K33" s="37" t="s">
        <v>162</v>
      </c>
      <c r="L33" s="37" t="s">
        <v>163</v>
      </c>
      <c r="M33" s="76" t="s">
        <v>74</v>
      </c>
      <c r="N33" s="78" t="s">
        <v>74</v>
      </c>
      <c r="O33" s="82">
        <v>20</v>
      </c>
      <c r="P33" s="123" t="str">
        <f>_xlfn.XLOOKUP(O33,'ARX IDs'!B$3:B$47,'ARX IDs'!C$3:C$47,"")</f>
        <v/>
      </c>
      <c r="Q33" s="123">
        <f t="shared" si="0"/>
        <v>20</v>
      </c>
      <c r="R33" s="39">
        <v>5</v>
      </c>
      <c r="S33" s="109">
        <v>6</v>
      </c>
      <c r="T33" s="133">
        <f>IF(ISBLANK(V33), "", _xlfn.XLOOKUP(V33,'SNAP2 IDs'!C$3:C$15,'SNAP2 IDs'!B$3:B$15,""))</f>
        <v>7</v>
      </c>
      <c r="U33" s="134">
        <f>_xlfn.XLOOKUP($T33, 'SNAP2 IDs'!$B$3:$B$15,'SNAP2 IDs'!D$3:D$15, "Lookup err")</f>
        <v>1</v>
      </c>
      <c r="V33" s="38">
        <v>4</v>
      </c>
      <c r="W33" s="134" t="str">
        <f>_xlfn.XLOOKUP($T33, 'SNAP2 IDs'!$B$3:$B$15,'SNAP2 IDs'!E$3:E$15, "Lookup err")</f>
        <v>00:00:08:4b:e4:6f</v>
      </c>
      <c r="X33" s="136" t="str">
        <f>_xlfn.XLOOKUP($T33, 'SNAP2 IDs'!$B$3:$B$15,'SNAP2 IDs'!F$3:F$15, "Lookup err")</f>
        <v>snap04.sas.pvt</v>
      </c>
      <c r="Y33" s="94">
        <v>0</v>
      </c>
      <c r="Z33" s="39">
        <v>30</v>
      </c>
      <c r="AA33" s="95">
        <v>31</v>
      </c>
      <c r="AB33" s="94">
        <f t="shared" si="1"/>
        <v>28</v>
      </c>
      <c r="AC33" s="95">
        <f t="shared" si="2"/>
        <v>29</v>
      </c>
      <c r="AD33" s="98">
        <f t="shared" si="3"/>
        <v>110</v>
      </c>
      <c r="AE33" s="114" t="s">
        <v>130</v>
      </c>
    </row>
    <row r="34" spans="1:31">
      <c r="A34" s="48"/>
      <c r="B34" s="116" t="s">
        <v>164</v>
      </c>
      <c r="C34" s="45" t="s">
        <v>69</v>
      </c>
      <c r="D34" s="28">
        <v>37.239307349999997</v>
      </c>
      <c r="E34" s="29">
        <v>-118.28075585000001</v>
      </c>
      <c r="F34" s="62">
        <v>1182.3399999999999</v>
      </c>
      <c r="G34" s="65">
        <v>80.825391540706363</v>
      </c>
      <c r="H34" s="59">
        <v>-52.149973562778555</v>
      </c>
      <c r="I34" s="76" t="s">
        <v>70</v>
      </c>
      <c r="J34" s="77" t="s">
        <v>71</v>
      </c>
      <c r="K34" s="37" t="s">
        <v>165</v>
      </c>
      <c r="L34" s="37" t="s">
        <v>166</v>
      </c>
      <c r="M34" s="76" t="s">
        <v>74</v>
      </c>
      <c r="N34" s="78" t="s">
        <v>74</v>
      </c>
      <c r="O34" s="82">
        <v>21</v>
      </c>
      <c r="P34" s="123" t="str">
        <f>_xlfn.XLOOKUP(O34,'ARX IDs'!B$3:B$47,'ARX IDs'!C$3:C$47,"")</f>
        <v/>
      </c>
      <c r="Q34" s="123">
        <f t="shared" si="0"/>
        <v>21</v>
      </c>
      <c r="R34" s="39">
        <v>13</v>
      </c>
      <c r="S34" s="109">
        <v>14</v>
      </c>
      <c r="T34" s="133">
        <f>IF(ISBLANK(V34), "", _xlfn.XLOOKUP(V34,'SNAP2 IDs'!C$3:C$15,'SNAP2 IDs'!B$3:B$15,""))</f>
        <v>5</v>
      </c>
      <c r="U34" s="134">
        <f>_xlfn.XLOOKUP($T34, 'SNAP2 IDs'!$B$3:$B$15,'SNAP2 IDs'!D$3:D$15, "Lookup err")</f>
        <v>1</v>
      </c>
      <c r="V34" s="38">
        <v>5</v>
      </c>
      <c r="W34" s="134" t="str">
        <f>_xlfn.XLOOKUP($T34, 'SNAP2 IDs'!$B$3:$B$15,'SNAP2 IDs'!E$3:E$15, "Lookup err")</f>
        <v>00:00:18:2d:e4:75</v>
      </c>
      <c r="X34" s="136" t="str">
        <f>_xlfn.XLOOKUP($T34, 'SNAP2 IDs'!$B$3:$B$15,'SNAP2 IDs'!F$3:F$15, "Lookup err")</f>
        <v>snap05.sas.pvt</v>
      </c>
      <c r="Y34" s="94">
        <v>0</v>
      </c>
      <c r="Z34" s="39">
        <v>2</v>
      </c>
      <c r="AA34" s="95">
        <v>3</v>
      </c>
      <c r="AB34" s="94">
        <f t="shared" si="1"/>
        <v>0</v>
      </c>
      <c r="AC34" s="95">
        <f t="shared" si="2"/>
        <v>1</v>
      </c>
      <c r="AD34" s="98">
        <f t="shared" si="3"/>
        <v>128</v>
      </c>
      <c r="AE34" s="114" t="s">
        <v>130</v>
      </c>
    </row>
    <row r="35" spans="1:31">
      <c r="A35" s="48"/>
      <c r="B35" s="116" t="s">
        <v>167</v>
      </c>
      <c r="C35" s="45" t="s">
        <v>69</v>
      </c>
      <c r="D35" s="28">
        <v>37.239281519999999</v>
      </c>
      <c r="E35" s="29">
        <v>-118.28093814</v>
      </c>
      <c r="F35" s="62">
        <v>1182.45</v>
      </c>
      <c r="G35" s="65">
        <v>64.640731728945923</v>
      </c>
      <c r="H35" s="59">
        <v>-55.019999991144324</v>
      </c>
      <c r="I35" s="76" t="s">
        <v>70</v>
      </c>
      <c r="J35" s="77" t="s">
        <v>71</v>
      </c>
      <c r="K35" s="37" t="s">
        <v>168</v>
      </c>
      <c r="L35" s="37" t="s">
        <v>169</v>
      </c>
      <c r="M35" s="76" t="s">
        <v>74</v>
      </c>
      <c r="N35" s="78" t="s">
        <v>74</v>
      </c>
      <c r="O35" s="82">
        <v>21</v>
      </c>
      <c r="P35" s="123" t="str">
        <f>_xlfn.XLOOKUP(O35,'ARX IDs'!B$3:B$47,'ARX IDs'!C$3:C$47,"")</f>
        <v/>
      </c>
      <c r="Q35" s="123">
        <f t="shared" si="0"/>
        <v>21</v>
      </c>
      <c r="R35" s="39">
        <v>15</v>
      </c>
      <c r="S35" s="109">
        <v>16</v>
      </c>
      <c r="T35" s="133">
        <f>IF(ISBLANK(V35), "", _xlfn.XLOOKUP(V35,'SNAP2 IDs'!C$3:C$15,'SNAP2 IDs'!B$3:B$15,""))</f>
        <v>5</v>
      </c>
      <c r="U35" s="134">
        <f>_xlfn.XLOOKUP($T35, 'SNAP2 IDs'!$B$3:$B$15,'SNAP2 IDs'!D$3:D$15, "Lookup err")</f>
        <v>1</v>
      </c>
      <c r="V35" s="38">
        <v>5</v>
      </c>
      <c r="W35" s="134" t="str">
        <f>_xlfn.XLOOKUP($T35, 'SNAP2 IDs'!$B$3:$B$15,'SNAP2 IDs'!E$3:E$15, "Lookup err")</f>
        <v>00:00:18:2d:e4:75</v>
      </c>
      <c r="X35" s="136" t="str">
        <f>_xlfn.XLOOKUP($T35, 'SNAP2 IDs'!$B$3:$B$15,'SNAP2 IDs'!F$3:F$15, "Lookup err")</f>
        <v>snap05.sas.pvt</v>
      </c>
      <c r="Y35" s="94">
        <v>0</v>
      </c>
      <c r="Z35" s="39">
        <v>4</v>
      </c>
      <c r="AA35" s="95">
        <v>5</v>
      </c>
      <c r="AB35" s="94">
        <f t="shared" si="1"/>
        <v>6</v>
      </c>
      <c r="AC35" s="95">
        <f t="shared" si="2"/>
        <v>7</v>
      </c>
      <c r="AD35" s="98">
        <f t="shared" si="3"/>
        <v>131</v>
      </c>
      <c r="AE35" s="114" t="s">
        <v>130</v>
      </c>
    </row>
    <row r="36" spans="1:31">
      <c r="A36" s="48"/>
      <c r="B36" s="116" t="s">
        <v>170</v>
      </c>
      <c r="C36" s="45" t="s">
        <v>69</v>
      </c>
      <c r="D36" s="28">
        <v>37.239154200000002</v>
      </c>
      <c r="E36" s="29">
        <v>-118.28090965</v>
      </c>
      <c r="F36" s="62">
        <v>1182.81</v>
      </c>
      <c r="G36" s="65">
        <v>67.178574763107292</v>
      </c>
      <c r="H36" s="59">
        <v>-69.150385311152164</v>
      </c>
      <c r="I36" s="76" t="s">
        <v>70</v>
      </c>
      <c r="J36" s="77" t="s">
        <v>71</v>
      </c>
      <c r="K36" s="37" t="s">
        <v>171</v>
      </c>
      <c r="L36" s="37" t="s">
        <v>172</v>
      </c>
      <c r="M36" s="76" t="s">
        <v>74</v>
      </c>
      <c r="N36" s="78" t="s">
        <v>74</v>
      </c>
      <c r="O36" s="82">
        <v>22</v>
      </c>
      <c r="P36" s="123" t="str">
        <f>_xlfn.XLOOKUP(O36,'ARX IDs'!B$3:B$47,'ARX IDs'!C$3:C$47,"")</f>
        <v/>
      </c>
      <c r="Q36" s="123">
        <f t="shared" si="0"/>
        <v>22</v>
      </c>
      <c r="R36" s="39">
        <v>1</v>
      </c>
      <c r="S36" s="109">
        <v>2</v>
      </c>
      <c r="T36" s="133">
        <f>IF(ISBLANK(V36), "", _xlfn.XLOOKUP(V36,'SNAP2 IDs'!C$3:C$15,'SNAP2 IDs'!B$3:B$15,""))</f>
        <v>5</v>
      </c>
      <c r="U36" s="134">
        <f>_xlfn.XLOOKUP($T36, 'SNAP2 IDs'!$B$3:$B$15,'SNAP2 IDs'!D$3:D$15, "Lookup err")</f>
        <v>1</v>
      </c>
      <c r="V36" s="38">
        <v>5</v>
      </c>
      <c r="W36" s="134" t="str">
        <f>_xlfn.XLOOKUP($T36, 'SNAP2 IDs'!$B$3:$B$15,'SNAP2 IDs'!E$3:E$15, "Lookup err")</f>
        <v>00:00:18:2d:e4:75</v>
      </c>
      <c r="X36" s="136" t="str">
        <f>_xlfn.XLOOKUP($T36, 'SNAP2 IDs'!$B$3:$B$15,'SNAP2 IDs'!F$3:F$15, "Lookup err")</f>
        <v>snap05.sas.pvt</v>
      </c>
      <c r="Y36" s="94">
        <v>0</v>
      </c>
      <c r="Z36" s="39">
        <v>6</v>
      </c>
      <c r="AA36" s="95">
        <v>7</v>
      </c>
      <c r="AB36" s="94">
        <f t="shared" si="1"/>
        <v>4</v>
      </c>
      <c r="AC36" s="95">
        <f t="shared" si="2"/>
        <v>5</v>
      </c>
      <c r="AD36" s="98">
        <f t="shared" si="3"/>
        <v>130</v>
      </c>
      <c r="AE36" s="114" t="s">
        <v>130</v>
      </c>
    </row>
    <row r="37" spans="1:31">
      <c r="A37" s="48"/>
      <c r="B37" s="116" t="s">
        <v>173</v>
      </c>
      <c r="C37" s="45" t="s">
        <v>69</v>
      </c>
      <c r="D37" s="28">
        <v>37.240609460000002</v>
      </c>
      <c r="E37" s="29">
        <v>-118.28117415</v>
      </c>
      <c r="F37" s="62">
        <v>1182.8900000000001</v>
      </c>
      <c r="G37" s="65">
        <v>43.699254910884065</v>
      </c>
      <c r="H37" s="59">
        <v>92.356855792925401</v>
      </c>
      <c r="I37" s="76" t="s">
        <v>70</v>
      </c>
      <c r="J37" s="78" t="s">
        <v>70</v>
      </c>
      <c r="K37" s="37" t="s">
        <v>174</v>
      </c>
      <c r="L37" s="37" t="s">
        <v>175</v>
      </c>
      <c r="M37" s="76" t="s">
        <v>74</v>
      </c>
      <c r="N37" s="78" t="s">
        <v>74</v>
      </c>
      <c r="O37" s="82">
        <v>24</v>
      </c>
      <c r="P37" s="123">
        <f>_xlfn.XLOOKUP(O37,'ARX IDs'!B$3:B$47,'ARX IDs'!C$3:C$47,"")</f>
        <v>43</v>
      </c>
      <c r="Q37" s="123">
        <f t="shared" si="0"/>
        <v>24</v>
      </c>
      <c r="R37" s="39">
        <v>15</v>
      </c>
      <c r="S37" s="109">
        <v>16</v>
      </c>
      <c r="T37" s="133">
        <f>IF(ISBLANK(V37), "", _xlfn.XLOOKUP(V37,'SNAP2 IDs'!C$3:C$15,'SNAP2 IDs'!B$3:B$15,""))</f>
        <v>6</v>
      </c>
      <c r="U37" s="134">
        <f>_xlfn.XLOOKUP($T37, 'SNAP2 IDs'!$B$3:$B$15,'SNAP2 IDs'!D$3:D$15, "Lookup err")</f>
        <v>1</v>
      </c>
      <c r="V37" s="38">
        <v>6</v>
      </c>
      <c r="W37" s="134" t="str">
        <f>_xlfn.XLOOKUP($T37, 'SNAP2 IDs'!$B$3:$B$15,'SNAP2 IDs'!E$3:E$15, "Lookup err")</f>
        <v>02:00:c2:4f:e4:75</v>
      </c>
      <c r="X37" s="136" t="str">
        <f>_xlfn.XLOOKUP($T37, 'SNAP2 IDs'!$B$3:$B$15,'SNAP2 IDs'!F$3:F$15, "Lookup err")</f>
        <v>snap06.sas.pvt</v>
      </c>
      <c r="Y37" s="94">
        <v>0</v>
      </c>
      <c r="Z37" s="39">
        <v>0</v>
      </c>
      <c r="AA37" s="95">
        <v>1</v>
      </c>
      <c r="AB37" s="94">
        <f t="shared" si="1"/>
        <v>2</v>
      </c>
      <c r="AC37" s="95">
        <f t="shared" si="2"/>
        <v>3</v>
      </c>
      <c r="AD37" s="98">
        <f t="shared" si="3"/>
        <v>161</v>
      </c>
      <c r="AE37" s="114" t="s">
        <v>130</v>
      </c>
    </row>
    <row r="38" spans="1:31">
      <c r="A38" s="48"/>
      <c r="B38" s="116" t="s">
        <v>176</v>
      </c>
      <c r="C38" s="45" t="s">
        <v>69</v>
      </c>
      <c r="D38" s="28">
        <v>37.240439010000003</v>
      </c>
      <c r="E38" s="29">
        <v>-118.28102850000001</v>
      </c>
      <c r="F38" s="62">
        <v>1182.58</v>
      </c>
      <c r="G38" s="65">
        <v>56.627384887694376</v>
      </c>
      <c r="H38" s="59">
        <v>73.445312756378286</v>
      </c>
      <c r="I38" s="76" t="s">
        <v>70</v>
      </c>
      <c r="J38" s="78" t="s">
        <v>70</v>
      </c>
      <c r="K38" s="37" t="s">
        <v>177</v>
      </c>
      <c r="L38" s="37" t="s">
        <v>178</v>
      </c>
      <c r="M38" s="76" t="s">
        <v>74</v>
      </c>
      <c r="N38" s="78" t="s">
        <v>74</v>
      </c>
      <c r="O38" s="82">
        <v>25</v>
      </c>
      <c r="P38" s="123">
        <f>_xlfn.XLOOKUP(O38,'ARX IDs'!B$3:B$47,'ARX IDs'!C$3:C$47,"")</f>
        <v>31</v>
      </c>
      <c r="Q38" s="123">
        <f t="shared" si="0"/>
        <v>25</v>
      </c>
      <c r="R38" s="39">
        <v>5</v>
      </c>
      <c r="S38" s="109">
        <v>6</v>
      </c>
      <c r="T38" s="133">
        <f>IF(ISBLANK(V38), "", _xlfn.XLOOKUP(V38,'SNAP2 IDs'!C$3:C$15,'SNAP2 IDs'!B$3:B$15,""))</f>
        <v>6</v>
      </c>
      <c r="U38" s="134">
        <f>_xlfn.XLOOKUP($T38, 'SNAP2 IDs'!$B$3:$B$15,'SNAP2 IDs'!D$3:D$15, "Lookup err")</f>
        <v>1</v>
      </c>
      <c r="V38" s="38">
        <v>6</v>
      </c>
      <c r="W38" s="134" t="str">
        <f>_xlfn.XLOOKUP($T38, 'SNAP2 IDs'!$B$3:$B$15,'SNAP2 IDs'!E$3:E$15, "Lookup err")</f>
        <v>02:00:c2:4f:e4:75</v>
      </c>
      <c r="X38" s="136" t="str">
        <f>_xlfn.XLOOKUP($T38, 'SNAP2 IDs'!$B$3:$B$15,'SNAP2 IDs'!F$3:F$15, "Lookup err")</f>
        <v>snap06.sas.pvt</v>
      </c>
      <c r="Y38" s="94">
        <v>0</v>
      </c>
      <c r="Z38" s="39">
        <v>6</v>
      </c>
      <c r="AA38" s="95">
        <v>7</v>
      </c>
      <c r="AB38" s="94">
        <f t="shared" si="1"/>
        <v>4</v>
      </c>
      <c r="AC38" s="95">
        <f t="shared" si="2"/>
        <v>5</v>
      </c>
      <c r="AD38" s="98">
        <f t="shared" si="3"/>
        <v>162</v>
      </c>
      <c r="AE38" s="114" t="s">
        <v>130</v>
      </c>
    </row>
    <row r="39" spans="1:31">
      <c r="A39" s="48"/>
      <c r="B39" s="116" t="s">
        <v>179</v>
      </c>
      <c r="C39" s="45" t="s">
        <v>69</v>
      </c>
      <c r="D39" s="28">
        <v>37.240374989999999</v>
      </c>
      <c r="E39" s="29">
        <v>-118.28117435999999</v>
      </c>
      <c r="F39" s="62">
        <v>1182.6500000000001</v>
      </c>
      <c r="G39" s="65">
        <v>43.681643500480412</v>
      </c>
      <c r="H39" s="59">
        <v>66.337946467209349</v>
      </c>
      <c r="I39" s="76" t="s">
        <v>70</v>
      </c>
      <c r="J39" s="78" t="s">
        <v>70</v>
      </c>
      <c r="K39" s="37" t="s">
        <v>180</v>
      </c>
      <c r="L39" s="37" t="s">
        <v>181</v>
      </c>
      <c r="M39" s="76" t="s">
        <v>74</v>
      </c>
      <c r="N39" s="78" t="s">
        <v>74</v>
      </c>
      <c r="O39" s="82">
        <v>25</v>
      </c>
      <c r="P39" s="123">
        <f>_xlfn.XLOOKUP(O39,'ARX IDs'!B$3:B$47,'ARX IDs'!C$3:C$47,"")</f>
        <v>31</v>
      </c>
      <c r="Q39" s="123">
        <f t="shared" si="0"/>
        <v>25</v>
      </c>
      <c r="R39" s="39">
        <v>1</v>
      </c>
      <c r="S39" s="109">
        <v>2</v>
      </c>
      <c r="T39" s="133">
        <f>IF(ISBLANK(V39), "", _xlfn.XLOOKUP(V39,'SNAP2 IDs'!C$3:C$15,'SNAP2 IDs'!B$3:B$15,""))</f>
        <v>6</v>
      </c>
      <c r="U39" s="134">
        <f>_xlfn.XLOOKUP($T39, 'SNAP2 IDs'!$B$3:$B$15,'SNAP2 IDs'!D$3:D$15, "Lookup err")</f>
        <v>1</v>
      </c>
      <c r="V39" s="38">
        <v>6</v>
      </c>
      <c r="W39" s="134" t="str">
        <f>_xlfn.XLOOKUP($T39, 'SNAP2 IDs'!$B$3:$B$15,'SNAP2 IDs'!E$3:E$15, "Lookup err")</f>
        <v>02:00:c2:4f:e4:75</v>
      </c>
      <c r="X39" s="136" t="str">
        <f>_xlfn.XLOOKUP($T39, 'SNAP2 IDs'!$B$3:$B$15,'SNAP2 IDs'!F$3:F$15, "Lookup err")</f>
        <v>snap06.sas.pvt</v>
      </c>
      <c r="Y39" s="94">
        <v>0</v>
      </c>
      <c r="Z39" s="39">
        <v>2</v>
      </c>
      <c r="AA39" s="95">
        <v>3</v>
      </c>
      <c r="AB39" s="94">
        <f t="shared" si="1"/>
        <v>0</v>
      </c>
      <c r="AC39" s="95">
        <f t="shared" si="2"/>
        <v>1</v>
      </c>
      <c r="AD39" s="98">
        <f t="shared" si="3"/>
        <v>160</v>
      </c>
      <c r="AE39" s="114" t="s">
        <v>126</v>
      </c>
    </row>
    <row r="40" spans="1:31">
      <c r="A40" s="48"/>
      <c r="B40" s="116" t="s">
        <v>182</v>
      </c>
      <c r="C40" s="45" t="s">
        <v>69</v>
      </c>
      <c r="D40" s="28">
        <v>37.240361759999999</v>
      </c>
      <c r="E40" s="29">
        <v>-118.281272</v>
      </c>
      <c r="F40" s="62">
        <v>1182.75</v>
      </c>
      <c r="G40" s="65">
        <v>35.021546692006595</v>
      </c>
      <c r="H40" s="59">
        <v>64.869638283691387</v>
      </c>
      <c r="I40" s="76" t="s">
        <v>70</v>
      </c>
      <c r="J40" s="78" t="s">
        <v>70</v>
      </c>
      <c r="K40" s="37" t="s">
        <v>183</v>
      </c>
      <c r="L40" s="37" t="s">
        <v>184</v>
      </c>
      <c r="M40" s="76" t="s">
        <v>74</v>
      </c>
      <c r="N40" s="78" t="s">
        <v>74</v>
      </c>
      <c r="O40" s="82">
        <v>25</v>
      </c>
      <c r="P40" s="123">
        <f>_xlfn.XLOOKUP(O40,'ARX IDs'!B$3:B$47,'ARX IDs'!C$3:C$47,"")</f>
        <v>31</v>
      </c>
      <c r="Q40" s="123">
        <f t="shared" si="0"/>
        <v>25</v>
      </c>
      <c r="R40" s="39">
        <v>3</v>
      </c>
      <c r="S40" s="109">
        <v>4</v>
      </c>
      <c r="T40" s="133">
        <f>IF(ISBLANK(V40), "", _xlfn.XLOOKUP(V40,'SNAP2 IDs'!C$3:C$15,'SNAP2 IDs'!B$3:B$15,""))</f>
        <v>6</v>
      </c>
      <c r="U40" s="134">
        <f>_xlfn.XLOOKUP($T40, 'SNAP2 IDs'!$B$3:$B$15,'SNAP2 IDs'!D$3:D$15, "Lookup err")</f>
        <v>1</v>
      </c>
      <c r="V40" s="38">
        <v>6</v>
      </c>
      <c r="W40" s="134" t="str">
        <f>_xlfn.XLOOKUP($T40, 'SNAP2 IDs'!$B$3:$B$15,'SNAP2 IDs'!E$3:E$15, "Lookup err")</f>
        <v>02:00:c2:4f:e4:75</v>
      </c>
      <c r="X40" s="136" t="str">
        <f>_xlfn.XLOOKUP($T40, 'SNAP2 IDs'!$B$3:$B$15,'SNAP2 IDs'!F$3:F$15, "Lookup err")</f>
        <v>snap06.sas.pvt</v>
      </c>
      <c r="Y40" s="94">
        <v>0</v>
      </c>
      <c r="Z40" s="39">
        <v>4</v>
      </c>
      <c r="AA40" s="95">
        <v>5</v>
      </c>
      <c r="AB40" s="94">
        <f t="shared" si="1"/>
        <v>6</v>
      </c>
      <c r="AC40" s="95">
        <f t="shared" si="2"/>
        <v>7</v>
      </c>
      <c r="AD40" s="98">
        <f t="shared" si="3"/>
        <v>163</v>
      </c>
      <c r="AE40" s="114" t="s">
        <v>88</v>
      </c>
    </row>
    <row r="41" spans="1:31">
      <c r="A41" s="48"/>
      <c r="B41" s="116" t="s">
        <v>185</v>
      </c>
      <c r="C41" s="45" t="s">
        <v>69</v>
      </c>
      <c r="D41" s="28">
        <v>37.24028972</v>
      </c>
      <c r="E41" s="29">
        <v>-118.2811755</v>
      </c>
      <c r="F41" s="62">
        <v>1182.71</v>
      </c>
      <c r="G41" s="65">
        <v>43.584088751454523</v>
      </c>
      <c r="H41" s="59">
        <v>56.873296290288721</v>
      </c>
      <c r="I41" s="76" t="s">
        <v>70</v>
      </c>
      <c r="J41" s="78" t="s">
        <v>70</v>
      </c>
      <c r="K41" s="37" t="s">
        <v>186</v>
      </c>
      <c r="L41" s="37" t="s">
        <v>187</v>
      </c>
      <c r="M41" s="76" t="s">
        <v>74</v>
      </c>
      <c r="N41" s="78" t="s">
        <v>74</v>
      </c>
      <c r="O41" s="82">
        <v>27</v>
      </c>
      <c r="P41" s="123">
        <f>_xlfn.XLOOKUP(O41,'ARX IDs'!B$3:B$47,'ARX IDs'!C$3:C$47,"")</f>
        <v>21</v>
      </c>
      <c r="Q41" s="123">
        <f t="shared" si="0"/>
        <v>27</v>
      </c>
      <c r="R41" s="39">
        <v>7</v>
      </c>
      <c r="S41" s="109">
        <v>8</v>
      </c>
      <c r="T41" s="133">
        <f>IF(ISBLANK(V41), "", _xlfn.XLOOKUP(V41,'SNAP2 IDs'!C$3:C$15,'SNAP2 IDs'!B$3:B$15,""))</f>
        <v>6</v>
      </c>
      <c r="U41" s="134">
        <f>_xlfn.XLOOKUP($T41, 'SNAP2 IDs'!$B$3:$B$15,'SNAP2 IDs'!D$3:D$15, "Lookup err")</f>
        <v>1</v>
      </c>
      <c r="V41" s="38">
        <v>6</v>
      </c>
      <c r="W41" s="134" t="str">
        <f>_xlfn.XLOOKUP($T41, 'SNAP2 IDs'!$B$3:$B$15,'SNAP2 IDs'!E$3:E$15, "Lookup err")</f>
        <v>02:00:c2:4f:e4:75</v>
      </c>
      <c r="X41" s="136" t="str">
        <f>_xlfn.XLOOKUP($T41, 'SNAP2 IDs'!$B$3:$B$15,'SNAP2 IDs'!F$3:F$15, "Lookup err")</f>
        <v>snap06.sas.pvt</v>
      </c>
      <c r="Y41" s="94">
        <v>1</v>
      </c>
      <c r="Z41" s="39">
        <v>8</v>
      </c>
      <c r="AA41" s="95">
        <v>9</v>
      </c>
      <c r="AB41" s="94">
        <f t="shared" si="1"/>
        <v>42</v>
      </c>
      <c r="AC41" s="95">
        <f t="shared" si="2"/>
        <v>43</v>
      </c>
      <c r="AD41" s="98">
        <f t="shared" si="3"/>
        <v>181</v>
      </c>
      <c r="AE41" s="114" t="s">
        <v>130</v>
      </c>
    </row>
    <row r="42" spans="1:31">
      <c r="A42" s="48"/>
      <c r="B42" s="116" t="s">
        <v>188</v>
      </c>
      <c r="C42" s="45" t="s">
        <v>69</v>
      </c>
      <c r="D42" s="28">
        <v>37.2402905</v>
      </c>
      <c r="E42" s="29">
        <v>-118.28104146</v>
      </c>
      <c r="F42" s="62">
        <v>1182.42</v>
      </c>
      <c r="G42" s="65">
        <v>55.473996860877385</v>
      </c>
      <c r="H42" s="59">
        <v>56.964302540829749</v>
      </c>
      <c r="I42" s="76" t="s">
        <v>70</v>
      </c>
      <c r="J42" s="77" t="s">
        <v>71</v>
      </c>
      <c r="K42" s="37" t="s">
        <v>189</v>
      </c>
      <c r="L42" s="37" t="s">
        <v>190</v>
      </c>
      <c r="M42" s="76" t="s">
        <v>74</v>
      </c>
      <c r="N42" s="78" t="s">
        <v>74</v>
      </c>
      <c r="O42" s="82">
        <v>16</v>
      </c>
      <c r="P42" s="123" t="str">
        <f>_xlfn.XLOOKUP(O42,'ARX IDs'!B$3:B$47,'ARX IDs'!C$3:C$47,"")</f>
        <v/>
      </c>
      <c r="Q42" s="123">
        <f t="shared" si="0"/>
        <v>16</v>
      </c>
      <c r="R42" s="39">
        <v>11</v>
      </c>
      <c r="S42" s="109">
        <v>12</v>
      </c>
      <c r="T42" s="133">
        <f>IF(ISBLANK(V42), "", _xlfn.XLOOKUP(V42,'SNAP2 IDs'!C$3:C$15,'SNAP2 IDs'!B$3:B$15,""))</f>
        <v>10</v>
      </c>
      <c r="U42" s="134">
        <f>_xlfn.XLOOKUP($T42, 'SNAP2 IDs'!$B$3:$B$15,'SNAP2 IDs'!D$3:D$15, "Lookup err")</f>
        <v>1</v>
      </c>
      <c r="V42" s="38">
        <v>3</v>
      </c>
      <c r="W42" s="134" t="str">
        <f>_xlfn.XLOOKUP($T42, 'SNAP2 IDs'!$B$3:$B$15,'SNAP2 IDs'!E$3:E$15, "Lookup err")</f>
        <v>02:00:a6:4e:e4:6f</v>
      </c>
      <c r="X42" s="136" t="str">
        <f>_xlfn.XLOOKUP($T42, 'SNAP2 IDs'!$B$3:$B$15,'SNAP2 IDs'!F$3:F$15, "Lookup err")</f>
        <v>snap03.sas.pvt</v>
      </c>
      <c r="Y42" s="94">
        <v>0</v>
      </c>
      <c r="Z42" s="39">
        <v>24</v>
      </c>
      <c r="AA42" s="95">
        <v>25</v>
      </c>
      <c r="AB42" s="94">
        <f t="shared" si="1"/>
        <v>26</v>
      </c>
      <c r="AC42" s="95">
        <f t="shared" si="2"/>
        <v>27</v>
      </c>
      <c r="AD42" s="98">
        <f t="shared" si="3"/>
        <v>77</v>
      </c>
      <c r="AE42" s="114" t="s">
        <v>130</v>
      </c>
    </row>
    <row r="43" spans="1:31">
      <c r="A43" s="48"/>
      <c r="B43" s="116" t="s">
        <v>191</v>
      </c>
      <c r="C43" s="45" t="s">
        <v>69</v>
      </c>
      <c r="D43" s="28">
        <v>37.240281529999997</v>
      </c>
      <c r="E43" s="29">
        <v>-118.28126795</v>
      </c>
      <c r="F43" s="62">
        <v>1182.76</v>
      </c>
      <c r="G43" s="65">
        <v>35.385379402938611</v>
      </c>
      <c r="H43" s="59">
        <v>55.962123942197351</v>
      </c>
      <c r="I43" s="79" t="s">
        <v>71</v>
      </c>
      <c r="J43" s="78" t="s">
        <v>70</v>
      </c>
      <c r="K43" s="37" t="s">
        <v>192</v>
      </c>
      <c r="L43" s="37" t="s">
        <v>193</v>
      </c>
      <c r="M43" s="76" t="s">
        <v>74</v>
      </c>
      <c r="N43" s="104" t="s">
        <v>194</v>
      </c>
      <c r="O43" s="69">
        <v>45</v>
      </c>
      <c r="P43" s="123">
        <f>_xlfn.XLOOKUP(O43,'ARX IDs'!B$3:B$47,'ARX IDs'!C$3:C$47,"")</f>
        <v>50</v>
      </c>
      <c r="Q43" s="128">
        <v>45</v>
      </c>
      <c r="R43" s="40">
        <v>7</v>
      </c>
      <c r="S43" s="110">
        <v>8</v>
      </c>
      <c r="T43" s="133" t="str">
        <f>IF(ISBLANK(V43), "", _xlfn.XLOOKUP(V43,'SNAP2 IDs'!C$3:C$15,'SNAP2 IDs'!B$3:B$15,""))</f>
        <v/>
      </c>
      <c r="U43" s="128"/>
      <c r="V43" s="38"/>
      <c r="W43" s="128"/>
      <c r="X43" s="137"/>
      <c r="Y43" s="87"/>
      <c r="Z43" s="40"/>
      <c r="AA43" s="88"/>
      <c r="AB43" s="87"/>
      <c r="AC43" s="88"/>
      <c r="AD43" s="99"/>
      <c r="AE43" s="114" t="s">
        <v>126</v>
      </c>
    </row>
    <row r="44" spans="1:31">
      <c r="A44" s="48"/>
      <c r="B44" s="116" t="s">
        <v>195</v>
      </c>
      <c r="C44" s="45" t="s">
        <v>69</v>
      </c>
      <c r="D44" s="28">
        <v>37.240237669999999</v>
      </c>
      <c r="E44" s="29">
        <v>-118.28113573</v>
      </c>
      <c r="F44" s="62">
        <v>1182.67</v>
      </c>
      <c r="G44" s="65">
        <v>47.115601331839308</v>
      </c>
      <c r="H44" s="59">
        <v>51.098838638495607</v>
      </c>
      <c r="I44" s="76" t="s">
        <v>70</v>
      </c>
      <c r="J44" s="77" t="s">
        <v>71</v>
      </c>
      <c r="K44" s="37" t="s">
        <v>196</v>
      </c>
      <c r="L44" s="37" t="s">
        <v>197</v>
      </c>
      <c r="M44" s="76" t="s">
        <v>74</v>
      </c>
      <c r="N44" s="78" t="s">
        <v>74</v>
      </c>
      <c r="O44" s="82">
        <v>16</v>
      </c>
      <c r="P44" s="123" t="str">
        <f>_xlfn.XLOOKUP(O44,'ARX IDs'!B$3:B$47,'ARX IDs'!C$3:C$47,"")</f>
        <v/>
      </c>
      <c r="Q44" s="123">
        <f t="shared" ref="Q44:Q86" si="4">O44</f>
        <v>16</v>
      </c>
      <c r="R44" s="39">
        <v>13</v>
      </c>
      <c r="S44" s="109">
        <v>14</v>
      </c>
      <c r="T44" s="133">
        <f>IF(ISBLANK(V44), "", _xlfn.XLOOKUP(V44,'SNAP2 IDs'!C$3:C$15,'SNAP2 IDs'!B$3:B$15,""))</f>
        <v>10</v>
      </c>
      <c r="U44" s="134">
        <f>_xlfn.XLOOKUP($T44, 'SNAP2 IDs'!$B$3:$B$15,'SNAP2 IDs'!D$3:D$15, "Lookup err")</f>
        <v>1</v>
      </c>
      <c r="V44" s="38">
        <v>3</v>
      </c>
      <c r="W44" s="134" t="str">
        <f>_xlfn.XLOOKUP($T44, 'SNAP2 IDs'!$B$3:$B$15,'SNAP2 IDs'!E$3:E$15, "Lookup err")</f>
        <v>02:00:a6:4e:e4:6f</v>
      </c>
      <c r="X44" s="136" t="str">
        <f>_xlfn.XLOOKUP($T44, 'SNAP2 IDs'!$B$3:$B$15,'SNAP2 IDs'!F$3:F$15, "Lookup err")</f>
        <v>snap03.sas.pvt</v>
      </c>
      <c r="Y44" s="94">
        <v>0</v>
      </c>
      <c r="Z44" s="39">
        <v>26</v>
      </c>
      <c r="AA44" s="95">
        <v>27</v>
      </c>
      <c r="AB44" s="94">
        <f t="shared" ref="AB44:AB86" si="5">_xlfn.BITXOR(Z44,2) + 32*Y44</f>
        <v>24</v>
      </c>
      <c r="AC44" s="95">
        <f t="shared" ref="AC44:AC86" si="6">_xlfn.BITXOR(AA44,2) + 32*Y44</f>
        <v>25</v>
      </c>
      <c r="AD44" s="98">
        <f t="shared" ref="AD44:AD86" si="7">32*(V44-1) + (AB44/2)</f>
        <v>76</v>
      </c>
      <c r="AE44" s="114" t="s">
        <v>130</v>
      </c>
    </row>
    <row r="45" spans="1:31">
      <c r="A45" s="48"/>
      <c r="B45" s="116" t="s">
        <v>198</v>
      </c>
      <c r="C45" s="45" t="s">
        <v>69</v>
      </c>
      <c r="D45" s="28">
        <v>37.240145630000001</v>
      </c>
      <c r="E45" s="29">
        <v>-118.28127732999999</v>
      </c>
      <c r="F45" s="62">
        <v>1182.8800000000001</v>
      </c>
      <c r="G45" s="65">
        <v>34.551372806066851</v>
      </c>
      <c r="H45" s="59">
        <v>40.885051633201208</v>
      </c>
      <c r="I45" s="76" t="s">
        <v>70</v>
      </c>
      <c r="J45" s="77" t="s">
        <v>71</v>
      </c>
      <c r="K45" s="37" t="s">
        <v>199</v>
      </c>
      <c r="L45" s="37" t="s">
        <v>200</v>
      </c>
      <c r="M45" s="76" t="s">
        <v>74</v>
      </c>
      <c r="N45" s="78" t="s">
        <v>74</v>
      </c>
      <c r="O45" s="82">
        <v>16</v>
      </c>
      <c r="P45" s="123" t="str">
        <f>_xlfn.XLOOKUP(O45,'ARX IDs'!B$3:B$47,'ARX IDs'!C$3:C$47,"")</f>
        <v/>
      </c>
      <c r="Q45" s="123">
        <f t="shared" si="4"/>
        <v>16</v>
      </c>
      <c r="R45" s="39">
        <v>15</v>
      </c>
      <c r="S45" s="109">
        <v>16</v>
      </c>
      <c r="T45" s="133">
        <f>IF(ISBLANK(V45), "", _xlfn.XLOOKUP(V45,'SNAP2 IDs'!C$3:C$15,'SNAP2 IDs'!B$3:B$15,""))</f>
        <v>10</v>
      </c>
      <c r="U45" s="134">
        <f>_xlfn.XLOOKUP($T45, 'SNAP2 IDs'!$B$3:$B$15,'SNAP2 IDs'!D$3:D$15, "Lookup err")</f>
        <v>1</v>
      </c>
      <c r="V45" s="38">
        <v>3</v>
      </c>
      <c r="W45" s="134" t="str">
        <f>_xlfn.XLOOKUP($T45, 'SNAP2 IDs'!$B$3:$B$15,'SNAP2 IDs'!E$3:E$15, "Lookup err")</f>
        <v>02:00:a6:4e:e4:6f</v>
      </c>
      <c r="X45" s="136" t="str">
        <f>_xlfn.XLOOKUP($T45, 'SNAP2 IDs'!$B$3:$B$15,'SNAP2 IDs'!F$3:F$15, "Lookup err")</f>
        <v>snap03.sas.pvt</v>
      </c>
      <c r="Y45" s="94">
        <v>0</v>
      </c>
      <c r="Z45" s="39">
        <v>28</v>
      </c>
      <c r="AA45" s="95">
        <v>29</v>
      </c>
      <c r="AB45" s="94">
        <f t="shared" si="5"/>
        <v>30</v>
      </c>
      <c r="AC45" s="95">
        <f t="shared" si="6"/>
        <v>31</v>
      </c>
      <c r="AD45" s="98">
        <f t="shared" si="7"/>
        <v>79</v>
      </c>
      <c r="AE45" s="114" t="s">
        <v>130</v>
      </c>
    </row>
    <row r="46" spans="1:31">
      <c r="A46" s="48"/>
      <c r="B46" s="116" t="s">
        <v>201</v>
      </c>
      <c r="C46" s="45" t="s">
        <v>69</v>
      </c>
      <c r="D46" s="28">
        <v>37.240126080000003</v>
      </c>
      <c r="E46" s="29">
        <v>-118.28108224</v>
      </c>
      <c r="F46" s="62">
        <v>1182.68</v>
      </c>
      <c r="G46" s="65">
        <v>51.862771123639632</v>
      </c>
      <c r="H46" s="59">
        <v>38.708670421199372</v>
      </c>
      <c r="I46" s="76" t="s">
        <v>70</v>
      </c>
      <c r="J46" s="77" t="s">
        <v>71</v>
      </c>
      <c r="K46" s="37" t="s">
        <v>202</v>
      </c>
      <c r="L46" s="37" t="s">
        <v>203</v>
      </c>
      <c r="M46" s="76" t="s">
        <v>74</v>
      </c>
      <c r="N46" s="78" t="s">
        <v>74</v>
      </c>
      <c r="O46" s="82">
        <v>17</v>
      </c>
      <c r="P46" s="123" t="str">
        <f>_xlfn.XLOOKUP(O46,'ARX IDs'!B$3:B$47,'ARX IDs'!C$3:C$47,"")</f>
        <v/>
      </c>
      <c r="Q46" s="123">
        <f t="shared" si="4"/>
        <v>17</v>
      </c>
      <c r="R46" s="39">
        <v>1</v>
      </c>
      <c r="S46" s="109">
        <v>2</v>
      </c>
      <c r="T46" s="133">
        <f>IF(ISBLANK(V46), "", _xlfn.XLOOKUP(V46,'SNAP2 IDs'!C$3:C$15,'SNAP2 IDs'!B$3:B$15,""))</f>
        <v>10</v>
      </c>
      <c r="U46" s="134">
        <f>_xlfn.XLOOKUP($T46, 'SNAP2 IDs'!$B$3:$B$15,'SNAP2 IDs'!D$3:D$15, "Lookup err")</f>
        <v>1</v>
      </c>
      <c r="V46" s="38">
        <v>3</v>
      </c>
      <c r="W46" s="134" t="str">
        <f>_xlfn.XLOOKUP($T46, 'SNAP2 IDs'!$B$3:$B$15,'SNAP2 IDs'!E$3:E$15, "Lookup err")</f>
        <v>02:00:a6:4e:e4:6f</v>
      </c>
      <c r="X46" s="136" t="str">
        <f>_xlfn.XLOOKUP($T46, 'SNAP2 IDs'!$B$3:$B$15,'SNAP2 IDs'!F$3:F$15, "Lookup err")</f>
        <v>snap03.sas.pvt</v>
      </c>
      <c r="Y46" s="94">
        <v>0</v>
      </c>
      <c r="Z46" s="39">
        <v>30</v>
      </c>
      <c r="AA46" s="95">
        <v>31</v>
      </c>
      <c r="AB46" s="94">
        <f t="shared" si="5"/>
        <v>28</v>
      </c>
      <c r="AC46" s="95">
        <f t="shared" si="6"/>
        <v>29</v>
      </c>
      <c r="AD46" s="98">
        <f t="shared" si="7"/>
        <v>78</v>
      </c>
      <c r="AE46" s="114" t="s">
        <v>130</v>
      </c>
    </row>
    <row r="47" spans="1:31">
      <c r="A47" s="48"/>
      <c r="B47" s="116" t="s">
        <v>204</v>
      </c>
      <c r="C47" s="45" t="s">
        <v>69</v>
      </c>
      <c r="D47" s="28">
        <v>37.240008789999997</v>
      </c>
      <c r="E47" s="29">
        <v>-118.28118544</v>
      </c>
      <c r="F47" s="62">
        <v>1182.93</v>
      </c>
      <c r="G47" s="65">
        <v>42.705812965358156</v>
      </c>
      <c r="H47" s="59">
        <v>25.690337101665733</v>
      </c>
      <c r="I47" s="76" t="s">
        <v>70</v>
      </c>
      <c r="J47" s="77" t="s">
        <v>71</v>
      </c>
      <c r="K47" s="37" t="s">
        <v>205</v>
      </c>
      <c r="L47" s="37" t="s">
        <v>206</v>
      </c>
      <c r="M47" s="76" t="s">
        <v>74</v>
      </c>
      <c r="N47" s="78" t="s">
        <v>74</v>
      </c>
      <c r="O47" s="82">
        <v>17</v>
      </c>
      <c r="P47" s="123" t="str">
        <f>_xlfn.XLOOKUP(O47,'ARX IDs'!B$3:B$47,'ARX IDs'!C$3:C$47,"")</f>
        <v/>
      </c>
      <c r="Q47" s="123">
        <f t="shared" si="4"/>
        <v>17</v>
      </c>
      <c r="R47" s="39">
        <v>3</v>
      </c>
      <c r="S47" s="109">
        <v>4</v>
      </c>
      <c r="T47" s="133">
        <f>IF(ISBLANK(V47), "", _xlfn.XLOOKUP(V47,'SNAP2 IDs'!C$3:C$15,'SNAP2 IDs'!B$3:B$15,""))</f>
        <v>10</v>
      </c>
      <c r="U47" s="134">
        <f>_xlfn.XLOOKUP($T47, 'SNAP2 IDs'!$B$3:$B$15,'SNAP2 IDs'!D$3:D$15, "Lookup err")</f>
        <v>1</v>
      </c>
      <c r="V47" s="38">
        <v>3</v>
      </c>
      <c r="W47" s="134" t="str">
        <f>_xlfn.XLOOKUP($T47, 'SNAP2 IDs'!$B$3:$B$15,'SNAP2 IDs'!E$3:E$15, "Lookup err")</f>
        <v>02:00:a6:4e:e4:6f</v>
      </c>
      <c r="X47" s="136" t="str">
        <f>_xlfn.XLOOKUP($T47, 'SNAP2 IDs'!$B$3:$B$15,'SNAP2 IDs'!F$3:F$15, "Lookup err")</f>
        <v>snap03.sas.pvt</v>
      </c>
      <c r="Y47" s="94">
        <v>1</v>
      </c>
      <c r="Z47" s="39">
        <v>0</v>
      </c>
      <c r="AA47" s="95">
        <v>1</v>
      </c>
      <c r="AB47" s="94">
        <f t="shared" si="5"/>
        <v>34</v>
      </c>
      <c r="AC47" s="95">
        <f t="shared" si="6"/>
        <v>35</v>
      </c>
      <c r="AD47" s="98">
        <f t="shared" si="7"/>
        <v>81</v>
      </c>
      <c r="AE47" s="114" t="s">
        <v>207</v>
      </c>
    </row>
    <row r="48" spans="1:31">
      <c r="A48" s="48"/>
      <c r="B48" s="116" t="s">
        <v>208</v>
      </c>
      <c r="C48" s="45" t="s">
        <v>69</v>
      </c>
      <c r="D48" s="28">
        <v>37.239964720000003</v>
      </c>
      <c r="E48" s="29">
        <v>-118.28106615</v>
      </c>
      <c r="F48" s="62">
        <v>1182.77</v>
      </c>
      <c r="G48" s="65">
        <v>53.28257780201578</v>
      </c>
      <c r="H48" s="59">
        <v>20.802635486093106</v>
      </c>
      <c r="I48" s="76" t="s">
        <v>70</v>
      </c>
      <c r="J48" s="77" t="s">
        <v>71</v>
      </c>
      <c r="K48" s="37" t="s">
        <v>209</v>
      </c>
      <c r="L48" s="37" t="s">
        <v>210</v>
      </c>
      <c r="M48" s="76" t="s">
        <v>74</v>
      </c>
      <c r="N48" s="78" t="s">
        <v>74</v>
      </c>
      <c r="O48" s="82">
        <v>17</v>
      </c>
      <c r="P48" s="123" t="str">
        <f>_xlfn.XLOOKUP(O48,'ARX IDs'!B$3:B$47,'ARX IDs'!C$3:C$47,"")</f>
        <v/>
      </c>
      <c r="Q48" s="123">
        <f t="shared" si="4"/>
        <v>17</v>
      </c>
      <c r="R48" s="39">
        <v>5</v>
      </c>
      <c r="S48" s="109">
        <v>6</v>
      </c>
      <c r="T48" s="133">
        <f>IF(ISBLANK(V48), "", _xlfn.XLOOKUP(V48,'SNAP2 IDs'!C$3:C$15,'SNAP2 IDs'!B$3:B$15,""))</f>
        <v>10</v>
      </c>
      <c r="U48" s="134">
        <f>_xlfn.XLOOKUP($T48, 'SNAP2 IDs'!$B$3:$B$15,'SNAP2 IDs'!D$3:D$15, "Lookup err")</f>
        <v>1</v>
      </c>
      <c r="V48" s="38">
        <v>3</v>
      </c>
      <c r="W48" s="134" t="str">
        <f>_xlfn.XLOOKUP($T48, 'SNAP2 IDs'!$B$3:$B$15,'SNAP2 IDs'!E$3:E$15, "Lookup err")</f>
        <v>02:00:a6:4e:e4:6f</v>
      </c>
      <c r="X48" s="136" t="str">
        <f>_xlfn.XLOOKUP($T48, 'SNAP2 IDs'!$B$3:$B$15,'SNAP2 IDs'!F$3:F$15, "Lookup err")</f>
        <v>snap03.sas.pvt</v>
      </c>
      <c r="Y48" s="94">
        <v>1</v>
      </c>
      <c r="Z48" s="39">
        <v>2</v>
      </c>
      <c r="AA48" s="95">
        <v>3</v>
      </c>
      <c r="AB48" s="94">
        <f t="shared" si="5"/>
        <v>32</v>
      </c>
      <c r="AC48" s="95">
        <f t="shared" si="6"/>
        <v>33</v>
      </c>
      <c r="AD48" s="98">
        <f t="shared" si="7"/>
        <v>80</v>
      </c>
      <c r="AE48" s="114" t="s">
        <v>207</v>
      </c>
    </row>
    <row r="49" spans="1:31">
      <c r="A49" s="48"/>
      <c r="B49" s="116" t="s">
        <v>211</v>
      </c>
      <c r="C49" s="45" t="s">
        <v>69</v>
      </c>
      <c r="D49" s="28">
        <v>37.239919489999998</v>
      </c>
      <c r="E49" s="29">
        <v>-118.2811983</v>
      </c>
      <c r="F49" s="62">
        <v>1182.83</v>
      </c>
      <c r="G49" s="65">
        <v>41.56123198501605</v>
      </c>
      <c r="H49" s="59">
        <v>15.781753988448674</v>
      </c>
      <c r="I49" s="76" t="s">
        <v>70</v>
      </c>
      <c r="J49" s="77" t="s">
        <v>71</v>
      </c>
      <c r="K49" s="37" t="s">
        <v>212</v>
      </c>
      <c r="L49" s="37" t="s">
        <v>213</v>
      </c>
      <c r="M49" s="76" t="s">
        <v>74</v>
      </c>
      <c r="N49" s="78" t="s">
        <v>74</v>
      </c>
      <c r="O49" s="82">
        <v>17</v>
      </c>
      <c r="P49" s="123" t="str">
        <f>_xlfn.XLOOKUP(O49,'ARX IDs'!B$3:B$47,'ARX IDs'!C$3:C$47,"")</f>
        <v/>
      </c>
      <c r="Q49" s="123">
        <f t="shared" si="4"/>
        <v>17</v>
      </c>
      <c r="R49" s="39">
        <v>7</v>
      </c>
      <c r="S49" s="109">
        <v>8</v>
      </c>
      <c r="T49" s="133">
        <f>IF(ISBLANK(V49), "", _xlfn.XLOOKUP(V49,'SNAP2 IDs'!C$3:C$15,'SNAP2 IDs'!B$3:B$15,""))</f>
        <v>10</v>
      </c>
      <c r="U49" s="134">
        <f>_xlfn.XLOOKUP($T49, 'SNAP2 IDs'!$B$3:$B$15,'SNAP2 IDs'!D$3:D$15, "Lookup err")</f>
        <v>1</v>
      </c>
      <c r="V49" s="38">
        <v>3</v>
      </c>
      <c r="W49" s="134" t="str">
        <f>_xlfn.XLOOKUP($T49, 'SNAP2 IDs'!$B$3:$B$15,'SNAP2 IDs'!E$3:E$15, "Lookup err")</f>
        <v>02:00:a6:4e:e4:6f</v>
      </c>
      <c r="X49" s="136" t="str">
        <f>_xlfn.XLOOKUP($T49, 'SNAP2 IDs'!$B$3:$B$15,'SNAP2 IDs'!F$3:F$15, "Lookup err")</f>
        <v>snap03.sas.pvt</v>
      </c>
      <c r="Y49" s="94">
        <v>1</v>
      </c>
      <c r="Z49" s="39">
        <v>4</v>
      </c>
      <c r="AA49" s="95">
        <v>5</v>
      </c>
      <c r="AB49" s="94">
        <f t="shared" si="5"/>
        <v>38</v>
      </c>
      <c r="AC49" s="95">
        <f t="shared" si="6"/>
        <v>39</v>
      </c>
      <c r="AD49" s="98">
        <f t="shared" si="7"/>
        <v>83</v>
      </c>
      <c r="AE49" s="114" t="s">
        <v>130</v>
      </c>
    </row>
    <row r="50" spans="1:31">
      <c r="A50" s="48"/>
      <c r="B50" s="116" t="s">
        <v>214</v>
      </c>
      <c r="C50" s="45" t="s">
        <v>69</v>
      </c>
      <c r="D50" s="28">
        <v>37.239894139999997</v>
      </c>
      <c r="E50" s="29">
        <v>-118.28103459</v>
      </c>
      <c r="F50" s="62">
        <v>1182.7</v>
      </c>
      <c r="G50" s="65">
        <v>56.095403878534981</v>
      </c>
      <c r="H50" s="59">
        <v>12.967219180767156</v>
      </c>
      <c r="I50" s="76" t="s">
        <v>70</v>
      </c>
      <c r="J50" s="77" t="s">
        <v>71</v>
      </c>
      <c r="K50" s="37" t="s">
        <v>215</v>
      </c>
      <c r="L50" s="37" t="s">
        <v>216</v>
      </c>
      <c r="M50" s="76" t="s">
        <v>74</v>
      </c>
      <c r="N50" s="78" t="s">
        <v>74</v>
      </c>
      <c r="O50" s="82">
        <v>17</v>
      </c>
      <c r="P50" s="123" t="str">
        <f>_xlfn.XLOOKUP(O50,'ARX IDs'!B$3:B$47,'ARX IDs'!C$3:C$47,"")</f>
        <v/>
      </c>
      <c r="Q50" s="123">
        <f t="shared" si="4"/>
        <v>17</v>
      </c>
      <c r="R50" s="39">
        <v>9</v>
      </c>
      <c r="S50" s="109">
        <v>10</v>
      </c>
      <c r="T50" s="133">
        <f>IF(ISBLANK(V50), "", _xlfn.XLOOKUP(V50,'SNAP2 IDs'!C$3:C$15,'SNAP2 IDs'!B$3:B$15,""))</f>
        <v>10</v>
      </c>
      <c r="U50" s="134">
        <f>_xlfn.XLOOKUP($T50, 'SNAP2 IDs'!$B$3:$B$15,'SNAP2 IDs'!D$3:D$15, "Lookup err")</f>
        <v>1</v>
      </c>
      <c r="V50" s="38">
        <v>3</v>
      </c>
      <c r="W50" s="134" t="str">
        <f>_xlfn.XLOOKUP($T50, 'SNAP2 IDs'!$B$3:$B$15,'SNAP2 IDs'!E$3:E$15, "Lookup err")</f>
        <v>02:00:a6:4e:e4:6f</v>
      </c>
      <c r="X50" s="136" t="str">
        <f>_xlfn.XLOOKUP($T50, 'SNAP2 IDs'!$B$3:$B$15,'SNAP2 IDs'!F$3:F$15, "Lookup err")</f>
        <v>snap03.sas.pvt</v>
      </c>
      <c r="Y50" s="94">
        <v>1</v>
      </c>
      <c r="Z50" s="39">
        <v>6</v>
      </c>
      <c r="AA50" s="95">
        <v>7</v>
      </c>
      <c r="AB50" s="94">
        <f t="shared" si="5"/>
        <v>36</v>
      </c>
      <c r="AC50" s="95">
        <f t="shared" si="6"/>
        <v>37</v>
      </c>
      <c r="AD50" s="98">
        <f t="shared" si="7"/>
        <v>82</v>
      </c>
      <c r="AE50" s="114" t="s">
        <v>130</v>
      </c>
    </row>
    <row r="51" spans="1:31">
      <c r="A51" s="48"/>
      <c r="B51" s="116" t="s">
        <v>217</v>
      </c>
      <c r="C51" s="45" t="s">
        <v>69</v>
      </c>
      <c r="D51" s="28">
        <v>37.239843950000001</v>
      </c>
      <c r="E51" s="29">
        <v>-118.28120409</v>
      </c>
      <c r="F51" s="62">
        <v>1182.78</v>
      </c>
      <c r="G51" s="65">
        <v>41.046632387454402</v>
      </c>
      <c r="H51" s="59">
        <v>7.4025198415811095</v>
      </c>
      <c r="I51" s="76" t="s">
        <v>70</v>
      </c>
      <c r="J51" s="77" t="s">
        <v>71</v>
      </c>
      <c r="K51" s="37" t="s">
        <v>218</v>
      </c>
      <c r="L51" s="37" t="s">
        <v>219</v>
      </c>
      <c r="M51" s="76" t="s">
        <v>74</v>
      </c>
      <c r="N51" s="78" t="s">
        <v>74</v>
      </c>
      <c r="O51" s="82">
        <v>17</v>
      </c>
      <c r="P51" s="123" t="str">
        <f>_xlfn.XLOOKUP(O51,'ARX IDs'!B$3:B$47,'ARX IDs'!C$3:C$47,"")</f>
        <v/>
      </c>
      <c r="Q51" s="123">
        <f t="shared" si="4"/>
        <v>17</v>
      </c>
      <c r="R51" s="39">
        <v>11</v>
      </c>
      <c r="S51" s="109">
        <v>12</v>
      </c>
      <c r="T51" s="133">
        <f>IF(ISBLANK(V51), "", _xlfn.XLOOKUP(V51,'SNAP2 IDs'!C$3:C$15,'SNAP2 IDs'!B$3:B$15,""))</f>
        <v>10</v>
      </c>
      <c r="U51" s="134">
        <f>_xlfn.XLOOKUP($T51, 'SNAP2 IDs'!$B$3:$B$15,'SNAP2 IDs'!D$3:D$15, "Lookup err")</f>
        <v>1</v>
      </c>
      <c r="V51" s="38">
        <v>3</v>
      </c>
      <c r="W51" s="134" t="str">
        <f>_xlfn.XLOOKUP($T51, 'SNAP2 IDs'!$B$3:$B$15,'SNAP2 IDs'!E$3:E$15, "Lookup err")</f>
        <v>02:00:a6:4e:e4:6f</v>
      </c>
      <c r="X51" s="136" t="str">
        <f>_xlfn.XLOOKUP($T51, 'SNAP2 IDs'!$B$3:$B$15,'SNAP2 IDs'!F$3:F$15, "Lookup err")</f>
        <v>snap03.sas.pvt</v>
      </c>
      <c r="Y51" s="94">
        <v>1</v>
      </c>
      <c r="Z51" s="39">
        <v>8</v>
      </c>
      <c r="AA51" s="95">
        <v>9</v>
      </c>
      <c r="AB51" s="94">
        <f t="shared" si="5"/>
        <v>42</v>
      </c>
      <c r="AC51" s="95">
        <f t="shared" si="6"/>
        <v>43</v>
      </c>
      <c r="AD51" s="98">
        <f t="shared" si="7"/>
        <v>85</v>
      </c>
      <c r="AE51" s="114" t="s">
        <v>130</v>
      </c>
    </row>
    <row r="52" spans="1:31">
      <c r="A52" s="48"/>
      <c r="B52" s="116" t="s">
        <v>220</v>
      </c>
      <c r="C52" s="45" t="s">
        <v>69</v>
      </c>
      <c r="D52" s="28">
        <v>37.239760969999999</v>
      </c>
      <c r="E52" s="29">
        <v>-118.28125213</v>
      </c>
      <c r="F52" s="62">
        <v>1182.5999999999999</v>
      </c>
      <c r="G52" s="65">
        <v>36.787575796020128</v>
      </c>
      <c r="H52" s="59">
        <v>-1.8090885595608099</v>
      </c>
      <c r="I52" s="76" t="s">
        <v>70</v>
      </c>
      <c r="J52" s="77" t="s">
        <v>71</v>
      </c>
      <c r="K52" s="37" t="s">
        <v>221</v>
      </c>
      <c r="L52" s="37" t="s">
        <v>222</v>
      </c>
      <c r="M52" s="76" t="s">
        <v>74</v>
      </c>
      <c r="N52" s="78" t="s">
        <v>74</v>
      </c>
      <c r="O52" s="82">
        <v>20</v>
      </c>
      <c r="P52" s="123" t="str">
        <f>_xlfn.XLOOKUP(O52,'ARX IDs'!B$3:B$47,'ARX IDs'!C$3:C$47,"")</f>
        <v/>
      </c>
      <c r="Q52" s="123">
        <f t="shared" si="4"/>
        <v>20</v>
      </c>
      <c r="R52" s="39">
        <v>7</v>
      </c>
      <c r="S52" s="109">
        <v>8</v>
      </c>
      <c r="T52" s="133">
        <f>IF(ISBLANK(V52), "", _xlfn.XLOOKUP(V52,'SNAP2 IDs'!C$3:C$15,'SNAP2 IDs'!B$3:B$15,""))</f>
        <v>7</v>
      </c>
      <c r="U52" s="134">
        <f>_xlfn.XLOOKUP($T52, 'SNAP2 IDs'!$B$3:$B$15,'SNAP2 IDs'!D$3:D$15, "Lookup err")</f>
        <v>1</v>
      </c>
      <c r="V52" s="38">
        <v>4</v>
      </c>
      <c r="W52" s="134" t="str">
        <f>_xlfn.XLOOKUP($T52, 'SNAP2 IDs'!$B$3:$B$15,'SNAP2 IDs'!E$3:E$15, "Lookup err")</f>
        <v>00:00:08:4b:e4:6f</v>
      </c>
      <c r="X52" s="136" t="str">
        <f>_xlfn.XLOOKUP($T52, 'SNAP2 IDs'!$B$3:$B$15,'SNAP2 IDs'!F$3:F$15, "Lookup err")</f>
        <v>snap04.sas.pvt</v>
      </c>
      <c r="Y52" s="94">
        <v>1</v>
      </c>
      <c r="Z52" s="39">
        <v>0</v>
      </c>
      <c r="AA52" s="95">
        <v>1</v>
      </c>
      <c r="AB52" s="94">
        <f t="shared" si="5"/>
        <v>34</v>
      </c>
      <c r="AC52" s="95">
        <f t="shared" si="6"/>
        <v>35</v>
      </c>
      <c r="AD52" s="98">
        <f t="shared" si="7"/>
        <v>113</v>
      </c>
      <c r="AE52" s="114" t="s">
        <v>130</v>
      </c>
    </row>
    <row r="53" spans="1:31">
      <c r="A53" s="48"/>
      <c r="B53" s="116" t="s">
        <v>223</v>
      </c>
      <c r="C53" s="45" t="s">
        <v>69</v>
      </c>
      <c r="D53" s="28">
        <v>37.239730110000004</v>
      </c>
      <c r="E53" s="29">
        <v>-118.28117472</v>
      </c>
      <c r="F53" s="62">
        <v>1182.58</v>
      </c>
      <c r="G53" s="65">
        <v>43.655394512126925</v>
      </c>
      <c r="H53" s="59">
        <v>-5.237360651051131</v>
      </c>
      <c r="I53" s="76" t="s">
        <v>70</v>
      </c>
      <c r="J53" s="77" t="s">
        <v>71</v>
      </c>
      <c r="K53" s="37" t="s">
        <v>224</v>
      </c>
      <c r="L53" s="37" t="s">
        <v>225</v>
      </c>
      <c r="M53" s="76" t="s">
        <v>74</v>
      </c>
      <c r="N53" s="78" t="s">
        <v>74</v>
      </c>
      <c r="O53" s="82">
        <v>20</v>
      </c>
      <c r="P53" s="123" t="str">
        <f>_xlfn.XLOOKUP(O53,'ARX IDs'!B$3:B$47,'ARX IDs'!C$3:C$47,"")</f>
        <v/>
      </c>
      <c r="Q53" s="123">
        <f t="shared" si="4"/>
        <v>20</v>
      </c>
      <c r="R53" s="39">
        <v>9</v>
      </c>
      <c r="S53" s="109">
        <v>10</v>
      </c>
      <c r="T53" s="133">
        <f>IF(ISBLANK(V53), "", _xlfn.XLOOKUP(V53,'SNAP2 IDs'!C$3:C$15,'SNAP2 IDs'!B$3:B$15,""))</f>
        <v>7</v>
      </c>
      <c r="U53" s="134">
        <f>_xlfn.XLOOKUP($T53, 'SNAP2 IDs'!$B$3:$B$15,'SNAP2 IDs'!D$3:D$15, "Lookup err")</f>
        <v>1</v>
      </c>
      <c r="V53" s="38">
        <v>4</v>
      </c>
      <c r="W53" s="134" t="str">
        <f>_xlfn.XLOOKUP($T53, 'SNAP2 IDs'!$B$3:$B$15,'SNAP2 IDs'!E$3:E$15, "Lookup err")</f>
        <v>00:00:08:4b:e4:6f</v>
      </c>
      <c r="X53" s="136" t="str">
        <f>_xlfn.XLOOKUP($T53, 'SNAP2 IDs'!$B$3:$B$15,'SNAP2 IDs'!F$3:F$15, "Lookup err")</f>
        <v>snap04.sas.pvt</v>
      </c>
      <c r="Y53" s="94">
        <v>1</v>
      </c>
      <c r="Z53" s="39">
        <v>2</v>
      </c>
      <c r="AA53" s="95">
        <v>3</v>
      </c>
      <c r="AB53" s="94">
        <f t="shared" si="5"/>
        <v>32</v>
      </c>
      <c r="AC53" s="95">
        <f t="shared" si="6"/>
        <v>33</v>
      </c>
      <c r="AD53" s="98">
        <f t="shared" si="7"/>
        <v>112</v>
      </c>
      <c r="AE53" s="114" t="s">
        <v>130</v>
      </c>
    </row>
    <row r="54" spans="1:31">
      <c r="A54" s="48"/>
      <c r="B54" s="116" t="s">
        <v>226</v>
      </c>
      <c r="C54" s="45" t="s">
        <v>69</v>
      </c>
      <c r="D54" s="28">
        <v>37.239709949999998</v>
      </c>
      <c r="E54" s="29">
        <v>-118.28112354</v>
      </c>
      <c r="F54" s="62">
        <v>1182.5999999999999</v>
      </c>
      <c r="G54" s="65">
        <v>48.198450616661781</v>
      </c>
      <c r="H54" s="59">
        <v>-7.475892479102539</v>
      </c>
      <c r="I54" s="76" t="s">
        <v>70</v>
      </c>
      <c r="J54" s="77" t="s">
        <v>71</v>
      </c>
      <c r="K54" s="37" t="s">
        <v>227</v>
      </c>
      <c r="L54" s="37" t="s">
        <v>228</v>
      </c>
      <c r="M54" s="76" t="s">
        <v>74</v>
      </c>
      <c r="N54" s="78" t="s">
        <v>74</v>
      </c>
      <c r="O54" s="82">
        <v>20</v>
      </c>
      <c r="P54" s="123" t="str">
        <f>_xlfn.XLOOKUP(O54,'ARX IDs'!B$3:B$47,'ARX IDs'!C$3:C$47,"")</f>
        <v/>
      </c>
      <c r="Q54" s="123">
        <f t="shared" si="4"/>
        <v>20</v>
      </c>
      <c r="R54" s="39">
        <v>11</v>
      </c>
      <c r="S54" s="109">
        <v>12</v>
      </c>
      <c r="T54" s="133">
        <f>IF(ISBLANK(V54), "", _xlfn.XLOOKUP(V54,'SNAP2 IDs'!C$3:C$15,'SNAP2 IDs'!B$3:B$15,""))</f>
        <v>7</v>
      </c>
      <c r="U54" s="134">
        <f>_xlfn.XLOOKUP($T54, 'SNAP2 IDs'!$B$3:$B$15,'SNAP2 IDs'!D$3:D$15, "Lookup err")</f>
        <v>1</v>
      </c>
      <c r="V54" s="38">
        <v>4</v>
      </c>
      <c r="W54" s="134" t="str">
        <f>_xlfn.XLOOKUP($T54, 'SNAP2 IDs'!$B$3:$B$15,'SNAP2 IDs'!E$3:E$15, "Lookup err")</f>
        <v>00:00:08:4b:e4:6f</v>
      </c>
      <c r="X54" s="136" t="str">
        <f>_xlfn.XLOOKUP($T54, 'SNAP2 IDs'!$B$3:$B$15,'SNAP2 IDs'!F$3:F$15, "Lookup err")</f>
        <v>snap04.sas.pvt</v>
      </c>
      <c r="Y54" s="94">
        <v>1</v>
      </c>
      <c r="Z54" s="39">
        <v>4</v>
      </c>
      <c r="AA54" s="95">
        <v>5</v>
      </c>
      <c r="AB54" s="94">
        <f t="shared" si="5"/>
        <v>38</v>
      </c>
      <c r="AC54" s="95">
        <f t="shared" si="6"/>
        <v>39</v>
      </c>
      <c r="AD54" s="98">
        <f t="shared" si="7"/>
        <v>115</v>
      </c>
      <c r="AE54" s="114" t="s">
        <v>130</v>
      </c>
    </row>
    <row r="55" spans="1:31">
      <c r="A55" s="48"/>
      <c r="B55" s="116" t="s">
        <v>229</v>
      </c>
      <c r="C55" s="45" t="s">
        <v>69</v>
      </c>
      <c r="D55" s="28">
        <v>37.239681179999998</v>
      </c>
      <c r="E55" s="29">
        <v>-118.28123929</v>
      </c>
      <c r="F55" s="62">
        <v>1182.68</v>
      </c>
      <c r="G55" s="65">
        <v>37.923375961995362</v>
      </c>
      <c r="H55" s="59">
        <v>-10.666660447249377</v>
      </c>
      <c r="I55" s="76" t="s">
        <v>70</v>
      </c>
      <c r="J55" s="77" t="s">
        <v>71</v>
      </c>
      <c r="K55" s="37" t="s">
        <v>230</v>
      </c>
      <c r="L55" s="37" t="s">
        <v>132</v>
      </c>
      <c r="M55" s="76" t="s">
        <v>74</v>
      </c>
      <c r="N55" s="78" t="s">
        <v>74</v>
      </c>
      <c r="O55" s="82">
        <v>20</v>
      </c>
      <c r="P55" s="123" t="str">
        <f>_xlfn.XLOOKUP(O55,'ARX IDs'!B$3:B$47,'ARX IDs'!C$3:C$47,"")</f>
        <v/>
      </c>
      <c r="Q55" s="123">
        <f t="shared" si="4"/>
        <v>20</v>
      </c>
      <c r="R55" s="39">
        <v>13</v>
      </c>
      <c r="S55" s="109">
        <v>14</v>
      </c>
      <c r="T55" s="133">
        <f>IF(ISBLANK(V55), "", _xlfn.XLOOKUP(V55,'SNAP2 IDs'!C$3:C$15,'SNAP2 IDs'!B$3:B$15,""))</f>
        <v>7</v>
      </c>
      <c r="U55" s="134">
        <f>_xlfn.XLOOKUP($T55, 'SNAP2 IDs'!$B$3:$B$15,'SNAP2 IDs'!D$3:D$15, "Lookup err")</f>
        <v>1</v>
      </c>
      <c r="V55" s="38">
        <v>4</v>
      </c>
      <c r="W55" s="134" t="str">
        <f>_xlfn.XLOOKUP($T55, 'SNAP2 IDs'!$B$3:$B$15,'SNAP2 IDs'!E$3:E$15, "Lookup err")</f>
        <v>00:00:08:4b:e4:6f</v>
      </c>
      <c r="X55" s="136" t="str">
        <f>_xlfn.XLOOKUP($T55, 'SNAP2 IDs'!$B$3:$B$15,'SNAP2 IDs'!F$3:F$15, "Lookup err")</f>
        <v>snap04.sas.pvt</v>
      </c>
      <c r="Y55" s="94">
        <v>1</v>
      </c>
      <c r="Z55" s="39">
        <v>6</v>
      </c>
      <c r="AA55" s="95">
        <v>7</v>
      </c>
      <c r="AB55" s="94">
        <f t="shared" si="5"/>
        <v>36</v>
      </c>
      <c r="AC55" s="95">
        <f t="shared" si="6"/>
        <v>37</v>
      </c>
      <c r="AD55" s="98">
        <f t="shared" si="7"/>
        <v>114</v>
      </c>
      <c r="AE55" s="114" t="s">
        <v>88</v>
      </c>
    </row>
    <row r="56" spans="1:31">
      <c r="A56" s="48"/>
      <c r="B56" s="116" t="s">
        <v>231</v>
      </c>
      <c r="C56" s="45" t="s">
        <v>69</v>
      </c>
      <c r="D56" s="28">
        <v>37.239670940000003</v>
      </c>
      <c r="E56" s="29">
        <v>-118.28115457</v>
      </c>
      <c r="F56" s="62">
        <v>1182.58</v>
      </c>
      <c r="G56" s="65">
        <v>45.447802436727585</v>
      </c>
      <c r="H56" s="59">
        <v>-11.805348426819114</v>
      </c>
      <c r="I56" s="76" t="s">
        <v>70</v>
      </c>
      <c r="J56" s="77" t="s">
        <v>71</v>
      </c>
      <c r="K56" s="37" t="s">
        <v>232</v>
      </c>
      <c r="L56" s="37" t="s">
        <v>233</v>
      </c>
      <c r="M56" s="76" t="s">
        <v>74</v>
      </c>
      <c r="N56" s="78" t="s">
        <v>74</v>
      </c>
      <c r="O56" s="82">
        <v>20</v>
      </c>
      <c r="P56" s="123" t="str">
        <f>_xlfn.XLOOKUP(O56,'ARX IDs'!B$3:B$47,'ARX IDs'!C$3:C$47,"")</f>
        <v/>
      </c>
      <c r="Q56" s="123">
        <f t="shared" si="4"/>
        <v>20</v>
      </c>
      <c r="R56" s="39">
        <v>15</v>
      </c>
      <c r="S56" s="109">
        <v>16</v>
      </c>
      <c r="T56" s="133">
        <f>IF(ISBLANK(V56), "", _xlfn.XLOOKUP(V56,'SNAP2 IDs'!C$3:C$15,'SNAP2 IDs'!B$3:B$15,""))</f>
        <v>7</v>
      </c>
      <c r="U56" s="134">
        <f>_xlfn.XLOOKUP($T56, 'SNAP2 IDs'!$B$3:$B$15,'SNAP2 IDs'!D$3:D$15, "Lookup err")</f>
        <v>1</v>
      </c>
      <c r="V56" s="38">
        <v>4</v>
      </c>
      <c r="W56" s="134" t="str">
        <f>_xlfn.XLOOKUP($T56, 'SNAP2 IDs'!$B$3:$B$15,'SNAP2 IDs'!E$3:E$15, "Lookup err")</f>
        <v>00:00:08:4b:e4:6f</v>
      </c>
      <c r="X56" s="136" t="str">
        <f>_xlfn.XLOOKUP($T56, 'SNAP2 IDs'!$B$3:$B$15,'SNAP2 IDs'!F$3:F$15, "Lookup err")</f>
        <v>snap04.sas.pvt</v>
      </c>
      <c r="Y56" s="94">
        <v>1</v>
      </c>
      <c r="Z56" s="39">
        <v>8</v>
      </c>
      <c r="AA56" s="95">
        <v>9</v>
      </c>
      <c r="AB56" s="94">
        <f t="shared" si="5"/>
        <v>42</v>
      </c>
      <c r="AC56" s="95">
        <f t="shared" si="6"/>
        <v>43</v>
      </c>
      <c r="AD56" s="98">
        <f t="shared" si="7"/>
        <v>117</v>
      </c>
      <c r="AE56" s="114" t="s">
        <v>130</v>
      </c>
    </row>
    <row r="57" spans="1:31">
      <c r="A57" s="48"/>
      <c r="B57" s="116" t="s">
        <v>234</v>
      </c>
      <c r="C57" s="45" t="s">
        <v>69</v>
      </c>
      <c r="D57" s="28">
        <v>37.239611580000002</v>
      </c>
      <c r="E57" s="29">
        <v>-118.28115603000001</v>
      </c>
      <c r="F57" s="62">
        <v>1182.67</v>
      </c>
      <c r="G57" s="65">
        <v>45.314740704993163</v>
      </c>
      <c r="H57" s="59">
        <v>-18.388873852656577</v>
      </c>
      <c r="I57" s="76" t="s">
        <v>70</v>
      </c>
      <c r="J57" s="77" t="s">
        <v>71</v>
      </c>
      <c r="K57" s="37" t="s">
        <v>235</v>
      </c>
      <c r="L57" s="37" t="s">
        <v>236</v>
      </c>
      <c r="M57" s="76" t="s">
        <v>74</v>
      </c>
      <c r="N57" s="78" t="s">
        <v>74</v>
      </c>
      <c r="O57" s="82">
        <v>21</v>
      </c>
      <c r="P57" s="123" t="str">
        <f>_xlfn.XLOOKUP(O57,'ARX IDs'!B$3:B$47,'ARX IDs'!C$3:C$47,"")</f>
        <v/>
      </c>
      <c r="Q57" s="123">
        <f t="shared" si="4"/>
        <v>21</v>
      </c>
      <c r="R57" s="39">
        <v>1</v>
      </c>
      <c r="S57" s="109">
        <v>2</v>
      </c>
      <c r="T57" s="133">
        <f>IF(ISBLANK(V57), "", _xlfn.XLOOKUP(V57,'SNAP2 IDs'!C$3:C$15,'SNAP2 IDs'!B$3:B$15,""))</f>
        <v>7</v>
      </c>
      <c r="U57" s="134">
        <f>_xlfn.XLOOKUP($T57, 'SNAP2 IDs'!$B$3:$B$15,'SNAP2 IDs'!D$3:D$15, "Lookup err")</f>
        <v>1</v>
      </c>
      <c r="V57" s="38">
        <v>4</v>
      </c>
      <c r="W57" s="134" t="str">
        <f>_xlfn.XLOOKUP($T57, 'SNAP2 IDs'!$B$3:$B$15,'SNAP2 IDs'!E$3:E$15, "Lookup err")</f>
        <v>00:00:08:4b:e4:6f</v>
      </c>
      <c r="X57" s="136" t="str">
        <f>_xlfn.XLOOKUP($T57, 'SNAP2 IDs'!$B$3:$B$15,'SNAP2 IDs'!F$3:F$15, "Lookup err")</f>
        <v>snap04.sas.pvt</v>
      </c>
      <c r="Y57" s="94">
        <v>1</v>
      </c>
      <c r="Z57" s="39">
        <v>10</v>
      </c>
      <c r="AA57" s="95">
        <v>11</v>
      </c>
      <c r="AB57" s="94">
        <f t="shared" si="5"/>
        <v>40</v>
      </c>
      <c r="AC57" s="95">
        <f t="shared" si="6"/>
        <v>41</v>
      </c>
      <c r="AD57" s="98">
        <f t="shared" si="7"/>
        <v>116</v>
      </c>
      <c r="AE57" s="114" t="s">
        <v>88</v>
      </c>
    </row>
    <row r="58" spans="1:31">
      <c r="A58" s="48"/>
      <c r="B58" s="116" t="s">
        <v>237</v>
      </c>
      <c r="C58" s="45" t="s">
        <v>69</v>
      </c>
      <c r="D58" s="28">
        <v>37.239538760000002</v>
      </c>
      <c r="E58" s="29">
        <v>-118.28117315999999</v>
      </c>
      <c r="F58" s="62">
        <v>1182.68</v>
      </c>
      <c r="G58" s="65">
        <v>43.788601648181007</v>
      </c>
      <c r="H58" s="59">
        <v>-26.472892599311908</v>
      </c>
      <c r="I58" s="76" t="s">
        <v>70</v>
      </c>
      <c r="J58" s="77" t="s">
        <v>71</v>
      </c>
      <c r="K58" s="37" t="s">
        <v>238</v>
      </c>
      <c r="L58" s="37" t="s">
        <v>239</v>
      </c>
      <c r="M58" s="76" t="s">
        <v>74</v>
      </c>
      <c r="N58" s="78" t="s">
        <v>74</v>
      </c>
      <c r="O58" s="82">
        <v>21</v>
      </c>
      <c r="P58" s="123" t="str">
        <f>_xlfn.XLOOKUP(O58,'ARX IDs'!B$3:B$47,'ARX IDs'!C$3:C$47,"")</f>
        <v/>
      </c>
      <c r="Q58" s="123">
        <f t="shared" si="4"/>
        <v>21</v>
      </c>
      <c r="R58" s="39">
        <v>5</v>
      </c>
      <c r="S58" s="109">
        <v>6</v>
      </c>
      <c r="T58" s="133">
        <f>IF(ISBLANK(V58), "", _xlfn.XLOOKUP(V58,'SNAP2 IDs'!C$3:C$15,'SNAP2 IDs'!B$3:B$15,""))</f>
        <v>7</v>
      </c>
      <c r="U58" s="134">
        <f>_xlfn.XLOOKUP($T58, 'SNAP2 IDs'!$B$3:$B$15,'SNAP2 IDs'!D$3:D$15, "Lookup err")</f>
        <v>1</v>
      </c>
      <c r="V58" s="38">
        <v>4</v>
      </c>
      <c r="W58" s="134" t="str">
        <f>_xlfn.XLOOKUP($T58, 'SNAP2 IDs'!$B$3:$B$15,'SNAP2 IDs'!E$3:E$15, "Lookup err")</f>
        <v>00:00:08:4b:e4:6f</v>
      </c>
      <c r="X58" s="136" t="str">
        <f>_xlfn.XLOOKUP($T58, 'SNAP2 IDs'!$B$3:$B$15,'SNAP2 IDs'!F$3:F$15, "Lookup err")</f>
        <v>snap04.sas.pvt</v>
      </c>
      <c r="Y58" s="94">
        <v>1</v>
      </c>
      <c r="Z58" s="39">
        <v>14</v>
      </c>
      <c r="AA58" s="95">
        <v>15</v>
      </c>
      <c r="AB58" s="94">
        <f t="shared" si="5"/>
        <v>44</v>
      </c>
      <c r="AC58" s="95">
        <f t="shared" si="6"/>
        <v>45</v>
      </c>
      <c r="AD58" s="98">
        <f t="shared" si="7"/>
        <v>118</v>
      </c>
      <c r="AE58" s="114" t="s">
        <v>88</v>
      </c>
    </row>
    <row r="59" spans="1:31">
      <c r="A59" s="48"/>
      <c r="B59" s="116" t="s">
        <v>240</v>
      </c>
      <c r="C59" s="45" t="s">
        <v>69</v>
      </c>
      <c r="D59" s="28">
        <v>37.239467580000003</v>
      </c>
      <c r="E59" s="29">
        <v>-118.28112517</v>
      </c>
      <c r="F59" s="62">
        <v>1182.58</v>
      </c>
      <c r="G59" s="65">
        <v>48.04776041481216</v>
      </c>
      <c r="H59" s="59">
        <v>-34.367130017878978</v>
      </c>
      <c r="I59" s="76" t="s">
        <v>70</v>
      </c>
      <c r="J59" s="77" t="s">
        <v>71</v>
      </c>
      <c r="K59" s="37" t="s">
        <v>241</v>
      </c>
      <c r="L59" s="37" t="s">
        <v>242</v>
      </c>
      <c r="M59" s="76" t="s">
        <v>74</v>
      </c>
      <c r="N59" s="78" t="s">
        <v>74</v>
      </c>
      <c r="O59" s="82">
        <v>21</v>
      </c>
      <c r="P59" s="123" t="str">
        <f>_xlfn.XLOOKUP(O59,'ARX IDs'!B$3:B$47,'ARX IDs'!C$3:C$47,"")</f>
        <v/>
      </c>
      <c r="Q59" s="123">
        <f t="shared" si="4"/>
        <v>21</v>
      </c>
      <c r="R59" s="39">
        <v>7</v>
      </c>
      <c r="S59" s="109">
        <v>8</v>
      </c>
      <c r="T59" s="133">
        <f>IF(ISBLANK(V59), "", _xlfn.XLOOKUP(V59,'SNAP2 IDs'!C$3:C$15,'SNAP2 IDs'!B$3:B$15,""))</f>
        <v>7</v>
      </c>
      <c r="U59" s="134">
        <f>_xlfn.XLOOKUP($T59, 'SNAP2 IDs'!$B$3:$B$15,'SNAP2 IDs'!D$3:D$15, "Lookup err")</f>
        <v>1</v>
      </c>
      <c r="V59" s="38">
        <v>4</v>
      </c>
      <c r="W59" s="134" t="str">
        <f>_xlfn.XLOOKUP($T59, 'SNAP2 IDs'!$B$3:$B$15,'SNAP2 IDs'!E$3:E$15, "Lookup err")</f>
        <v>00:00:08:4b:e4:6f</v>
      </c>
      <c r="X59" s="136" t="str">
        <f>_xlfn.XLOOKUP($T59, 'SNAP2 IDs'!$B$3:$B$15,'SNAP2 IDs'!F$3:F$15, "Lookup err")</f>
        <v>snap04.sas.pvt</v>
      </c>
      <c r="Y59" s="94">
        <v>1</v>
      </c>
      <c r="Z59" s="39">
        <v>16</v>
      </c>
      <c r="AA59" s="95">
        <v>17</v>
      </c>
      <c r="AB59" s="94">
        <f t="shared" si="5"/>
        <v>50</v>
      </c>
      <c r="AC59" s="95">
        <f t="shared" si="6"/>
        <v>51</v>
      </c>
      <c r="AD59" s="98">
        <f t="shared" si="7"/>
        <v>121</v>
      </c>
      <c r="AE59" s="114" t="s">
        <v>88</v>
      </c>
    </row>
    <row r="60" spans="1:31">
      <c r="A60" s="48"/>
      <c r="B60" s="116" t="s">
        <v>243</v>
      </c>
      <c r="C60" s="45" t="s">
        <v>69</v>
      </c>
      <c r="D60" s="28">
        <v>37.239465410000001</v>
      </c>
      <c r="E60" s="29">
        <v>-118.28123486</v>
      </c>
      <c r="F60" s="62">
        <v>1182.5</v>
      </c>
      <c r="G60" s="65">
        <v>38.322775838968553</v>
      </c>
      <c r="H60" s="59">
        <v>-34.609073470940288</v>
      </c>
      <c r="I60" s="76" t="s">
        <v>70</v>
      </c>
      <c r="J60" s="77" t="s">
        <v>71</v>
      </c>
      <c r="K60" s="37" t="s">
        <v>244</v>
      </c>
      <c r="L60" s="37" t="s">
        <v>245</v>
      </c>
      <c r="M60" s="76" t="s">
        <v>74</v>
      </c>
      <c r="N60" s="78" t="s">
        <v>74</v>
      </c>
      <c r="O60" s="82">
        <v>22</v>
      </c>
      <c r="P60" s="123" t="str">
        <f>_xlfn.XLOOKUP(O60,'ARX IDs'!B$3:B$47,'ARX IDs'!C$3:C$47,"")</f>
        <v/>
      </c>
      <c r="Q60" s="123">
        <f t="shared" si="4"/>
        <v>22</v>
      </c>
      <c r="R60" s="39">
        <v>7</v>
      </c>
      <c r="S60" s="109">
        <v>8</v>
      </c>
      <c r="T60" s="133">
        <f>IF(ISBLANK(V60), "", _xlfn.XLOOKUP(V60,'SNAP2 IDs'!C$3:C$15,'SNAP2 IDs'!B$3:B$15,""))</f>
        <v>5</v>
      </c>
      <c r="U60" s="134">
        <f>_xlfn.XLOOKUP($T60, 'SNAP2 IDs'!$B$3:$B$15,'SNAP2 IDs'!D$3:D$15, "Lookup err")</f>
        <v>1</v>
      </c>
      <c r="V60" s="38">
        <v>5</v>
      </c>
      <c r="W60" s="134" t="str">
        <f>_xlfn.XLOOKUP($T60, 'SNAP2 IDs'!$B$3:$B$15,'SNAP2 IDs'!E$3:E$15, "Lookup err")</f>
        <v>00:00:18:2d:e4:75</v>
      </c>
      <c r="X60" s="136" t="str">
        <f>_xlfn.XLOOKUP($T60, 'SNAP2 IDs'!$B$3:$B$15,'SNAP2 IDs'!F$3:F$15, "Lookup err")</f>
        <v>snap05.sas.pvt</v>
      </c>
      <c r="Y60" s="94">
        <v>0</v>
      </c>
      <c r="Z60" s="39">
        <v>12</v>
      </c>
      <c r="AA60" s="95">
        <v>13</v>
      </c>
      <c r="AB60" s="94">
        <f t="shared" si="5"/>
        <v>14</v>
      </c>
      <c r="AC60" s="95">
        <f t="shared" si="6"/>
        <v>15</v>
      </c>
      <c r="AD60" s="98">
        <f t="shared" si="7"/>
        <v>135</v>
      </c>
      <c r="AE60" s="114" t="s">
        <v>246</v>
      </c>
    </row>
    <row r="61" spans="1:31">
      <c r="A61" s="48"/>
      <c r="B61" s="116" t="s">
        <v>247</v>
      </c>
      <c r="C61" s="45" t="s">
        <v>69</v>
      </c>
      <c r="D61" s="28">
        <v>37.239389379999999</v>
      </c>
      <c r="E61" s="29">
        <v>-118.28117451999999</v>
      </c>
      <c r="F61" s="62">
        <v>1182.3499999999999</v>
      </c>
      <c r="G61" s="65">
        <v>43.673336415772539</v>
      </c>
      <c r="H61" s="59">
        <v>-43.049348395119303</v>
      </c>
      <c r="I61" s="76" t="s">
        <v>70</v>
      </c>
      <c r="J61" s="77" t="s">
        <v>71</v>
      </c>
      <c r="K61" s="37" t="s">
        <v>248</v>
      </c>
      <c r="L61" s="37" t="s">
        <v>249</v>
      </c>
      <c r="M61" s="76" t="s">
        <v>74</v>
      </c>
      <c r="N61" s="78" t="s">
        <v>74</v>
      </c>
      <c r="O61" s="82">
        <v>22</v>
      </c>
      <c r="P61" s="123" t="str">
        <f>_xlfn.XLOOKUP(O61,'ARX IDs'!B$3:B$47,'ARX IDs'!C$3:C$47,"")</f>
        <v/>
      </c>
      <c r="Q61" s="123">
        <f t="shared" si="4"/>
        <v>22</v>
      </c>
      <c r="R61" s="39">
        <v>9</v>
      </c>
      <c r="S61" s="109">
        <v>10</v>
      </c>
      <c r="T61" s="133">
        <f>IF(ISBLANK(V61), "", _xlfn.XLOOKUP(V61,'SNAP2 IDs'!C$3:C$15,'SNAP2 IDs'!B$3:B$15,""))</f>
        <v>5</v>
      </c>
      <c r="U61" s="134">
        <f>_xlfn.XLOOKUP($T61, 'SNAP2 IDs'!$B$3:$B$15,'SNAP2 IDs'!D$3:D$15, "Lookup err")</f>
        <v>1</v>
      </c>
      <c r="V61" s="38">
        <v>5</v>
      </c>
      <c r="W61" s="134" t="str">
        <f>_xlfn.XLOOKUP($T61, 'SNAP2 IDs'!$B$3:$B$15,'SNAP2 IDs'!E$3:E$15, "Lookup err")</f>
        <v>00:00:18:2d:e4:75</v>
      </c>
      <c r="X61" s="136" t="str">
        <f>_xlfn.XLOOKUP($T61, 'SNAP2 IDs'!$B$3:$B$15,'SNAP2 IDs'!F$3:F$15, "Lookup err")</f>
        <v>snap05.sas.pvt</v>
      </c>
      <c r="Y61" s="94">
        <v>0</v>
      </c>
      <c r="Z61" s="39">
        <v>14</v>
      </c>
      <c r="AA61" s="95">
        <v>15</v>
      </c>
      <c r="AB61" s="94">
        <f t="shared" si="5"/>
        <v>12</v>
      </c>
      <c r="AC61" s="95">
        <f t="shared" si="6"/>
        <v>13</v>
      </c>
      <c r="AD61" s="98">
        <f t="shared" si="7"/>
        <v>134</v>
      </c>
      <c r="AE61" s="114" t="s">
        <v>88</v>
      </c>
    </row>
    <row r="62" spans="1:31">
      <c r="A62" s="48"/>
      <c r="B62" s="116" t="s">
        <v>250</v>
      </c>
      <c r="C62" s="45" t="s">
        <v>69</v>
      </c>
      <c r="D62" s="28">
        <v>37.239340140000003</v>
      </c>
      <c r="E62" s="29">
        <v>-118.28106356000001</v>
      </c>
      <c r="F62" s="62">
        <v>1182.29</v>
      </c>
      <c r="G62" s="65">
        <v>53.513717995880157</v>
      </c>
      <c r="H62" s="59">
        <v>-48.518602154835072</v>
      </c>
      <c r="I62" s="76" t="s">
        <v>70</v>
      </c>
      <c r="J62" s="77" t="s">
        <v>71</v>
      </c>
      <c r="K62" s="37" t="s">
        <v>251</v>
      </c>
      <c r="L62" s="37" t="s">
        <v>252</v>
      </c>
      <c r="M62" s="76" t="s">
        <v>74</v>
      </c>
      <c r="N62" s="78" t="s">
        <v>74</v>
      </c>
      <c r="O62" s="82">
        <v>22</v>
      </c>
      <c r="P62" s="123" t="str">
        <f>_xlfn.XLOOKUP(O62,'ARX IDs'!B$3:B$47,'ARX IDs'!C$3:C$47,"")</f>
        <v/>
      </c>
      <c r="Q62" s="123">
        <f t="shared" si="4"/>
        <v>22</v>
      </c>
      <c r="R62" s="39">
        <v>11</v>
      </c>
      <c r="S62" s="109">
        <v>12</v>
      </c>
      <c r="T62" s="133">
        <f>IF(ISBLANK(V62), "", _xlfn.XLOOKUP(V62,'SNAP2 IDs'!C$3:C$15,'SNAP2 IDs'!B$3:B$15,""))</f>
        <v>5</v>
      </c>
      <c r="U62" s="134">
        <f>_xlfn.XLOOKUP($T62, 'SNAP2 IDs'!$B$3:$B$15,'SNAP2 IDs'!D$3:D$15, "Lookup err")</f>
        <v>1</v>
      </c>
      <c r="V62" s="38">
        <v>5</v>
      </c>
      <c r="W62" s="134" t="str">
        <f>_xlfn.XLOOKUP($T62, 'SNAP2 IDs'!$B$3:$B$15,'SNAP2 IDs'!E$3:E$15, "Lookup err")</f>
        <v>00:00:18:2d:e4:75</v>
      </c>
      <c r="X62" s="136" t="str">
        <f>_xlfn.XLOOKUP($T62, 'SNAP2 IDs'!$B$3:$B$15,'SNAP2 IDs'!F$3:F$15, "Lookup err")</f>
        <v>snap05.sas.pvt</v>
      </c>
      <c r="Y62" s="94">
        <v>0</v>
      </c>
      <c r="Z62" s="39">
        <v>16</v>
      </c>
      <c r="AA62" s="95">
        <v>17</v>
      </c>
      <c r="AB62" s="94">
        <f t="shared" si="5"/>
        <v>18</v>
      </c>
      <c r="AC62" s="95">
        <f t="shared" si="6"/>
        <v>19</v>
      </c>
      <c r="AD62" s="98">
        <f t="shared" si="7"/>
        <v>137</v>
      </c>
      <c r="AE62" s="114" t="s">
        <v>246</v>
      </c>
    </row>
    <row r="63" spans="1:31">
      <c r="A63" s="48"/>
      <c r="B63" s="116" t="s">
        <v>253</v>
      </c>
      <c r="C63" s="45" t="s">
        <v>69</v>
      </c>
      <c r="D63" s="28">
        <v>37.23926943</v>
      </c>
      <c r="E63" s="29">
        <v>-118.28117942999999</v>
      </c>
      <c r="F63" s="62">
        <v>1182.3499999999999</v>
      </c>
      <c r="G63" s="65">
        <v>43.23861921406904</v>
      </c>
      <c r="H63" s="59">
        <v>-56.360677453949179</v>
      </c>
      <c r="I63" s="76" t="s">
        <v>70</v>
      </c>
      <c r="J63" s="77" t="s">
        <v>71</v>
      </c>
      <c r="K63" s="37" t="s">
        <v>254</v>
      </c>
      <c r="L63" s="37" t="s">
        <v>255</v>
      </c>
      <c r="M63" s="76" t="s">
        <v>74</v>
      </c>
      <c r="N63" s="78" t="s">
        <v>74</v>
      </c>
      <c r="O63" s="82">
        <v>22</v>
      </c>
      <c r="P63" s="123" t="str">
        <f>_xlfn.XLOOKUP(O63,'ARX IDs'!B$3:B$47,'ARX IDs'!C$3:C$47,"")</f>
        <v/>
      </c>
      <c r="Q63" s="123">
        <f t="shared" si="4"/>
        <v>22</v>
      </c>
      <c r="R63" s="39">
        <v>13</v>
      </c>
      <c r="S63" s="109">
        <v>14</v>
      </c>
      <c r="T63" s="133">
        <f>IF(ISBLANK(V63), "", _xlfn.XLOOKUP(V63,'SNAP2 IDs'!C$3:C$15,'SNAP2 IDs'!B$3:B$15,""))</f>
        <v>5</v>
      </c>
      <c r="U63" s="134">
        <f>_xlfn.XLOOKUP($T63, 'SNAP2 IDs'!$B$3:$B$15,'SNAP2 IDs'!D$3:D$15, "Lookup err")</f>
        <v>1</v>
      </c>
      <c r="V63" s="38">
        <v>5</v>
      </c>
      <c r="W63" s="134" t="str">
        <f>_xlfn.XLOOKUP($T63, 'SNAP2 IDs'!$B$3:$B$15,'SNAP2 IDs'!E$3:E$15, "Lookup err")</f>
        <v>00:00:18:2d:e4:75</v>
      </c>
      <c r="X63" s="136" t="str">
        <f>_xlfn.XLOOKUP($T63, 'SNAP2 IDs'!$B$3:$B$15,'SNAP2 IDs'!F$3:F$15, "Lookup err")</f>
        <v>snap05.sas.pvt</v>
      </c>
      <c r="Y63" s="94">
        <v>0</v>
      </c>
      <c r="Z63" s="39">
        <v>18</v>
      </c>
      <c r="AA63" s="95">
        <v>19</v>
      </c>
      <c r="AB63" s="94">
        <f t="shared" si="5"/>
        <v>16</v>
      </c>
      <c r="AC63" s="95">
        <f t="shared" si="6"/>
        <v>17</v>
      </c>
      <c r="AD63" s="98">
        <f t="shared" si="7"/>
        <v>136</v>
      </c>
      <c r="AE63" s="114" t="s">
        <v>246</v>
      </c>
    </row>
    <row r="64" spans="1:31">
      <c r="A64" s="48"/>
      <c r="B64" s="116" t="s">
        <v>256</v>
      </c>
      <c r="C64" s="45" t="s">
        <v>69</v>
      </c>
      <c r="D64" s="28">
        <v>37.23922219</v>
      </c>
      <c r="E64" s="29">
        <v>-118.2810893</v>
      </c>
      <c r="F64" s="62">
        <v>1182.42</v>
      </c>
      <c r="G64" s="65">
        <v>51.233390931140356</v>
      </c>
      <c r="H64" s="59">
        <v>-61.6035254161932</v>
      </c>
      <c r="I64" s="76" t="s">
        <v>70</v>
      </c>
      <c r="J64" s="77" t="s">
        <v>71</v>
      </c>
      <c r="K64" s="37" t="s">
        <v>257</v>
      </c>
      <c r="L64" s="37" t="s">
        <v>258</v>
      </c>
      <c r="M64" s="76" t="s">
        <v>74</v>
      </c>
      <c r="N64" s="78" t="s">
        <v>74</v>
      </c>
      <c r="O64" s="82">
        <v>22</v>
      </c>
      <c r="P64" s="123" t="str">
        <f>_xlfn.XLOOKUP(O64,'ARX IDs'!B$3:B$47,'ARX IDs'!C$3:C$47,"")</f>
        <v/>
      </c>
      <c r="Q64" s="123">
        <f t="shared" si="4"/>
        <v>22</v>
      </c>
      <c r="R64" s="39">
        <v>3</v>
      </c>
      <c r="S64" s="109">
        <v>4</v>
      </c>
      <c r="T64" s="133">
        <f>IF(ISBLANK(V64), "", _xlfn.XLOOKUP(V64,'SNAP2 IDs'!C$3:C$15,'SNAP2 IDs'!B$3:B$15,""))</f>
        <v>5</v>
      </c>
      <c r="U64" s="134">
        <f>_xlfn.XLOOKUP($T64, 'SNAP2 IDs'!$B$3:$B$15,'SNAP2 IDs'!D$3:D$15, "Lookup err")</f>
        <v>1</v>
      </c>
      <c r="V64" s="38">
        <v>5</v>
      </c>
      <c r="W64" s="134" t="str">
        <f>_xlfn.XLOOKUP($T64, 'SNAP2 IDs'!$B$3:$B$15,'SNAP2 IDs'!E$3:E$15, "Lookup err")</f>
        <v>00:00:18:2d:e4:75</v>
      </c>
      <c r="X64" s="136" t="str">
        <f>_xlfn.XLOOKUP($T64, 'SNAP2 IDs'!$B$3:$B$15,'SNAP2 IDs'!F$3:F$15, "Lookup err")</f>
        <v>snap05.sas.pvt</v>
      </c>
      <c r="Y64" s="94">
        <v>0</v>
      </c>
      <c r="Z64" s="39">
        <v>8</v>
      </c>
      <c r="AA64" s="95">
        <v>9</v>
      </c>
      <c r="AB64" s="94">
        <f t="shared" si="5"/>
        <v>10</v>
      </c>
      <c r="AC64" s="95">
        <f t="shared" si="6"/>
        <v>11</v>
      </c>
      <c r="AD64" s="98">
        <f t="shared" si="7"/>
        <v>133</v>
      </c>
      <c r="AE64" s="114" t="s">
        <v>88</v>
      </c>
    </row>
    <row r="65" spans="1:31">
      <c r="A65" s="48"/>
      <c r="B65" s="116" t="s">
        <v>259</v>
      </c>
      <c r="C65" s="45" t="s">
        <v>69</v>
      </c>
      <c r="D65" s="28">
        <v>37.23919188</v>
      </c>
      <c r="E65" s="29">
        <v>-118.28125301999999</v>
      </c>
      <c r="F65" s="62">
        <v>1182.49</v>
      </c>
      <c r="G65" s="65">
        <v>36.707992331203741</v>
      </c>
      <c r="H65" s="59">
        <v>-64.971866558858608</v>
      </c>
      <c r="I65" s="76" t="s">
        <v>70</v>
      </c>
      <c r="J65" s="77" t="s">
        <v>71</v>
      </c>
      <c r="K65" s="37" t="s">
        <v>260</v>
      </c>
      <c r="L65" s="37" t="s">
        <v>261</v>
      </c>
      <c r="M65" s="76" t="s">
        <v>74</v>
      </c>
      <c r="N65" s="78" t="s">
        <v>74</v>
      </c>
      <c r="O65" s="82">
        <v>22</v>
      </c>
      <c r="P65" s="123" t="str">
        <f>_xlfn.XLOOKUP(O65,'ARX IDs'!B$3:B$47,'ARX IDs'!C$3:C$47,"")</f>
        <v/>
      </c>
      <c r="Q65" s="123">
        <f t="shared" si="4"/>
        <v>22</v>
      </c>
      <c r="R65" s="39">
        <v>15</v>
      </c>
      <c r="S65" s="109">
        <v>16</v>
      </c>
      <c r="T65" s="133">
        <f>IF(ISBLANK(V65), "", _xlfn.XLOOKUP(V65,'SNAP2 IDs'!C$3:C$15,'SNAP2 IDs'!B$3:B$15,""))</f>
        <v>5</v>
      </c>
      <c r="U65" s="134">
        <f>_xlfn.XLOOKUP($T65, 'SNAP2 IDs'!$B$3:$B$15,'SNAP2 IDs'!D$3:D$15, "Lookup err")</f>
        <v>1</v>
      </c>
      <c r="V65" s="38">
        <v>5</v>
      </c>
      <c r="W65" s="134" t="str">
        <f>_xlfn.XLOOKUP($T65, 'SNAP2 IDs'!$B$3:$B$15,'SNAP2 IDs'!E$3:E$15, "Lookup err")</f>
        <v>00:00:18:2d:e4:75</v>
      </c>
      <c r="X65" s="136" t="str">
        <f>_xlfn.XLOOKUP($T65, 'SNAP2 IDs'!$B$3:$B$15,'SNAP2 IDs'!F$3:F$15, "Lookup err")</f>
        <v>snap05.sas.pvt</v>
      </c>
      <c r="Y65" s="94">
        <v>0</v>
      </c>
      <c r="Z65" s="39">
        <v>20</v>
      </c>
      <c r="AA65" s="95">
        <v>21</v>
      </c>
      <c r="AB65" s="94">
        <f t="shared" si="5"/>
        <v>22</v>
      </c>
      <c r="AC65" s="95">
        <f t="shared" si="6"/>
        <v>23</v>
      </c>
      <c r="AD65" s="98">
        <f t="shared" si="7"/>
        <v>139</v>
      </c>
      <c r="AE65" s="114" t="s">
        <v>246</v>
      </c>
    </row>
    <row r="66" spans="1:31">
      <c r="A66" s="48"/>
      <c r="B66" s="116" t="s">
        <v>262</v>
      </c>
      <c r="C66" s="45" t="s">
        <v>69</v>
      </c>
      <c r="D66" s="28">
        <v>37.239121300000001</v>
      </c>
      <c r="E66" s="29">
        <v>-118.28103203000001</v>
      </c>
      <c r="F66" s="62">
        <v>1182.48</v>
      </c>
      <c r="G66" s="65">
        <v>56.308930718772721</v>
      </c>
      <c r="H66" s="59">
        <v>-72.798404204748905</v>
      </c>
      <c r="I66" s="76" t="s">
        <v>70</v>
      </c>
      <c r="J66" s="77" t="s">
        <v>71</v>
      </c>
      <c r="K66" s="37" t="s">
        <v>263</v>
      </c>
      <c r="L66" s="37" t="s">
        <v>264</v>
      </c>
      <c r="M66" s="76" t="s">
        <v>74</v>
      </c>
      <c r="N66" s="78" t="s">
        <v>74</v>
      </c>
      <c r="O66" s="82">
        <v>23</v>
      </c>
      <c r="P66" s="123" t="str">
        <f>_xlfn.XLOOKUP(O66,'ARX IDs'!B$3:B$47,'ARX IDs'!C$3:C$47,"")</f>
        <v/>
      </c>
      <c r="Q66" s="123">
        <f t="shared" si="4"/>
        <v>23</v>
      </c>
      <c r="R66" s="39">
        <v>1</v>
      </c>
      <c r="S66" s="109">
        <v>2</v>
      </c>
      <c r="T66" s="133">
        <f>IF(ISBLANK(V66), "", _xlfn.XLOOKUP(V66,'SNAP2 IDs'!C$3:C$15,'SNAP2 IDs'!B$3:B$15,""))</f>
        <v>5</v>
      </c>
      <c r="U66" s="134">
        <f>_xlfn.XLOOKUP($T66, 'SNAP2 IDs'!$B$3:$B$15,'SNAP2 IDs'!D$3:D$15, "Lookup err")</f>
        <v>1</v>
      </c>
      <c r="V66" s="38">
        <v>5</v>
      </c>
      <c r="W66" s="134" t="str">
        <f>_xlfn.XLOOKUP($T66, 'SNAP2 IDs'!$B$3:$B$15,'SNAP2 IDs'!E$3:E$15, "Lookup err")</f>
        <v>00:00:18:2d:e4:75</v>
      </c>
      <c r="X66" s="136" t="str">
        <f>_xlfn.XLOOKUP($T66, 'SNAP2 IDs'!$B$3:$B$15,'SNAP2 IDs'!F$3:F$15, "Lookup err")</f>
        <v>snap05.sas.pvt</v>
      </c>
      <c r="Y66" s="94">
        <v>0</v>
      </c>
      <c r="Z66" s="39">
        <v>22</v>
      </c>
      <c r="AA66" s="95">
        <v>23</v>
      </c>
      <c r="AB66" s="94">
        <f t="shared" si="5"/>
        <v>20</v>
      </c>
      <c r="AC66" s="95">
        <f t="shared" si="6"/>
        <v>21</v>
      </c>
      <c r="AD66" s="98">
        <f t="shared" si="7"/>
        <v>138</v>
      </c>
      <c r="AE66" s="114" t="s">
        <v>246</v>
      </c>
    </row>
    <row r="67" spans="1:31">
      <c r="A67" s="48"/>
      <c r="B67" s="116" t="s">
        <v>265</v>
      </c>
      <c r="C67" s="45" t="s">
        <v>69</v>
      </c>
      <c r="D67" s="28">
        <v>37.23897771</v>
      </c>
      <c r="E67" s="29">
        <v>-118.2811979</v>
      </c>
      <c r="F67" s="62">
        <v>1182.5899999999999</v>
      </c>
      <c r="G67" s="65">
        <v>41.597239483440696</v>
      </c>
      <c r="H67" s="59">
        <v>-88.733376909953989</v>
      </c>
      <c r="I67" s="76" t="s">
        <v>70</v>
      </c>
      <c r="J67" s="77" t="s">
        <v>71</v>
      </c>
      <c r="K67" s="37" t="s">
        <v>266</v>
      </c>
      <c r="L67" s="37" t="s">
        <v>267</v>
      </c>
      <c r="M67" s="76" t="s">
        <v>74</v>
      </c>
      <c r="N67" s="78" t="s">
        <v>74</v>
      </c>
      <c r="O67" s="82">
        <v>22</v>
      </c>
      <c r="P67" s="123" t="str">
        <f>_xlfn.XLOOKUP(O67,'ARX IDs'!B$3:B$47,'ARX IDs'!C$3:C$47,"")</f>
        <v/>
      </c>
      <c r="Q67" s="123">
        <f t="shared" si="4"/>
        <v>22</v>
      </c>
      <c r="R67" s="39">
        <v>5</v>
      </c>
      <c r="S67" s="109">
        <v>6</v>
      </c>
      <c r="T67" s="133">
        <f>IF(ISBLANK(V67), "", _xlfn.XLOOKUP(V67,'SNAP2 IDs'!C$3:C$15,'SNAP2 IDs'!B$3:B$15,""))</f>
        <v>5</v>
      </c>
      <c r="U67" s="134">
        <f>_xlfn.XLOOKUP($T67, 'SNAP2 IDs'!$B$3:$B$15,'SNAP2 IDs'!D$3:D$15, "Lookup err")</f>
        <v>1</v>
      </c>
      <c r="V67" s="38">
        <v>5</v>
      </c>
      <c r="W67" s="134" t="str">
        <f>_xlfn.XLOOKUP($T67, 'SNAP2 IDs'!$B$3:$B$15,'SNAP2 IDs'!E$3:E$15, "Lookup err")</f>
        <v>00:00:18:2d:e4:75</v>
      </c>
      <c r="X67" s="136" t="str">
        <f>_xlfn.XLOOKUP($T67, 'SNAP2 IDs'!$B$3:$B$15,'SNAP2 IDs'!F$3:F$15, "Lookup err")</f>
        <v>snap05.sas.pvt</v>
      </c>
      <c r="Y67" s="94">
        <v>0</v>
      </c>
      <c r="Z67" s="39">
        <v>10</v>
      </c>
      <c r="AA67" s="95">
        <v>11</v>
      </c>
      <c r="AB67" s="94">
        <f t="shared" si="5"/>
        <v>8</v>
      </c>
      <c r="AC67" s="95">
        <f t="shared" si="6"/>
        <v>9</v>
      </c>
      <c r="AD67" s="98">
        <f t="shared" si="7"/>
        <v>132</v>
      </c>
      <c r="AE67" s="114" t="s">
        <v>246</v>
      </c>
    </row>
    <row r="68" spans="1:31">
      <c r="A68" s="48"/>
      <c r="B68" s="116" t="s">
        <v>268</v>
      </c>
      <c r="C68" s="45" t="s">
        <v>69</v>
      </c>
      <c r="D68" s="28">
        <v>37.238973819999998</v>
      </c>
      <c r="E68" s="29">
        <v>-118.28114169</v>
      </c>
      <c r="F68" s="62">
        <v>1182.58</v>
      </c>
      <c r="G68" s="65">
        <v>46.583991097671507</v>
      </c>
      <c r="H68" s="59">
        <v>-89.166211521955859</v>
      </c>
      <c r="I68" s="76" t="s">
        <v>70</v>
      </c>
      <c r="J68" s="77" t="s">
        <v>71</v>
      </c>
      <c r="K68" s="37" t="s">
        <v>269</v>
      </c>
      <c r="L68" s="37" t="s">
        <v>270</v>
      </c>
      <c r="M68" s="76" t="s">
        <v>74</v>
      </c>
      <c r="N68" s="78" t="s">
        <v>74</v>
      </c>
      <c r="O68" s="82">
        <v>23</v>
      </c>
      <c r="P68" s="123" t="str">
        <f>_xlfn.XLOOKUP(O68,'ARX IDs'!B$3:B$47,'ARX IDs'!C$3:C$47,"")</f>
        <v/>
      </c>
      <c r="Q68" s="123">
        <f t="shared" si="4"/>
        <v>23</v>
      </c>
      <c r="R68" s="39">
        <v>3</v>
      </c>
      <c r="S68" s="109">
        <v>4</v>
      </c>
      <c r="T68" s="133">
        <f>IF(ISBLANK(V68), "", _xlfn.XLOOKUP(V68,'SNAP2 IDs'!C$3:C$15,'SNAP2 IDs'!B$3:B$15,""))</f>
        <v>5</v>
      </c>
      <c r="U68" s="134">
        <f>_xlfn.XLOOKUP($T68, 'SNAP2 IDs'!$B$3:$B$15,'SNAP2 IDs'!D$3:D$15, "Lookup err")</f>
        <v>1</v>
      </c>
      <c r="V68" s="38">
        <v>5</v>
      </c>
      <c r="W68" s="134" t="str">
        <f>_xlfn.XLOOKUP($T68, 'SNAP2 IDs'!$B$3:$B$15,'SNAP2 IDs'!E$3:E$15, "Lookup err")</f>
        <v>00:00:18:2d:e4:75</v>
      </c>
      <c r="X68" s="136" t="str">
        <f>_xlfn.XLOOKUP($T68, 'SNAP2 IDs'!$B$3:$B$15,'SNAP2 IDs'!F$3:F$15, "Lookup err")</f>
        <v>snap05.sas.pvt</v>
      </c>
      <c r="Y68" s="94">
        <v>0</v>
      </c>
      <c r="Z68" s="39">
        <v>24</v>
      </c>
      <c r="AA68" s="95">
        <v>25</v>
      </c>
      <c r="AB68" s="94">
        <f t="shared" si="5"/>
        <v>26</v>
      </c>
      <c r="AC68" s="95">
        <f t="shared" si="6"/>
        <v>27</v>
      </c>
      <c r="AD68" s="98">
        <f t="shared" si="7"/>
        <v>141</v>
      </c>
      <c r="AE68" s="114" t="s">
        <v>271</v>
      </c>
    </row>
    <row r="69" spans="1:31">
      <c r="A69" s="48"/>
      <c r="B69" s="116" t="s">
        <v>272</v>
      </c>
      <c r="C69" s="45" t="s">
        <v>69</v>
      </c>
      <c r="D69" s="28">
        <v>37.240667799999997</v>
      </c>
      <c r="E69" s="29">
        <v>-118.28135315999999</v>
      </c>
      <c r="F69" s="62">
        <v>1182.95</v>
      </c>
      <c r="G69" s="65">
        <v>27.816511836507765</v>
      </c>
      <c r="H69" s="59">
        <v>98.833837310266532</v>
      </c>
      <c r="I69" s="76" t="s">
        <v>70</v>
      </c>
      <c r="J69" s="78" t="s">
        <v>70</v>
      </c>
      <c r="K69" s="37" t="s">
        <v>273</v>
      </c>
      <c r="L69" s="37" t="s">
        <v>274</v>
      </c>
      <c r="M69" s="76" t="s">
        <v>74</v>
      </c>
      <c r="N69" s="78" t="s">
        <v>74</v>
      </c>
      <c r="O69" s="82">
        <v>25</v>
      </c>
      <c r="P69" s="123">
        <f>_xlfn.XLOOKUP(O69,'ARX IDs'!B$3:B$47,'ARX IDs'!C$3:C$47,"")</f>
        <v>31</v>
      </c>
      <c r="Q69" s="123">
        <f t="shared" si="4"/>
        <v>25</v>
      </c>
      <c r="R69" s="39">
        <v>7</v>
      </c>
      <c r="S69" s="109">
        <v>8</v>
      </c>
      <c r="T69" s="133">
        <f>IF(ISBLANK(V69), "", _xlfn.XLOOKUP(V69,'SNAP2 IDs'!C$3:C$15,'SNAP2 IDs'!B$3:B$15,""))</f>
        <v>6</v>
      </c>
      <c r="U69" s="134">
        <f>_xlfn.XLOOKUP($T69, 'SNAP2 IDs'!$B$3:$B$15,'SNAP2 IDs'!D$3:D$15, "Lookup err")</f>
        <v>1</v>
      </c>
      <c r="V69" s="38">
        <v>6</v>
      </c>
      <c r="W69" s="134" t="str">
        <f>_xlfn.XLOOKUP($T69, 'SNAP2 IDs'!$B$3:$B$15,'SNAP2 IDs'!E$3:E$15, "Lookup err")</f>
        <v>02:00:c2:4f:e4:75</v>
      </c>
      <c r="X69" s="136" t="str">
        <f>_xlfn.XLOOKUP($T69, 'SNAP2 IDs'!$B$3:$B$15,'SNAP2 IDs'!F$3:F$15, "Lookup err")</f>
        <v>snap06.sas.pvt</v>
      </c>
      <c r="Y69" s="94">
        <v>0</v>
      </c>
      <c r="Z69" s="39">
        <v>8</v>
      </c>
      <c r="AA69" s="95">
        <v>9</v>
      </c>
      <c r="AB69" s="94">
        <f t="shared" si="5"/>
        <v>10</v>
      </c>
      <c r="AC69" s="95">
        <f t="shared" si="6"/>
        <v>11</v>
      </c>
      <c r="AD69" s="98">
        <f t="shared" si="7"/>
        <v>165</v>
      </c>
      <c r="AE69" s="114" t="s">
        <v>271</v>
      </c>
    </row>
    <row r="70" spans="1:31">
      <c r="A70" s="48"/>
      <c r="B70" s="116" t="s">
        <v>275</v>
      </c>
      <c r="C70" s="45" t="s">
        <v>69</v>
      </c>
      <c r="D70" s="28">
        <v>37.240581290000002</v>
      </c>
      <c r="E70" s="29">
        <v>-118.28131759999999</v>
      </c>
      <c r="F70" s="62">
        <v>1182.77</v>
      </c>
      <c r="G70" s="65">
        <v>30.975342930099071</v>
      </c>
      <c r="H70" s="59">
        <v>89.233787593512432</v>
      </c>
      <c r="I70" s="76" t="s">
        <v>70</v>
      </c>
      <c r="J70" s="78" t="s">
        <v>70</v>
      </c>
      <c r="K70" s="37" t="s">
        <v>276</v>
      </c>
      <c r="L70" s="37" t="s">
        <v>277</v>
      </c>
      <c r="M70" s="76" t="s">
        <v>74</v>
      </c>
      <c r="N70" s="78" t="s">
        <v>74</v>
      </c>
      <c r="O70" s="82">
        <v>25</v>
      </c>
      <c r="P70" s="123">
        <f>_xlfn.XLOOKUP(O70,'ARX IDs'!B$3:B$47,'ARX IDs'!C$3:C$47,"")</f>
        <v>31</v>
      </c>
      <c r="Q70" s="123">
        <f t="shared" si="4"/>
        <v>25</v>
      </c>
      <c r="R70" s="39">
        <v>9</v>
      </c>
      <c r="S70" s="109">
        <v>10</v>
      </c>
      <c r="T70" s="133">
        <f>IF(ISBLANK(V70), "", _xlfn.XLOOKUP(V70,'SNAP2 IDs'!C$3:C$15,'SNAP2 IDs'!B$3:B$15,""))</f>
        <v>6</v>
      </c>
      <c r="U70" s="134">
        <f>_xlfn.XLOOKUP($T70, 'SNAP2 IDs'!$B$3:$B$15,'SNAP2 IDs'!D$3:D$15, "Lookup err")</f>
        <v>1</v>
      </c>
      <c r="V70" s="38">
        <v>6</v>
      </c>
      <c r="W70" s="134" t="str">
        <f>_xlfn.XLOOKUP($T70, 'SNAP2 IDs'!$B$3:$B$15,'SNAP2 IDs'!E$3:E$15, "Lookup err")</f>
        <v>02:00:c2:4f:e4:75</v>
      </c>
      <c r="X70" s="136" t="str">
        <f>_xlfn.XLOOKUP($T70, 'SNAP2 IDs'!$B$3:$B$15,'SNAP2 IDs'!F$3:F$15, "Lookup err")</f>
        <v>snap06.sas.pvt</v>
      </c>
      <c r="Y70" s="94">
        <v>0</v>
      </c>
      <c r="Z70" s="39">
        <v>10</v>
      </c>
      <c r="AA70" s="95">
        <v>11</v>
      </c>
      <c r="AB70" s="94">
        <f t="shared" si="5"/>
        <v>8</v>
      </c>
      <c r="AC70" s="95">
        <f t="shared" si="6"/>
        <v>9</v>
      </c>
      <c r="AD70" s="98">
        <f t="shared" si="7"/>
        <v>164</v>
      </c>
      <c r="AE70" s="114" t="s">
        <v>88</v>
      </c>
    </row>
    <row r="71" spans="1:31">
      <c r="A71" s="48"/>
      <c r="B71" s="116" t="s">
        <v>278</v>
      </c>
      <c r="C71" s="45" t="s">
        <v>69</v>
      </c>
      <c r="D71" s="28">
        <v>37.240526940000002</v>
      </c>
      <c r="E71" s="29">
        <v>-118.28140211</v>
      </c>
      <c r="F71" s="62">
        <v>1182.72</v>
      </c>
      <c r="G71" s="65">
        <v>23.477647516562602</v>
      </c>
      <c r="H71" s="59">
        <v>83.200739004581905</v>
      </c>
      <c r="I71" s="76" t="s">
        <v>70</v>
      </c>
      <c r="J71" s="78" t="s">
        <v>70</v>
      </c>
      <c r="K71" s="37" t="s">
        <v>279</v>
      </c>
      <c r="L71" s="37" t="s">
        <v>269</v>
      </c>
      <c r="M71" s="76" t="s">
        <v>74</v>
      </c>
      <c r="N71" s="78" t="s">
        <v>74</v>
      </c>
      <c r="O71" s="82">
        <v>25</v>
      </c>
      <c r="P71" s="123">
        <f>_xlfn.XLOOKUP(O71,'ARX IDs'!B$3:B$47,'ARX IDs'!C$3:C$47,"")</f>
        <v>31</v>
      </c>
      <c r="Q71" s="123">
        <f t="shared" si="4"/>
        <v>25</v>
      </c>
      <c r="R71" s="39">
        <v>11</v>
      </c>
      <c r="S71" s="109">
        <v>12</v>
      </c>
      <c r="T71" s="133">
        <f>IF(ISBLANK(V71), "", _xlfn.XLOOKUP(V71,'SNAP2 IDs'!C$3:C$15,'SNAP2 IDs'!B$3:B$15,""))</f>
        <v>6</v>
      </c>
      <c r="U71" s="134">
        <f>_xlfn.XLOOKUP($T71, 'SNAP2 IDs'!$B$3:$B$15,'SNAP2 IDs'!D$3:D$15, "Lookup err")</f>
        <v>1</v>
      </c>
      <c r="V71" s="38">
        <v>6</v>
      </c>
      <c r="W71" s="134" t="str">
        <f>_xlfn.XLOOKUP($T71, 'SNAP2 IDs'!$B$3:$B$15,'SNAP2 IDs'!E$3:E$15, "Lookup err")</f>
        <v>02:00:c2:4f:e4:75</v>
      </c>
      <c r="X71" s="136" t="str">
        <f>_xlfn.XLOOKUP($T71, 'SNAP2 IDs'!$B$3:$B$15,'SNAP2 IDs'!F$3:F$15, "Lookup err")</f>
        <v>snap06.sas.pvt</v>
      </c>
      <c r="Y71" s="94">
        <v>0</v>
      </c>
      <c r="Z71" s="39">
        <v>12</v>
      </c>
      <c r="AA71" s="95">
        <v>13</v>
      </c>
      <c r="AB71" s="94">
        <f t="shared" si="5"/>
        <v>14</v>
      </c>
      <c r="AC71" s="95">
        <f t="shared" si="6"/>
        <v>15</v>
      </c>
      <c r="AD71" s="98">
        <f t="shared" si="7"/>
        <v>167</v>
      </c>
      <c r="AE71" s="114" t="s">
        <v>246</v>
      </c>
    </row>
    <row r="72" spans="1:31">
      <c r="A72" s="48"/>
      <c r="B72" s="116" t="s">
        <v>280</v>
      </c>
      <c r="C72" s="45" t="s">
        <v>69</v>
      </c>
      <c r="D72" s="28">
        <v>37.240468329999999</v>
      </c>
      <c r="E72" s="29">
        <v>-118.28133217</v>
      </c>
      <c r="F72" s="62">
        <v>1182.69</v>
      </c>
      <c r="G72" s="65">
        <v>29.679924332424374</v>
      </c>
      <c r="H72" s="59">
        <v>76.691572342055039</v>
      </c>
      <c r="I72" s="76" t="s">
        <v>70</v>
      </c>
      <c r="J72" s="78" t="s">
        <v>70</v>
      </c>
      <c r="K72" s="37" t="s">
        <v>281</v>
      </c>
      <c r="L72" s="37" t="s">
        <v>282</v>
      </c>
      <c r="M72" s="76" t="s">
        <v>74</v>
      </c>
      <c r="N72" s="78" t="s">
        <v>74</v>
      </c>
      <c r="O72" s="82">
        <v>25</v>
      </c>
      <c r="P72" s="123">
        <f>_xlfn.XLOOKUP(O72,'ARX IDs'!B$3:B$47,'ARX IDs'!C$3:C$47,"")</f>
        <v>31</v>
      </c>
      <c r="Q72" s="123">
        <f t="shared" si="4"/>
        <v>25</v>
      </c>
      <c r="R72" s="39">
        <v>13</v>
      </c>
      <c r="S72" s="109">
        <v>14</v>
      </c>
      <c r="T72" s="133">
        <f>IF(ISBLANK(V72), "", _xlfn.XLOOKUP(V72,'SNAP2 IDs'!C$3:C$15,'SNAP2 IDs'!B$3:B$15,""))</f>
        <v>6</v>
      </c>
      <c r="U72" s="134">
        <f>_xlfn.XLOOKUP($T72, 'SNAP2 IDs'!$B$3:$B$15,'SNAP2 IDs'!D$3:D$15, "Lookup err")</f>
        <v>1</v>
      </c>
      <c r="V72" s="38">
        <v>6</v>
      </c>
      <c r="W72" s="134" t="str">
        <f>_xlfn.XLOOKUP($T72, 'SNAP2 IDs'!$B$3:$B$15,'SNAP2 IDs'!E$3:E$15, "Lookup err")</f>
        <v>02:00:c2:4f:e4:75</v>
      </c>
      <c r="X72" s="136" t="str">
        <f>_xlfn.XLOOKUP($T72, 'SNAP2 IDs'!$B$3:$B$15,'SNAP2 IDs'!F$3:F$15, "Lookup err")</f>
        <v>snap06.sas.pvt</v>
      </c>
      <c r="Y72" s="94">
        <v>0</v>
      </c>
      <c r="Z72" s="39">
        <v>14</v>
      </c>
      <c r="AA72" s="95">
        <v>15</v>
      </c>
      <c r="AB72" s="94">
        <f t="shared" si="5"/>
        <v>12</v>
      </c>
      <c r="AC72" s="95">
        <f t="shared" si="6"/>
        <v>13</v>
      </c>
      <c r="AD72" s="98">
        <f t="shared" si="7"/>
        <v>166</v>
      </c>
      <c r="AE72" s="114" t="s">
        <v>88</v>
      </c>
    </row>
    <row r="73" spans="1:31">
      <c r="A73" s="48"/>
      <c r="B73" s="116" t="s">
        <v>283</v>
      </c>
      <c r="C73" s="45" t="s">
        <v>69</v>
      </c>
      <c r="D73" s="28">
        <v>37.24037835</v>
      </c>
      <c r="E73" s="29">
        <v>-118.2813634</v>
      </c>
      <c r="F73" s="62">
        <v>1182.8</v>
      </c>
      <c r="G73" s="65">
        <v>26.911565998136556</v>
      </c>
      <c r="H73" s="59">
        <v>66.71085013432922</v>
      </c>
      <c r="I73" s="76" t="s">
        <v>70</v>
      </c>
      <c r="J73" s="78" t="s">
        <v>70</v>
      </c>
      <c r="K73" s="37" t="s">
        <v>284</v>
      </c>
      <c r="L73" s="37" t="s">
        <v>221</v>
      </c>
      <c r="M73" s="76" t="s">
        <v>74</v>
      </c>
      <c r="N73" s="78" t="s">
        <v>74</v>
      </c>
      <c r="O73" s="82">
        <v>25</v>
      </c>
      <c r="P73" s="123">
        <f>_xlfn.XLOOKUP(O73,'ARX IDs'!B$3:B$47,'ARX IDs'!C$3:C$47,"")</f>
        <v>31</v>
      </c>
      <c r="Q73" s="123">
        <f t="shared" si="4"/>
        <v>25</v>
      </c>
      <c r="R73" s="39">
        <v>15</v>
      </c>
      <c r="S73" s="109">
        <v>16</v>
      </c>
      <c r="T73" s="133">
        <f>IF(ISBLANK(V73), "", _xlfn.XLOOKUP(V73,'SNAP2 IDs'!C$3:C$15,'SNAP2 IDs'!B$3:B$15,""))</f>
        <v>6</v>
      </c>
      <c r="U73" s="134">
        <f>_xlfn.XLOOKUP($T73, 'SNAP2 IDs'!$B$3:$B$15,'SNAP2 IDs'!D$3:D$15, "Lookup err")</f>
        <v>1</v>
      </c>
      <c r="V73" s="38">
        <v>6</v>
      </c>
      <c r="W73" s="134" t="str">
        <f>_xlfn.XLOOKUP($T73, 'SNAP2 IDs'!$B$3:$B$15,'SNAP2 IDs'!E$3:E$15, "Lookup err")</f>
        <v>02:00:c2:4f:e4:75</v>
      </c>
      <c r="X73" s="136" t="str">
        <f>_xlfn.XLOOKUP($T73, 'SNAP2 IDs'!$B$3:$B$15,'SNAP2 IDs'!F$3:F$15, "Lookup err")</f>
        <v>snap06.sas.pvt</v>
      </c>
      <c r="Y73" s="94">
        <v>0</v>
      </c>
      <c r="Z73" s="39">
        <v>16</v>
      </c>
      <c r="AA73" s="95">
        <v>17</v>
      </c>
      <c r="AB73" s="94">
        <f t="shared" si="5"/>
        <v>18</v>
      </c>
      <c r="AC73" s="95">
        <f t="shared" si="6"/>
        <v>19</v>
      </c>
      <c r="AD73" s="98">
        <f t="shared" si="7"/>
        <v>169</v>
      </c>
      <c r="AE73" s="114" t="s">
        <v>88</v>
      </c>
    </row>
    <row r="74" spans="1:31">
      <c r="A74" s="48"/>
      <c r="B74" s="116" t="s">
        <v>285</v>
      </c>
      <c r="C74" s="45" t="s">
        <v>69</v>
      </c>
      <c r="D74" s="28">
        <v>37.240264029999999</v>
      </c>
      <c r="E74" s="29">
        <v>-118.28148115</v>
      </c>
      <c r="F74" s="62">
        <v>1182.68</v>
      </c>
      <c r="G74" s="65">
        <v>16.459130932913848</v>
      </c>
      <c r="H74" s="59">
        <v>54.025466516032168</v>
      </c>
      <c r="I74" s="76" t="s">
        <v>70</v>
      </c>
      <c r="J74" s="78" t="s">
        <v>70</v>
      </c>
      <c r="K74" s="37" t="s">
        <v>286</v>
      </c>
      <c r="L74" s="37" t="s">
        <v>287</v>
      </c>
      <c r="M74" s="76" t="s">
        <v>74</v>
      </c>
      <c r="N74" s="78" t="s">
        <v>74</v>
      </c>
      <c r="O74" s="82">
        <v>26</v>
      </c>
      <c r="P74" s="123">
        <f>_xlfn.XLOOKUP(O74,'ARX IDs'!B$3:B$47,'ARX IDs'!C$3:C$47,"")</f>
        <v>17</v>
      </c>
      <c r="Q74" s="123">
        <f t="shared" si="4"/>
        <v>26</v>
      </c>
      <c r="R74" s="39">
        <v>1</v>
      </c>
      <c r="S74" s="109">
        <v>2</v>
      </c>
      <c r="T74" s="133">
        <f>IF(ISBLANK(V74), "", _xlfn.XLOOKUP(V74,'SNAP2 IDs'!C$3:C$15,'SNAP2 IDs'!B$3:B$15,""))</f>
        <v>6</v>
      </c>
      <c r="U74" s="134">
        <f>_xlfn.XLOOKUP($T74, 'SNAP2 IDs'!$B$3:$B$15,'SNAP2 IDs'!D$3:D$15, "Lookup err")</f>
        <v>1</v>
      </c>
      <c r="V74" s="38">
        <v>6</v>
      </c>
      <c r="W74" s="134" t="str">
        <f>_xlfn.XLOOKUP($T74, 'SNAP2 IDs'!$B$3:$B$15,'SNAP2 IDs'!E$3:E$15, "Lookup err")</f>
        <v>02:00:c2:4f:e4:75</v>
      </c>
      <c r="X74" s="136" t="str">
        <f>_xlfn.XLOOKUP($T74, 'SNAP2 IDs'!$B$3:$B$15,'SNAP2 IDs'!F$3:F$15, "Lookup err")</f>
        <v>snap06.sas.pvt</v>
      </c>
      <c r="Y74" s="94">
        <v>0</v>
      </c>
      <c r="Z74" s="39">
        <v>18</v>
      </c>
      <c r="AA74" s="95">
        <v>19</v>
      </c>
      <c r="AB74" s="94">
        <f t="shared" si="5"/>
        <v>16</v>
      </c>
      <c r="AC74" s="95">
        <f t="shared" si="6"/>
        <v>17</v>
      </c>
      <c r="AD74" s="98">
        <f t="shared" si="7"/>
        <v>168</v>
      </c>
      <c r="AE74" s="114" t="s">
        <v>88</v>
      </c>
    </row>
    <row r="75" spans="1:31">
      <c r="A75" s="48"/>
      <c r="B75" s="116" t="s">
        <v>288</v>
      </c>
      <c r="C75" s="45" t="s">
        <v>69</v>
      </c>
      <c r="D75" s="28">
        <v>37.24008937</v>
      </c>
      <c r="E75" s="29">
        <v>-118.28136843999999</v>
      </c>
      <c r="F75" s="62">
        <v>1182.8900000000001</v>
      </c>
      <c r="G75" s="65">
        <v>26.468013786677751</v>
      </c>
      <c r="H75" s="59">
        <v>34.634475909388925</v>
      </c>
      <c r="I75" s="76" t="s">
        <v>70</v>
      </c>
      <c r="J75" s="77" t="s">
        <v>71</v>
      </c>
      <c r="K75" s="37" t="s">
        <v>289</v>
      </c>
      <c r="L75" s="37" t="s">
        <v>290</v>
      </c>
      <c r="M75" s="76" t="s">
        <v>74</v>
      </c>
      <c r="N75" s="78" t="s">
        <v>74</v>
      </c>
      <c r="O75" s="82">
        <v>17</v>
      </c>
      <c r="P75" s="123" t="str">
        <f>_xlfn.XLOOKUP(O75,'ARX IDs'!B$3:B$47,'ARX IDs'!C$3:C$47,"")</f>
        <v/>
      </c>
      <c r="Q75" s="123">
        <f t="shared" si="4"/>
        <v>17</v>
      </c>
      <c r="R75" s="39">
        <v>13</v>
      </c>
      <c r="S75" s="109">
        <v>14</v>
      </c>
      <c r="T75" s="133">
        <f>IF(ISBLANK(V75), "", _xlfn.XLOOKUP(V75,'SNAP2 IDs'!C$3:C$15,'SNAP2 IDs'!B$3:B$15,""))</f>
        <v>10</v>
      </c>
      <c r="U75" s="134">
        <f>_xlfn.XLOOKUP($T75, 'SNAP2 IDs'!$B$3:$B$15,'SNAP2 IDs'!D$3:D$15, "Lookup err")</f>
        <v>1</v>
      </c>
      <c r="V75" s="38">
        <v>3</v>
      </c>
      <c r="W75" s="134" t="str">
        <f>_xlfn.XLOOKUP($T75, 'SNAP2 IDs'!$B$3:$B$15,'SNAP2 IDs'!E$3:E$15, "Lookup err")</f>
        <v>02:00:a6:4e:e4:6f</v>
      </c>
      <c r="X75" s="136" t="str">
        <f>_xlfn.XLOOKUP($T75, 'SNAP2 IDs'!$B$3:$B$15,'SNAP2 IDs'!F$3:F$15, "Lookup err")</f>
        <v>snap03.sas.pvt</v>
      </c>
      <c r="Y75" s="94">
        <v>1</v>
      </c>
      <c r="Z75" s="39">
        <v>10</v>
      </c>
      <c r="AA75" s="95">
        <v>11</v>
      </c>
      <c r="AB75" s="94">
        <f t="shared" si="5"/>
        <v>40</v>
      </c>
      <c r="AC75" s="95">
        <f t="shared" si="6"/>
        <v>41</v>
      </c>
      <c r="AD75" s="98">
        <f t="shared" si="7"/>
        <v>84</v>
      </c>
      <c r="AE75" s="114" t="s">
        <v>88</v>
      </c>
    </row>
    <row r="76" spans="1:31">
      <c r="A76" s="48"/>
      <c r="B76" s="116" t="s">
        <v>291</v>
      </c>
      <c r="C76" s="45" t="s">
        <v>69</v>
      </c>
      <c r="D76" s="28">
        <v>37.24005545</v>
      </c>
      <c r="E76" s="29">
        <v>-118.28147751</v>
      </c>
      <c r="F76" s="62">
        <v>1182.49</v>
      </c>
      <c r="G76" s="65">
        <v>16.787480541807113</v>
      </c>
      <c r="H76" s="59">
        <v>30.872144284232551</v>
      </c>
      <c r="I76" s="76" t="s">
        <v>70</v>
      </c>
      <c r="J76" s="78" t="s">
        <v>70</v>
      </c>
      <c r="K76" s="37" t="s">
        <v>292</v>
      </c>
      <c r="L76" s="37" t="s">
        <v>293</v>
      </c>
      <c r="M76" s="76" t="s">
        <v>74</v>
      </c>
      <c r="N76" s="78" t="s">
        <v>74</v>
      </c>
      <c r="O76" s="82">
        <v>26</v>
      </c>
      <c r="P76" s="123">
        <f>_xlfn.XLOOKUP(O76,'ARX IDs'!B$3:B$47,'ARX IDs'!C$3:C$47,"")</f>
        <v>17</v>
      </c>
      <c r="Q76" s="123">
        <f t="shared" si="4"/>
        <v>26</v>
      </c>
      <c r="R76" s="39">
        <v>3</v>
      </c>
      <c r="S76" s="109">
        <v>4</v>
      </c>
      <c r="T76" s="133">
        <f>IF(ISBLANK(V76), "", _xlfn.XLOOKUP(V76,'SNAP2 IDs'!C$3:C$15,'SNAP2 IDs'!B$3:B$15,""))</f>
        <v>6</v>
      </c>
      <c r="U76" s="134">
        <f>_xlfn.XLOOKUP($T76, 'SNAP2 IDs'!$B$3:$B$15,'SNAP2 IDs'!D$3:D$15, "Lookup err")</f>
        <v>1</v>
      </c>
      <c r="V76" s="38">
        <v>6</v>
      </c>
      <c r="W76" s="134" t="str">
        <f>_xlfn.XLOOKUP($T76, 'SNAP2 IDs'!$B$3:$B$15,'SNAP2 IDs'!E$3:E$15, "Lookup err")</f>
        <v>02:00:c2:4f:e4:75</v>
      </c>
      <c r="X76" s="136" t="str">
        <f>_xlfn.XLOOKUP($T76, 'SNAP2 IDs'!$B$3:$B$15,'SNAP2 IDs'!F$3:F$15, "Lookup err")</f>
        <v>snap06.sas.pvt</v>
      </c>
      <c r="Y76" s="94">
        <v>0</v>
      </c>
      <c r="Z76" s="39">
        <v>20</v>
      </c>
      <c r="AA76" s="95">
        <v>21</v>
      </c>
      <c r="AB76" s="94">
        <f t="shared" si="5"/>
        <v>22</v>
      </c>
      <c r="AC76" s="95">
        <f t="shared" si="6"/>
        <v>23</v>
      </c>
      <c r="AD76" s="98">
        <f t="shared" si="7"/>
        <v>171</v>
      </c>
      <c r="AE76" s="114" t="s">
        <v>88</v>
      </c>
    </row>
    <row r="77" spans="1:31">
      <c r="A77" s="48"/>
      <c r="B77" s="116" t="s">
        <v>294</v>
      </c>
      <c r="C77" s="45" t="s">
        <v>69</v>
      </c>
      <c r="D77" s="28">
        <v>37.240041050000002</v>
      </c>
      <c r="E77" s="29">
        <v>-118.28132217</v>
      </c>
      <c r="F77" s="62">
        <v>1182.8399999999999</v>
      </c>
      <c r="G77" s="65">
        <v>30.576273667412639</v>
      </c>
      <c r="H77" s="59">
        <v>29.277315215585279</v>
      </c>
      <c r="I77" s="76" t="s">
        <v>70</v>
      </c>
      <c r="J77" s="77" t="s">
        <v>71</v>
      </c>
      <c r="K77" s="37" t="s">
        <v>295</v>
      </c>
      <c r="L77" s="37" t="s">
        <v>296</v>
      </c>
      <c r="M77" s="76" t="s">
        <v>74</v>
      </c>
      <c r="N77" s="78" t="s">
        <v>74</v>
      </c>
      <c r="O77" s="82">
        <v>17</v>
      </c>
      <c r="P77" s="123" t="str">
        <f>_xlfn.XLOOKUP(O77,'ARX IDs'!B$3:B$47,'ARX IDs'!C$3:C$47,"")</f>
        <v/>
      </c>
      <c r="Q77" s="123">
        <f t="shared" si="4"/>
        <v>17</v>
      </c>
      <c r="R77" s="39">
        <v>15</v>
      </c>
      <c r="S77" s="109">
        <v>16</v>
      </c>
      <c r="T77" s="133">
        <f>IF(ISBLANK(V77), "", _xlfn.XLOOKUP(V77,'SNAP2 IDs'!C$3:C$15,'SNAP2 IDs'!B$3:B$15,""))</f>
        <v>10</v>
      </c>
      <c r="U77" s="134">
        <f>_xlfn.XLOOKUP($T77, 'SNAP2 IDs'!$B$3:$B$15,'SNAP2 IDs'!D$3:D$15, "Lookup err")</f>
        <v>1</v>
      </c>
      <c r="V77" s="38">
        <v>3</v>
      </c>
      <c r="W77" s="134" t="str">
        <f>_xlfn.XLOOKUP($T77, 'SNAP2 IDs'!$B$3:$B$15,'SNAP2 IDs'!E$3:E$15, "Lookup err")</f>
        <v>02:00:a6:4e:e4:6f</v>
      </c>
      <c r="X77" s="136" t="str">
        <f>_xlfn.XLOOKUP($T77, 'SNAP2 IDs'!$B$3:$B$15,'SNAP2 IDs'!F$3:F$15, "Lookup err")</f>
        <v>snap03.sas.pvt</v>
      </c>
      <c r="Y77" s="94">
        <v>1</v>
      </c>
      <c r="Z77" s="39">
        <v>12</v>
      </c>
      <c r="AA77" s="95">
        <v>13</v>
      </c>
      <c r="AB77" s="94">
        <f t="shared" si="5"/>
        <v>46</v>
      </c>
      <c r="AC77" s="95">
        <f t="shared" si="6"/>
        <v>47</v>
      </c>
      <c r="AD77" s="98">
        <f t="shared" si="7"/>
        <v>87</v>
      </c>
      <c r="AE77" s="114" t="s">
        <v>88</v>
      </c>
    </row>
    <row r="78" spans="1:31">
      <c r="A78" s="48"/>
      <c r="B78" s="116" t="s">
        <v>297</v>
      </c>
      <c r="C78" s="45" t="s">
        <v>69</v>
      </c>
      <c r="D78" s="28">
        <v>37.239957459999999</v>
      </c>
      <c r="E78" s="29">
        <v>-118.28129208999999</v>
      </c>
      <c r="F78" s="62">
        <v>1182.82</v>
      </c>
      <c r="G78" s="65">
        <v>33.238238760711774</v>
      </c>
      <c r="H78" s="59">
        <v>20.000226705836912</v>
      </c>
      <c r="I78" s="76" t="s">
        <v>70</v>
      </c>
      <c r="J78" s="77" t="s">
        <v>71</v>
      </c>
      <c r="K78" s="37" t="s">
        <v>298</v>
      </c>
      <c r="L78" s="37" t="s">
        <v>299</v>
      </c>
      <c r="M78" s="76" t="s">
        <v>74</v>
      </c>
      <c r="N78" s="78" t="s">
        <v>74</v>
      </c>
      <c r="O78" s="82">
        <v>18</v>
      </c>
      <c r="P78" s="123" t="str">
        <f>_xlfn.XLOOKUP(O78,'ARX IDs'!B$3:B$47,'ARX IDs'!C$3:C$47,"")</f>
        <v/>
      </c>
      <c r="Q78" s="123">
        <f t="shared" si="4"/>
        <v>18</v>
      </c>
      <c r="R78" s="39">
        <v>1</v>
      </c>
      <c r="S78" s="109">
        <v>2</v>
      </c>
      <c r="T78" s="133">
        <f>IF(ISBLANK(V78), "", _xlfn.XLOOKUP(V78,'SNAP2 IDs'!C$3:C$15,'SNAP2 IDs'!B$3:B$15,""))</f>
        <v>10</v>
      </c>
      <c r="U78" s="134">
        <f>_xlfn.XLOOKUP($T78, 'SNAP2 IDs'!$B$3:$B$15,'SNAP2 IDs'!D$3:D$15, "Lookup err")</f>
        <v>1</v>
      </c>
      <c r="V78" s="38">
        <v>3</v>
      </c>
      <c r="W78" s="134" t="str">
        <f>_xlfn.XLOOKUP($T78, 'SNAP2 IDs'!$B$3:$B$15,'SNAP2 IDs'!E$3:E$15, "Lookup err")</f>
        <v>02:00:a6:4e:e4:6f</v>
      </c>
      <c r="X78" s="136" t="str">
        <f>_xlfn.XLOOKUP($T78, 'SNAP2 IDs'!$B$3:$B$15,'SNAP2 IDs'!F$3:F$15, "Lookup err")</f>
        <v>snap03.sas.pvt</v>
      </c>
      <c r="Y78" s="94">
        <v>1</v>
      </c>
      <c r="Z78" s="39">
        <v>14</v>
      </c>
      <c r="AA78" s="95">
        <v>15</v>
      </c>
      <c r="AB78" s="94">
        <f t="shared" si="5"/>
        <v>44</v>
      </c>
      <c r="AC78" s="95">
        <f t="shared" si="6"/>
        <v>45</v>
      </c>
      <c r="AD78" s="98">
        <f t="shared" si="7"/>
        <v>86</v>
      </c>
      <c r="AE78" s="114" t="s">
        <v>88</v>
      </c>
    </row>
    <row r="79" spans="1:31">
      <c r="A79" s="48"/>
      <c r="B79" s="116" t="s">
        <v>300</v>
      </c>
      <c r="C79" s="45" t="s">
        <v>69</v>
      </c>
      <c r="D79" s="28">
        <v>37.239940310000001</v>
      </c>
      <c r="E79" s="29">
        <v>-118.28142573</v>
      </c>
      <c r="F79" s="62">
        <v>1182.67</v>
      </c>
      <c r="G79" s="65">
        <v>21.383775375031831</v>
      </c>
      <c r="H79" s="59">
        <v>18.089095421606313</v>
      </c>
      <c r="I79" s="76" t="s">
        <v>70</v>
      </c>
      <c r="J79" s="77" t="s">
        <v>71</v>
      </c>
      <c r="K79" s="37" t="s">
        <v>301</v>
      </c>
      <c r="L79" s="37" t="s">
        <v>302</v>
      </c>
      <c r="M79" s="76" t="s">
        <v>74</v>
      </c>
      <c r="N79" s="78" t="s">
        <v>74</v>
      </c>
      <c r="O79" s="82">
        <v>18</v>
      </c>
      <c r="P79" s="123" t="str">
        <f>_xlfn.XLOOKUP(O79,'ARX IDs'!B$3:B$47,'ARX IDs'!C$3:C$47,"")</f>
        <v/>
      </c>
      <c r="Q79" s="123">
        <f t="shared" si="4"/>
        <v>18</v>
      </c>
      <c r="R79" s="39">
        <v>3</v>
      </c>
      <c r="S79" s="109">
        <v>4</v>
      </c>
      <c r="T79" s="133">
        <f>IF(ISBLANK(V79), "", _xlfn.XLOOKUP(V79,'SNAP2 IDs'!C$3:C$15,'SNAP2 IDs'!B$3:B$15,""))</f>
        <v>10</v>
      </c>
      <c r="U79" s="134">
        <f>_xlfn.XLOOKUP($T79, 'SNAP2 IDs'!$B$3:$B$15,'SNAP2 IDs'!D$3:D$15, "Lookup err")</f>
        <v>1</v>
      </c>
      <c r="V79" s="38">
        <v>3</v>
      </c>
      <c r="W79" s="134" t="str">
        <f>_xlfn.XLOOKUP($T79, 'SNAP2 IDs'!$B$3:$B$15,'SNAP2 IDs'!E$3:E$15, "Lookup err")</f>
        <v>02:00:a6:4e:e4:6f</v>
      </c>
      <c r="X79" s="136" t="str">
        <f>_xlfn.XLOOKUP($T79, 'SNAP2 IDs'!$B$3:$B$15,'SNAP2 IDs'!F$3:F$15, "Lookup err")</f>
        <v>snap03.sas.pvt</v>
      </c>
      <c r="Y79" s="94">
        <v>1</v>
      </c>
      <c r="Z79" s="39">
        <v>16</v>
      </c>
      <c r="AA79" s="95">
        <v>17</v>
      </c>
      <c r="AB79" s="94">
        <f t="shared" si="5"/>
        <v>50</v>
      </c>
      <c r="AC79" s="95">
        <f t="shared" si="6"/>
        <v>51</v>
      </c>
      <c r="AD79" s="98">
        <f t="shared" si="7"/>
        <v>89</v>
      </c>
      <c r="AE79" s="114" t="s">
        <v>246</v>
      </c>
    </row>
    <row r="80" spans="1:31">
      <c r="A80" s="48"/>
      <c r="B80" s="116" t="s">
        <v>303</v>
      </c>
      <c r="C80" s="45" t="s">
        <v>69</v>
      </c>
      <c r="D80" s="28">
        <v>37.239863579999998</v>
      </c>
      <c r="E80" s="29">
        <v>-118.28144072000001</v>
      </c>
      <c r="F80" s="62">
        <v>1182.8</v>
      </c>
      <c r="G80" s="65">
        <v>20.052829546755213</v>
      </c>
      <c r="H80" s="59">
        <v>9.5789010527943592</v>
      </c>
      <c r="I80" s="76" t="s">
        <v>70</v>
      </c>
      <c r="J80" s="78" t="s">
        <v>70</v>
      </c>
      <c r="K80" s="37" t="s">
        <v>304</v>
      </c>
      <c r="L80" s="37" t="s">
        <v>305</v>
      </c>
      <c r="M80" s="76" t="s">
        <v>74</v>
      </c>
      <c r="N80" s="78" t="s">
        <v>74</v>
      </c>
      <c r="O80" s="82">
        <v>28</v>
      </c>
      <c r="P80" s="123">
        <f>_xlfn.XLOOKUP(O80,'ARX IDs'!B$3:B$47,'ARX IDs'!C$3:C$47,"")</f>
        <v>18</v>
      </c>
      <c r="Q80" s="123">
        <f t="shared" si="4"/>
        <v>28</v>
      </c>
      <c r="R80" s="39">
        <v>7</v>
      </c>
      <c r="S80" s="109">
        <v>8</v>
      </c>
      <c r="T80" s="133">
        <f>IF(ISBLANK(V80), "", _xlfn.XLOOKUP(V80,'SNAP2 IDs'!C$3:C$15,'SNAP2 IDs'!B$3:B$15,""))</f>
        <v>8</v>
      </c>
      <c r="U80" s="134">
        <f>_xlfn.XLOOKUP($T80, 'SNAP2 IDs'!$B$3:$B$15,'SNAP2 IDs'!D$3:D$15, "Lookup err")</f>
        <v>2</v>
      </c>
      <c r="V80" s="38">
        <v>7</v>
      </c>
      <c r="W80" s="134" t="str">
        <f>_xlfn.XLOOKUP($T80, 'SNAP2 IDs'!$B$3:$B$15,'SNAP2 IDs'!E$3:E$15, "Lookup err")</f>
        <v>00:00:d6:de:e4:75</v>
      </c>
      <c r="X80" s="136" t="str">
        <f>_xlfn.XLOOKUP($T80, 'SNAP2 IDs'!$B$3:$B$15,'SNAP2 IDs'!F$3:F$15, "Lookup err")</f>
        <v>snap07.sas.pvt</v>
      </c>
      <c r="Y80" s="94">
        <v>0</v>
      </c>
      <c r="Z80" s="39">
        <v>0</v>
      </c>
      <c r="AA80" s="95">
        <v>1</v>
      </c>
      <c r="AB80" s="94">
        <f t="shared" si="5"/>
        <v>2</v>
      </c>
      <c r="AC80" s="95">
        <f t="shared" si="6"/>
        <v>3</v>
      </c>
      <c r="AD80" s="98">
        <f t="shared" si="7"/>
        <v>193</v>
      </c>
      <c r="AE80" s="114" t="s">
        <v>246</v>
      </c>
    </row>
    <row r="81" spans="1:31">
      <c r="A81" s="48"/>
      <c r="B81" s="116" t="s">
        <v>306</v>
      </c>
      <c r="C81" s="45" t="s">
        <v>69</v>
      </c>
      <c r="D81" s="28">
        <v>37.239860839999999</v>
      </c>
      <c r="E81" s="29">
        <v>-118.28132434</v>
      </c>
      <c r="F81" s="62">
        <v>1182.67</v>
      </c>
      <c r="G81" s="65">
        <v>30.372264439110442</v>
      </c>
      <c r="H81" s="59">
        <v>9.2781364920120115</v>
      </c>
      <c r="I81" s="76" t="s">
        <v>70</v>
      </c>
      <c r="J81" s="77" t="s">
        <v>71</v>
      </c>
      <c r="K81" s="37" t="s">
        <v>307</v>
      </c>
      <c r="L81" s="37" t="s">
        <v>308</v>
      </c>
      <c r="M81" s="76" t="s">
        <v>74</v>
      </c>
      <c r="N81" s="78" t="s">
        <v>74</v>
      </c>
      <c r="O81" s="82">
        <v>18</v>
      </c>
      <c r="P81" s="123" t="str">
        <f>_xlfn.XLOOKUP(O81,'ARX IDs'!B$3:B$47,'ARX IDs'!C$3:C$47,"")</f>
        <v/>
      </c>
      <c r="Q81" s="123">
        <f t="shared" si="4"/>
        <v>18</v>
      </c>
      <c r="R81" s="39">
        <v>5</v>
      </c>
      <c r="S81" s="109">
        <v>6</v>
      </c>
      <c r="T81" s="133">
        <f>IF(ISBLANK(V81), "", _xlfn.XLOOKUP(V81,'SNAP2 IDs'!C$3:C$15,'SNAP2 IDs'!B$3:B$15,""))</f>
        <v>10</v>
      </c>
      <c r="U81" s="134">
        <f>_xlfn.XLOOKUP($T81, 'SNAP2 IDs'!$B$3:$B$15,'SNAP2 IDs'!D$3:D$15, "Lookup err")</f>
        <v>1</v>
      </c>
      <c r="V81" s="38">
        <v>3</v>
      </c>
      <c r="W81" s="134" t="str">
        <f>_xlfn.XLOOKUP($T81, 'SNAP2 IDs'!$B$3:$B$15,'SNAP2 IDs'!E$3:E$15, "Lookup err")</f>
        <v>02:00:a6:4e:e4:6f</v>
      </c>
      <c r="X81" s="136" t="str">
        <f>_xlfn.XLOOKUP($T81, 'SNAP2 IDs'!$B$3:$B$15,'SNAP2 IDs'!F$3:F$15, "Lookup err")</f>
        <v>snap03.sas.pvt</v>
      </c>
      <c r="Y81" s="94">
        <v>1</v>
      </c>
      <c r="Z81" s="39">
        <v>18</v>
      </c>
      <c r="AA81" s="95">
        <v>19</v>
      </c>
      <c r="AB81" s="94">
        <f t="shared" si="5"/>
        <v>48</v>
      </c>
      <c r="AC81" s="95">
        <f t="shared" si="6"/>
        <v>49</v>
      </c>
      <c r="AD81" s="98">
        <f t="shared" si="7"/>
        <v>88</v>
      </c>
      <c r="AE81" s="114" t="s">
        <v>246</v>
      </c>
    </row>
    <row r="82" spans="1:31">
      <c r="A82" s="48"/>
      <c r="B82" s="116" t="s">
        <v>309</v>
      </c>
      <c r="C82" s="45" t="s">
        <v>69</v>
      </c>
      <c r="D82" s="28">
        <v>37.239832300000003</v>
      </c>
      <c r="E82" s="29">
        <v>-118.28138377000001</v>
      </c>
      <c r="F82" s="62">
        <v>1182.95</v>
      </c>
      <c r="G82" s="65">
        <v>25.101642830289091</v>
      </c>
      <c r="H82" s="59">
        <v>6.106235671223021</v>
      </c>
      <c r="I82" s="76" t="s">
        <v>70</v>
      </c>
      <c r="J82" s="78" t="s">
        <v>70</v>
      </c>
      <c r="K82" s="37" t="s">
        <v>310</v>
      </c>
      <c r="L82" s="37" t="s">
        <v>311</v>
      </c>
      <c r="M82" s="76" t="s">
        <v>74</v>
      </c>
      <c r="N82" s="78" t="s">
        <v>74</v>
      </c>
      <c r="O82" s="82">
        <v>28</v>
      </c>
      <c r="P82" s="123">
        <f>_xlfn.XLOOKUP(O82,'ARX IDs'!B$3:B$47,'ARX IDs'!C$3:C$47,"")</f>
        <v>18</v>
      </c>
      <c r="Q82" s="123">
        <f t="shared" si="4"/>
        <v>28</v>
      </c>
      <c r="R82" s="39">
        <v>9</v>
      </c>
      <c r="S82" s="109">
        <v>10</v>
      </c>
      <c r="T82" s="133">
        <f>IF(ISBLANK(V82), "", _xlfn.XLOOKUP(V82,'SNAP2 IDs'!C$3:C$15,'SNAP2 IDs'!B$3:B$15,""))</f>
        <v>8</v>
      </c>
      <c r="U82" s="134">
        <f>_xlfn.XLOOKUP($T82, 'SNAP2 IDs'!$B$3:$B$15,'SNAP2 IDs'!D$3:D$15, "Lookup err")</f>
        <v>2</v>
      </c>
      <c r="V82" s="38">
        <v>7</v>
      </c>
      <c r="W82" s="134" t="str">
        <f>_xlfn.XLOOKUP($T82, 'SNAP2 IDs'!$B$3:$B$15,'SNAP2 IDs'!E$3:E$15, "Lookup err")</f>
        <v>00:00:d6:de:e4:75</v>
      </c>
      <c r="X82" s="136" t="str">
        <f>_xlfn.XLOOKUP($T82, 'SNAP2 IDs'!$B$3:$B$15,'SNAP2 IDs'!F$3:F$15, "Lookup err")</f>
        <v>snap07.sas.pvt</v>
      </c>
      <c r="Y82" s="94">
        <v>0</v>
      </c>
      <c r="Z82" s="39">
        <v>2</v>
      </c>
      <c r="AA82" s="95">
        <v>3</v>
      </c>
      <c r="AB82" s="94">
        <f t="shared" si="5"/>
        <v>0</v>
      </c>
      <c r="AC82" s="95">
        <f t="shared" si="6"/>
        <v>1</v>
      </c>
      <c r="AD82" s="98">
        <f t="shared" si="7"/>
        <v>192</v>
      </c>
      <c r="AE82" s="114" t="s">
        <v>246</v>
      </c>
    </row>
    <row r="83" spans="1:31">
      <c r="A83" s="48"/>
      <c r="B83" s="116" t="s">
        <v>312</v>
      </c>
      <c r="C83" s="45" t="s">
        <v>69</v>
      </c>
      <c r="D83" s="28">
        <v>37.239800600000002</v>
      </c>
      <c r="E83" s="29">
        <v>-118.28146676999999</v>
      </c>
      <c r="F83" s="62">
        <v>1183.08</v>
      </c>
      <c r="G83" s="65">
        <v>17.736960989843116</v>
      </c>
      <c r="H83" s="59">
        <v>2.5847376651213376</v>
      </c>
      <c r="I83" s="76" t="s">
        <v>70</v>
      </c>
      <c r="J83" s="78" t="s">
        <v>70</v>
      </c>
      <c r="K83" s="37" t="s">
        <v>313</v>
      </c>
      <c r="L83" s="37" t="s">
        <v>314</v>
      </c>
      <c r="M83" s="76" t="s">
        <v>74</v>
      </c>
      <c r="N83" s="78" t="s">
        <v>74</v>
      </c>
      <c r="O83" s="82">
        <v>28</v>
      </c>
      <c r="P83" s="123">
        <f>_xlfn.XLOOKUP(O83,'ARX IDs'!B$3:B$47,'ARX IDs'!C$3:C$47,"")</f>
        <v>18</v>
      </c>
      <c r="Q83" s="123">
        <f t="shared" si="4"/>
        <v>28</v>
      </c>
      <c r="R83" s="39">
        <v>11</v>
      </c>
      <c r="S83" s="109">
        <v>12</v>
      </c>
      <c r="T83" s="133">
        <f>IF(ISBLANK(V83), "", _xlfn.XLOOKUP(V83,'SNAP2 IDs'!C$3:C$15,'SNAP2 IDs'!B$3:B$15,""))</f>
        <v>8</v>
      </c>
      <c r="U83" s="134">
        <f>_xlfn.XLOOKUP($T83, 'SNAP2 IDs'!$B$3:$B$15,'SNAP2 IDs'!D$3:D$15, "Lookup err")</f>
        <v>2</v>
      </c>
      <c r="V83" s="38">
        <v>7</v>
      </c>
      <c r="W83" s="134" t="str">
        <f>_xlfn.XLOOKUP($T83, 'SNAP2 IDs'!$B$3:$B$15,'SNAP2 IDs'!E$3:E$15, "Lookup err")</f>
        <v>00:00:d6:de:e4:75</v>
      </c>
      <c r="X83" s="136" t="str">
        <f>_xlfn.XLOOKUP($T83, 'SNAP2 IDs'!$B$3:$B$15,'SNAP2 IDs'!F$3:F$15, "Lookup err")</f>
        <v>snap07.sas.pvt</v>
      </c>
      <c r="Y83" s="94">
        <v>0</v>
      </c>
      <c r="Z83" s="39">
        <v>4</v>
      </c>
      <c r="AA83" s="95">
        <v>5</v>
      </c>
      <c r="AB83" s="94">
        <f t="shared" si="5"/>
        <v>6</v>
      </c>
      <c r="AC83" s="95">
        <f t="shared" si="6"/>
        <v>7</v>
      </c>
      <c r="AD83" s="98">
        <f t="shared" si="7"/>
        <v>195</v>
      </c>
      <c r="AE83" s="114" t="s">
        <v>315</v>
      </c>
    </row>
    <row r="84" spans="1:31">
      <c r="A84" s="48"/>
      <c r="B84" s="116" t="s">
        <v>316</v>
      </c>
      <c r="C84" s="45" t="s">
        <v>69</v>
      </c>
      <c r="D84" s="28">
        <v>37.239729410000002</v>
      </c>
      <c r="E84" s="29">
        <v>-118.28131152</v>
      </c>
      <c r="F84" s="62">
        <v>1182.76</v>
      </c>
      <c r="G84" s="65">
        <v>31.508077778720551</v>
      </c>
      <c r="H84" s="59">
        <v>-5.3117194183046461</v>
      </c>
      <c r="I84" s="76" t="s">
        <v>70</v>
      </c>
      <c r="J84" s="77" t="s">
        <v>71</v>
      </c>
      <c r="K84" s="37" t="s">
        <v>317</v>
      </c>
      <c r="L84" s="37" t="s">
        <v>318</v>
      </c>
      <c r="M84" s="76" t="s">
        <v>74</v>
      </c>
      <c r="N84" s="78" t="s">
        <v>74</v>
      </c>
      <c r="O84" s="82">
        <v>21</v>
      </c>
      <c r="P84" s="123" t="str">
        <f>_xlfn.XLOOKUP(O84,'ARX IDs'!B$3:B$47,'ARX IDs'!C$3:C$47,"")</f>
        <v/>
      </c>
      <c r="Q84" s="123">
        <f t="shared" si="4"/>
        <v>21</v>
      </c>
      <c r="R84" s="39">
        <v>3</v>
      </c>
      <c r="S84" s="109">
        <v>4</v>
      </c>
      <c r="T84" s="133">
        <f>IF(ISBLANK(V84), "", _xlfn.XLOOKUP(V84,'SNAP2 IDs'!C$3:C$15,'SNAP2 IDs'!B$3:B$15,""))</f>
        <v>7</v>
      </c>
      <c r="U84" s="134">
        <f>_xlfn.XLOOKUP($T84, 'SNAP2 IDs'!$B$3:$B$15,'SNAP2 IDs'!D$3:D$15, "Lookup err")</f>
        <v>1</v>
      </c>
      <c r="V84" s="38">
        <v>4</v>
      </c>
      <c r="W84" s="134" t="str">
        <f>_xlfn.XLOOKUP($T84, 'SNAP2 IDs'!$B$3:$B$15,'SNAP2 IDs'!E$3:E$15, "Lookup err")</f>
        <v>00:00:08:4b:e4:6f</v>
      </c>
      <c r="X84" s="136" t="str">
        <f>_xlfn.XLOOKUP($T84, 'SNAP2 IDs'!$B$3:$B$15,'SNAP2 IDs'!F$3:F$15, "Lookup err")</f>
        <v>snap04.sas.pvt</v>
      </c>
      <c r="Y84" s="94">
        <v>1</v>
      </c>
      <c r="Z84" s="39">
        <v>12</v>
      </c>
      <c r="AA84" s="95">
        <v>13</v>
      </c>
      <c r="AB84" s="94">
        <f t="shared" si="5"/>
        <v>46</v>
      </c>
      <c r="AC84" s="95">
        <f t="shared" si="6"/>
        <v>47</v>
      </c>
      <c r="AD84" s="98">
        <f t="shared" si="7"/>
        <v>119</v>
      </c>
      <c r="AE84" s="114" t="s">
        <v>315</v>
      </c>
    </row>
    <row r="85" spans="1:31">
      <c r="A85" s="48"/>
      <c r="B85" s="116" t="s">
        <v>319</v>
      </c>
      <c r="C85" s="45" t="s">
        <v>69</v>
      </c>
      <c r="D85" s="28">
        <v>37.239698349999998</v>
      </c>
      <c r="E85" s="29">
        <v>-118.28142968</v>
      </c>
      <c r="F85" s="62">
        <v>1183.0999999999999</v>
      </c>
      <c r="G85" s="65">
        <v>21.03779110786455</v>
      </c>
      <c r="H85" s="59">
        <v>-8.7544193313779033</v>
      </c>
      <c r="I85" s="76" t="s">
        <v>70</v>
      </c>
      <c r="J85" s="78" t="s">
        <v>70</v>
      </c>
      <c r="K85" s="37" t="s">
        <v>320</v>
      </c>
      <c r="L85" s="37" t="s">
        <v>321</v>
      </c>
      <c r="M85" s="76" t="s">
        <v>74</v>
      </c>
      <c r="N85" s="78" t="s">
        <v>74</v>
      </c>
      <c r="O85" s="82">
        <v>28</v>
      </c>
      <c r="P85" s="123">
        <f>_xlfn.XLOOKUP(O85,'ARX IDs'!B$3:B$47,'ARX IDs'!C$3:C$47,"")</f>
        <v>18</v>
      </c>
      <c r="Q85" s="123">
        <f t="shared" si="4"/>
        <v>28</v>
      </c>
      <c r="R85" s="39">
        <v>13</v>
      </c>
      <c r="S85" s="109">
        <v>14</v>
      </c>
      <c r="T85" s="133">
        <f>IF(ISBLANK(V85), "", _xlfn.XLOOKUP(V85,'SNAP2 IDs'!C$3:C$15,'SNAP2 IDs'!B$3:B$15,""))</f>
        <v>8</v>
      </c>
      <c r="U85" s="134">
        <f>_xlfn.XLOOKUP($T85, 'SNAP2 IDs'!$B$3:$B$15,'SNAP2 IDs'!D$3:D$15, "Lookup err")</f>
        <v>2</v>
      </c>
      <c r="V85" s="38">
        <v>7</v>
      </c>
      <c r="W85" s="134" t="str">
        <f>_xlfn.XLOOKUP($T85, 'SNAP2 IDs'!$B$3:$B$15,'SNAP2 IDs'!E$3:E$15, "Lookup err")</f>
        <v>00:00:d6:de:e4:75</v>
      </c>
      <c r="X85" s="136" t="str">
        <f>_xlfn.XLOOKUP($T85, 'SNAP2 IDs'!$B$3:$B$15,'SNAP2 IDs'!F$3:F$15, "Lookup err")</f>
        <v>snap07.sas.pvt</v>
      </c>
      <c r="Y85" s="94">
        <v>0</v>
      </c>
      <c r="Z85" s="39">
        <v>6</v>
      </c>
      <c r="AA85" s="95">
        <v>7</v>
      </c>
      <c r="AB85" s="94">
        <f t="shared" si="5"/>
        <v>4</v>
      </c>
      <c r="AC85" s="95">
        <f t="shared" si="6"/>
        <v>5</v>
      </c>
      <c r="AD85" s="98">
        <f t="shared" si="7"/>
        <v>194</v>
      </c>
      <c r="AE85" s="114" t="s">
        <v>315</v>
      </c>
    </row>
    <row r="86" spans="1:31">
      <c r="A86" s="48"/>
      <c r="B86" s="116" t="s">
        <v>322</v>
      </c>
      <c r="C86" s="45" t="s">
        <v>69</v>
      </c>
      <c r="D86" s="28">
        <v>37.23962839</v>
      </c>
      <c r="E86" s="29">
        <v>-118.28139333</v>
      </c>
      <c r="F86" s="62">
        <v>1183.03</v>
      </c>
      <c r="G86" s="65">
        <v>24.258761507765428</v>
      </c>
      <c r="H86" s="59">
        <v>-16.523245694090786</v>
      </c>
      <c r="I86" s="76" t="s">
        <v>70</v>
      </c>
      <c r="J86" s="78" t="s">
        <v>70</v>
      </c>
      <c r="K86" s="37" t="s">
        <v>323</v>
      </c>
      <c r="L86" s="37" t="s">
        <v>83</v>
      </c>
      <c r="M86" s="76" t="s">
        <v>74</v>
      </c>
      <c r="N86" s="78" t="s">
        <v>74</v>
      </c>
      <c r="O86" s="82">
        <v>30</v>
      </c>
      <c r="P86" s="123">
        <f>_xlfn.XLOOKUP(O86,'ARX IDs'!B$3:B$47,'ARX IDs'!C$3:C$47,"")</f>
        <v>22</v>
      </c>
      <c r="Q86" s="123">
        <f t="shared" si="4"/>
        <v>30</v>
      </c>
      <c r="R86" s="39">
        <v>7</v>
      </c>
      <c r="S86" s="109">
        <v>8</v>
      </c>
      <c r="T86" s="133">
        <f>IF(ISBLANK(V86), "", _xlfn.XLOOKUP(V86,'SNAP2 IDs'!C$3:C$15,'SNAP2 IDs'!B$3:B$15,""))</f>
        <v>8</v>
      </c>
      <c r="U86" s="134">
        <f>_xlfn.XLOOKUP($T86, 'SNAP2 IDs'!$B$3:$B$15,'SNAP2 IDs'!D$3:D$15, "Lookup err")</f>
        <v>2</v>
      </c>
      <c r="V86" s="38">
        <v>7</v>
      </c>
      <c r="W86" s="134" t="str">
        <f>_xlfn.XLOOKUP($T86, 'SNAP2 IDs'!$B$3:$B$15,'SNAP2 IDs'!E$3:E$15, "Lookup err")</f>
        <v>00:00:d6:de:e4:75</v>
      </c>
      <c r="X86" s="136" t="str">
        <f>_xlfn.XLOOKUP($T86, 'SNAP2 IDs'!$B$3:$B$15,'SNAP2 IDs'!F$3:F$15, "Lookup err")</f>
        <v>snap07.sas.pvt</v>
      </c>
      <c r="Y86" s="94">
        <v>1</v>
      </c>
      <c r="Z86" s="39">
        <v>0</v>
      </c>
      <c r="AA86" s="95">
        <v>1</v>
      </c>
      <c r="AB86" s="94">
        <f t="shared" si="5"/>
        <v>34</v>
      </c>
      <c r="AC86" s="95">
        <f t="shared" si="6"/>
        <v>35</v>
      </c>
      <c r="AD86" s="98">
        <f t="shared" si="7"/>
        <v>209</v>
      </c>
      <c r="AE86" s="114" t="s">
        <v>315</v>
      </c>
    </row>
    <row r="87" spans="1:31">
      <c r="A87" s="48"/>
      <c r="B87" s="116" t="s">
        <v>324</v>
      </c>
      <c r="C87" s="45" t="s">
        <v>69</v>
      </c>
      <c r="D87" s="28">
        <v>37.239608869999998</v>
      </c>
      <c r="E87" s="29">
        <v>-118.28131897999999</v>
      </c>
      <c r="F87" s="62">
        <v>1182.93</v>
      </c>
      <c r="G87" s="65">
        <v>30.851514959617052</v>
      </c>
      <c r="H87" s="59">
        <v>-18.695187577163374</v>
      </c>
      <c r="I87" s="79" t="s">
        <v>71</v>
      </c>
      <c r="J87" s="77" t="s">
        <v>71</v>
      </c>
      <c r="K87" s="37"/>
      <c r="L87" s="37"/>
      <c r="M87" s="76" t="s">
        <v>74</v>
      </c>
      <c r="N87" s="77" t="s">
        <v>325</v>
      </c>
      <c r="O87" s="70"/>
      <c r="P87" s="123" t="str">
        <f>_xlfn.XLOOKUP(O87,'ARX IDs'!B$3:B$47,'ARX IDs'!C$3:C$47,"")</f>
        <v/>
      </c>
      <c r="Q87" s="129"/>
      <c r="R87" s="41"/>
      <c r="S87" s="111"/>
      <c r="T87" s="133" t="str">
        <f>IF(ISBLANK(V87), "", _xlfn.XLOOKUP(V87,'SNAP2 IDs'!C$3:C$15,'SNAP2 IDs'!B$3:B$15,""))</f>
        <v/>
      </c>
      <c r="U87" s="129"/>
      <c r="V87" s="38"/>
      <c r="W87" s="129"/>
      <c r="X87" s="138"/>
      <c r="Y87" s="89"/>
      <c r="Z87" s="41"/>
      <c r="AA87" s="90"/>
      <c r="AB87" s="89"/>
      <c r="AC87" s="90"/>
      <c r="AD87" s="100"/>
      <c r="AE87" s="114"/>
    </row>
    <row r="88" spans="1:31">
      <c r="A88" s="48"/>
      <c r="B88" s="116" t="s">
        <v>326</v>
      </c>
      <c r="C88" s="45" t="s">
        <v>69</v>
      </c>
      <c r="D88" s="28">
        <v>37.239574709999999</v>
      </c>
      <c r="E88" s="29">
        <v>-118.28128126999999</v>
      </c>
      <c r="F88" s="62">
        <v>1182.8499999999999</v>
      </c>
      <c r="G88" s="65">
        <v>34.196706201451271</v>
      </c>
      <c r="H88" s="59">
        <v>-22.480825682549753</v>
      </c>
      <c r="I88" s="76" t="s">
        <v>70</v>
      </c>
      <c r="J88" s="77" t="s">
        <v>71</v>
      </c>
      <c r="K88" s="37" t="s">
        <v>327</v>
      </c>
      <c r="L88" s="37" t="s">
        <v>328</v>
      </c>
      <c r="M88" s="76" t="s">
        <v>74</v>
      </c>
      <c r="N88" s="78" t="s">
        <v>74</v>
      </c>
      <c r="O88" s="82">
        <v>21</v>
      </c>
      <c r="P88" s="123" t="str">
        <f>_xlfn.XLOOKUP(O88,'ARX IDs'!B$3:B$47,'ARX IDs'!C$3:C$47,"")</f>
        <v/>
      </c>
      <c r="Q88" s="123">
        <f>O88</f>
        <v>21</v>
      </c>
      <c r="R88" s="39">
        <v>9</v>
      </c>
      <c r="S88" s="109">
        <v>10</v>
      </c>
      <c r="T88" s="133">
        <f>IF(ISBLANK(V88), "", _xlfn.XLOOKUP(V88,'SNAP2 IDs'!C$3:C$15,'SNAP2 IDs'!B$3:B$15,""))</f>
        <v>7</v>
      </c>
      <c r="U88" s="134">
        <f>_xlfn.XLOOKUP($T88, 'SNAP2 IDs'!$B$3:$B$15,'SNAP2 IDs'!D$3:D$15, "Lookup err")</f>
        <v>1</v>
      </c>
      <c r="V88" s="38">
        <v>4</v>
      </c>
      <c r="W88" s="134" t="str">
        <f>_xlfn.XLOOKUP($T88, 'SNAP2 IDs'!$B$3:$B$15,'SNAP2 IDs'!E$3:E$15, "Lookup err")</f>
        <v>00:00:08:4b:e4:6f</v>
      </c>
      <c r="X88" s="136" t="str">
        <f>_xlfn.XLOOKUP($T88, 'SNAP2 IDs'!$B$3:$B$15,'SNAP2 IDs'!F$3:F$15, "Lookup err")</f>
        <v>snap04.sas.pvt</v>
      </c>
      <c r="Y88" s="94">
        <v>1</v>
      </c>
      <c r="Z88" s="39">
        <v>18</v>
      </c>
      <c r="AA88" s="95">
        <v>19</v>
      </c>
      <c r="AB88" s="94">
        <f>_xlfn.BITXOR(Z88,2) + 32*Y88</f>
        <v>48</v>
      </c>
      <c r="AC88" s="95">
        <f>_xlfn.BITXOR(AA88,2) + 32*Y88</f>
        <v>49</v>
      </c>
      <c r="AD88" s="98">
        <f>32*(V88-1) + (AB88/2)</f>
        <v>120</v>
      </c>
      <c r="AE88" s="114" t="s">
        <v>315</v>
      </c>
    </row>
    <row r="89" spans="1:31">
      <c r="A89" s="48"/>
      <c r="B89" s="116" t="s">
        <v>329</v>
      </c>
      <c r="C89" s="45" t="s">
        <v>69</v>
      </c>
      <c r="D89" s="28">
        <v>37.239506259999999</v>
      </c>
      <c r="E89" s="29">
        <v>-118.28139815999999</v>
      </c>
      <c r="F89" s="62">
        <v>1182.77</v>
      </c>
      <c r="G89" s="65">
        <v>23.824015731576566</v>
      </c>
      <c r="H89" s="59">
        <v>-30.074298535602974</v>
      </c>
      <c r="I89" s="76" t="s">
        <v>70</v>
      </c>
      <c r="J89" s="77" t="s">
        <v>71</v>
      </c>
      <c r="K89" s="37" t="s">
        <v>330</v>
      </c>
      <c r="L89" s="37" t="s">
        <v>331</v>
      </c>
      <c r="M89" s="76" t="s">
        <v>74</v>
      </c>
      <c r="N89" s="78" t="s">
        <v>74</v>
      </c>
      <c r="O89" s="82">
        <v>23</v>
      </c>
      <c r="P89" s="123" t="str">
        <f>_xlfn.XLOOKUP(O89,'ARX IDs'!B$3:B$47,'ARX IDs'!C$3:C$47,"")</f>
        <v/>
      </c>
      <c r="Q89" s="123">
        <f>O89</f>
        <v>23</v>
      </c>
      <c r="R89" s="39">
        <v>5</v>
      </c>
      <c r="S89" s="109">
        <v>6</v>
      </c>
      <c r="T89" s="133">
        <f>IF(ISBLANK(V89), "", _xlfn.XLOOKUP(V89,'SNAP2 IDs'!C$3:C$15,'SNAP2 IDs'!B$3:B$15,""))</f>
        <v>5</v>
      </c>
      <c r="U89" s="134">
        <f>_xlfn.XLOOKUP($T89, 'SNAP2 IDs'!$B$3:$B$15,'SNAP2 IDs'!D$3:D$15, "Lookup err")</f>
        <v>1</v>
      </c>
      <c r="V89" s="38">
        <v>5</v>
      </c>
      <c r="W89" s="134" t="str">
        <f>_xlfn.XLOOKUP($T89, 'SNAP2 IDs'!$B$3:$B$15,'SNAP2 IDs'!E$3:E$15, "Lookup err")</f>
        <v>00:00:18:2d:e4:75</v>
      </c>
      <c r="X89" s="136" t="str">
        <f>_xlfn.XLOOKUP($T89, 'SNAP2 IDs'!$B$3:$B$15,'SNAP2 IDs'!F$3:F$15, "Lookup err")</f>
        <v>snap05.sas.pvt</v>
      </c>
      <c r="Y89" s="94">
        <v>0</v>
      </c>
      <c r="Z89" s="39">
        <v>26</v>
      </c>
      <c r="AA89" s="95">
        <v>27</v>
      </c>
      <c r="AB89" s="94">
        <f>_xlfn.BITXOR(Z89,2) + 32*Y89</f>
        <v>24</v>
      </c>
      <c r="AC89" s="95">
        <f>_xlfn.BITXOR(AA89,2) + 32*Y89</f>
        <v>25</v>
      </c>
      <c r="AD89" s="98">
        <f>32*(V89-1) + (AB89/2)</f>
        <v>140</v>
      </c>
      <c r="AE89" s="114" t="s">
        <v>315</v>
      </c>
    </row>
    <row r="90" spans="1:31">
      <c r="A90" s="48"/>
      <c r="B90" s="116" t="s">
        <v>332</v>
      </c>
      <c r="C90" s="45" t="s">
        <v>69</v>
      </c>
      <c r="D90" s="28">
        <v>37.239479410000001</v>
      </c>
      <c r="E90" s="29">
        <v>-118.2813026</v>
      </c>
      <c r="F90" s="62">
        <v>1182.6600000000001</v>
      </c>
      <c r="G90" s="65">
        <v>32.306765823250345</v>
      </c>
      <c r="H90" s="59">
        <v>-33.059747527169236</v>
      </c>
      <c r="I90" s="76" t="s">
        <v>70</v>
      </c>
      <c r="J90" s="77" t="s">
        <v>71</v>
      </c>
      <c r="K90" s="37" t="s">
        <v>333</v>
      </c>
      <c r="L90" s="37" t="s">
        <v>334</v>
      </c>
      <c r="M90" s="76" t="s">
        <v>74</v>
      </c>
      <c r="N90" s="78" t="s">
        <v>74</v>
      </c>
      <c r="O90" s="82">
        <v>23</v>
      </c>
      <c r="P90" s="123" t="str">
        <f>_xlfn.XLOOKUP(O90,'ARX IDs'!B$3:B$47,'ARX IDs'!C$3:C$47,"")</f>
        <v/>
      </c>
      <c r="Q90" s="123">
        <f>O90</f>
        <v>23</v>
      </c>
      <c r="R90" s="39">
        <v>7</v>
      </c>
      <c r="S90" s="109">
        <v>8</v>
      </c>
      <c r="T90" s="133">
        <f>IF(ISBLANK(V90), "", _xlfn.XLOOKUP(V90,'SNAP2 IDs'!C$3:C$15,'SNAP2 IDs'!B$3:B$15,""))</f>
        <v>5</v>
      </c>
      <c r="U90" s="134">
        <f>_xlfn.XLOOKUP($T90, 'SNAP2 IDs'!$B$3:$B$15,'SNAP2 IDs'!D$3:D$15, "Lookup err")</f>
        <v>1</v>
      </c>
      <c r="V90" s="38">
        <v>5</v>
      </c>
      <c r="W90" s="134" t="str">
        <f>_xlfn.XLOOKUP($T90, 'SNAP2 IDs'!$B$3:$B$15,'SNAP2 IDs'!E$3:E$15, "Lookup err")</f>
        <v>00:00:18:2d:e4:75</v>
      </c>
      <c r="X90" s="136" t="str">
        <f>_xlfn.XLOOKUP($T90, 'SNAP2 IDs'!$B$3:$B$15,'SNAP2 IDs'!F$3:F$15, "Lookup err")</f>
        <v>snap05.sas.pvt</v>
      </c>
      <c r="Y90" s="94">
        <v>0</v>
      </c>
      <c r="Z90" s="39">
        <v>28</v>
      </c>
      <c r="AA90" s="95">
        <v>29</v>
      </c>
      <c r="AB90" s="94">
        <f>_xlfn.BITXOR(Z90,2) + 32*Y90</f>
        <v>30</v>
      </c>
      <c r="AC90" s="95">
        <f>_xlfn.BITXOR(AA90,2) + 32*Y90</f>
        <v>31</v>
      </c>
      <c r="AD90" s="98">
        <f>32*(V90-1) + (AB90/2)</f>
        <v>143</v>
      </c>
      <c r="AE90" s="114" t="s">
        <v>315</v>
      </c>
    </row>
    <row r="91" spans="1:31">
      <c r="A91" s="48"/>
      <c r="B91" s="116" t="s">
        <v>335</v>
      </c>
      <c r="C91" s="45" t="s">
        <v>69</v>
      </c>
      <c r="D91" s="28">
        <v>37.23943585</v>
      </c>
      <c r="E91" s="29">
        <v>-118.28145393</v>
      </c>
      <c r="F91" s="62">
        <v>1182.45</v>
      </c>
      <c r="G91" s="65">
        <v>18.881684438310966</v>
      </c>
      <c r="H91" s="59">
        <v>-37.893067352909902</v>
      </c>
      <c r="I91" s="76" t="s">
        <v>70</v>
      </c>
      <c r="J91" s="77" t="s">
        <v>71</v>
      </c>
      <c r="K91" s="37" t="s">
        <v>336</v>
      </c>
      <c r="L91" s="37" t="s">
        <v>337</v>
      </c>
      <c r="M91" s="76" t="s">
        <v>74</v>
      </c>
      <c r="N91" s="78" t="s">
        <v>74</v>
      </c>
      <c r="O91" s="82">
        <v>23</v>
      </c>
      <c r="P91" s="123" t="str">
        <f>_xlfn.XLOOKUP(O91,'ARX IDs'!B$3:B$47,'ARX IDs'!C$3:C$47,"")</f>
        <v/>
      </c>
      <c r="Q91" s="123">
        <f>O91</f>
        <v>23</v>
      </c>
      <c r="R91" s="39">
        <v>9</v>
      </c>
      <c r="S91" s="109">
        <v>10</v>
      </c>
      <c r="T91" s="133">
        <f>IF(ISBLANK(V91), "", _xlfn.XLOOKUP(V91,'SNAP2 IDs'!C$3:C$15,'SNAP2 IDs'!B$3:B$15,""))</f>
        <v>5</v>
      </c>
      <c r="U91" s="134">
        <f>_xlfn.XLOOKUP($T91, 'SNAP2 IDs'!$B$3:$B$15,'SNAP2 IDs'!D$3:D$15, "Lookup err")</f>
        <v>1</v>
      </c>
      <c r="V91" s="38">
        <v>5</v>
      </c>
      <c r="W91" s="134" t="str">
        <f>_xlfn.XLOOKUP($T91, 'SNAP2 IDs'!$B$3:$B$15,'SNAP2 IDs'!E$3:E$15, "Lookup err")</f>
        <v>00:00:18:2d:e4:75</v>
      </c>
      <c r="X91" s="136" t="str">
        <f>_xlfn.XLOOKUP($T91, 'SNAP2 IDs'!$B$3:$B$15,'SNAP2 IDs'!F$3:F$15, "Lookup err")</f>
        <v>snap05.sas.pvt</v>
      </c>
      <c r="Y91" s="94">
        <v>0</v>
      </c>
      <c r="Z91" s="39">
        <v>30</v>
      </c>
      <c r="AA91" s="95">
        <v>31</v>
      </c>
      <c r="AB91" s="94">
        <f>_xlfn.BITXOR(Z91,2) + 32*Y91</f>
        <v>28</v>
      </c>
      <c r="AC91" s="95">
        <f>_xlfn.BITXOR(AA91,2) + 32*Y91</f>
        <v>29</v>
      </c>
      <c r="AD91" s="98">
        <f>32*(V91-1) + (AB91/2)</f>
        <v>142</v>
      </c>
      <c r="AE91" s="114" t="s">
        <v>315</v>
      </c>
    </row>
    <row r="92" spans="1:31">
      <c r="A92" s="48"/>
      <c r="B92" s="116" t="s">
        <v>338</v>
      </c>
      <c r="C92" s="45" t="s">
        <v>69</v>
      </c>
      <c r="D92" s="28">
        <v>37.23937961</v>
      </c>
      <c r="E92" s="29">
        <v>-118.28134322</v>
      </c>
      <c r="F92" s="62">
        <v>1182.26</v>
      </c>
      <c r="G92" s="65">
        <v>28.704300219179295</v>
      </c>
      <c r="H92" s="59">
        <v>-44.132544757947706</v>
      </c>
      <c r="I92" s="79" t="s">
        <v>71</v>
      </c>
      <c r="J92" s="77" t="s">
        <v>71</v>
      </c>
      <c r="K92" s="37"/>
      <c r="L92" s="37"/>
      <c r="M92" s="76" t="s">
        <v>74</v>
      </c>
      <c r="N92" s="77" t="s">
        <v>325</v>
      </c>
      <c r="O92" s="70"/>
      <c r="P92" s="123" t="str">
        <f>_xlfn.XLOOKUP(O92,'ARX IDs'!B$3:B$47,'ARX IDs'!C$3:C$47,"")</f>
        <v/>
      </c>
      <c r="Q92" s="129"/>
      <c r="R92" s="41"/>
      <c r="S92" s="111"/>
      <c r="T92" s="133" t="str">
        <f>IF(ISBLANK(V92), "", _xlfn.XLOOKUP(V92,'SNAP2 IDs'!C$3:C$15,'SNAP2 IDs'!B$3:B$15,""))</f>
        <v/>
      </c>
      <c r="U92" s="129"/>
      <c r="V92" s="38"/>
      <c r="W92" s="129"/>
      <c r="X92" s="138"/>
      <c r="Y92" s="89"/>
      <c r="Z92" s="41"/>
      <c r="AA92" s="90"/>
      <c r="AB92" s="89"/>
      <c r="AC92" s="90"/>
      <c r="AD92" s="100"/>
      <c r="AE92" s="114"/>
    </row>
    <row r="93" spans="1:31">
      <c r="A93" s="48"/>
      <c r="B93" s="116" t="s">
        <v>339</v>
      </c>
      <c r="C93" s="45" t="s">
        <v>69</v>
      </c>
      <c r="D93" s="28">
        <v>37.239301939999997</v>
      </c>
      <c r="E93" s="29">
        <v>-118.28146875</v>
      </c>
      <c r="F93" s="62">
        <v>1182.49</v>
      </c>
      <c r="G93" s="65">
        <v>17.568486832168528</v>
      </c>
      <c r="H93" s="59">
        <v>-52.755942019581163</v>
      </c>
      <c r="I93" s="76" t="s">
        <v>70</v>
      </c>
      <c r="J93" s="77" t="s">
        <v>71</v>
      </c>
      <c r="K93" s="37" t="s">
        <v>340</v>
      </c>
      <c r="L93" s="37" t="s">
        <v>341</v>
      </c>
      <c r="M93" s="76" t="s">
        <v>74</v>
      </c>
      <c r="N93" s="78" t="s">
        <v>74</v>
      </c>
      <c r="O93" s="82">
        <v>23</v>
      </c>
      <c r="P93" s="123" t="str">
        <f>_xlfn.XLOOKUP(O93,'ARX IDs'!B$3:B$47,'ARX IDs'!C$3:C$47,"")</f>
        <v/>
      </c>
      <c r="Q93" s="123">
        <f t="shared" ref="Q93:Q109" si="8">O93</f>
        <v>23</v>
      </c>
      <c r="R93" s="39">
        <v>13</v>
      </c>
      <c r="S93" s="109">
        <v>14</v>
      </c>
      <c r="T93" s="133">
        <f>IF(ISBLANK(V93), "", _xlfn.XLOOKUP(V93,'SNAP2 IDs'!C$3:C$15,'SNAP2 IDs'!B$3:B$15,""))</f>
        <v>5</v>
      </c>
      <c r="U93" s="134">
        <f>_xlfn.XLOOKUP($T93, 'SNAP2 IDs'!$B$3:$B$15,'SNAP2 IDs'!D$3:D$15, "Lookup err")</f>
        <v>1</v>
      </c>
      <c r="V93" s="38">
        <v>5</v>
      </c>
      <c r="W93" s="134" t="str">
        <f>_xlfn.XLOOKUP($T93, 'SNAP2 IDs'!$B$3:$B$15,'SNAP2 IDs'!E$3:E$15, "Lookup err")</f>
        <v>00:00:18:2d:e4:75</v>
      </c>
      <c r="X93" s="136" t="str">
        <f>_xlfn.XLOOKUP($T93, 'SNAP2 IDs'!$B$3:$B$15,'SNAP2 IDs'!F$3:F$15, "Lookup err")</f>
        <v>snap05.sas.pvt</v>
      </c>
      <c r="Y93" s="94">
        <v>1</v>
      </c>
      <c r="Z93" s="39">
        <v>2</v>
      </c>
      <c r="AA93" s="95">
        <v>3</v>
      </c>
      <c r="AB93" s="94">
        <f t="shared" ref="AB93:AB109" si="9">_xlfn.BITXOR(Z93,2) + 32*Y93</f>
        <v>32</v>
      </c>
      <c r="AC93" s="95">
        <f t="shared" ref="AC93:AC109" si="10">_xlfn.BITXOR(AA93,2) + 32*Y93</f>
        <v>33</v>
      </c>
      <c r="AD93" s="98">
        <f t="shared" ref="AD93:AD109" si="11">32*(V93-1) + (AB93/2)</f>
        <v>144</v>
      </c>
      <c r="AE93" s="114" t="s">
        <v>342</v>
      </c>
    </row>
    <row r="94" spans="1:31">
      <c r="A94" s="48"/>
      <c r="B94" s="116" t="s">
        <v>343</v>
      </c>
      <c r="C94" s="45" t="s">
        <v>69</v>
      </c>
      <c r="D94" s="28">
        <v>37.239231060000002</v>
      </c>
      <c r="E94" s="29">
        <v>-118.28138177</v>
      </c>
      <c r="F94" s="62">
        <v>1182.5899999999999</v>
      </c>
      <c r="G94" s="65">
        <v>25.279305072496388</v>
      </c>
      <c r="H94" s="59">
        <v>-60.624653292270729</v>
      </c>
      <c r="I94" s="76" t="s">
        <v>70</v>
      </c>
      <c r="J94" s="77" t="s">
        <v>71</v>
      </c>
      <c r="K94" s="37" t="s">
        <v>344</v>
      </c>
      <c r="L94" s="37" t="s">
        <v>345</v>
      </c>
      <c r="M94" s="76" t="s">
        <v>74</v>
      </c>
      <c r="N94" s="78" t="s">
        <v>74</v>
      </c>
      <c r="O94" s="82">
        <v>23</v>
      </c>
      <c r="P94" s="123" t="str">
        <f>_xlfn.XLOOKUP(O94,'ARX IDs'!B$3:B$47,'ARX IDs'!C$3:C$47,"")</f>
        <v/>
      </c>
      <c r="Q94" s="123">
        <f t="shared" si="8"/>
        <v>23</v>
      </c>
      <c r="R94" s="39">
        <v>15</v>
      </c>
      <c r="S94" s="109">
        <v>16</v>
      </c>
      <c r="T94" s="133">
        <f>IF(ISBLANK(V94), "", _xlfn.XLOOKUP(V94,'SNAP2 IDs'!C$3:C$15,'SNAP2 IDs'!B$3:B$15,""))</f>
        <v>5</v>
      </c>
      <c r="U94" s="134">
        <f>_xlfn.XLOOKUP($T94, 'SNAP2 IDs'!$B$3:$B$15,'SNAP2 IDs'!D$3:D$15, "Lookup err")</f>
        <v>1</v>
      </c>
      <c r="V94" s="38">
        <v>5</v>
      </c>
      <c r="W94" s="134" t="str">
        <f>_xlfn.XLOOKUP($T94, 'SNAP2 IDs'!$B$3:$B$15,'SNAP2 IDs'!E$3:E$15, "Lookup err")</f>
        <v>00:00:18:2d:e4:75</v>
      </c>
      <c r="X94" s="136" t="str">
        <f>_xlfn.XLOOKUP($T94, 'SNAP2 IDs'!$B$3:$B$15,'SNAP2 IDs'!F$3:F$15, "Lookup err")</f>
        <v>snap05.sas.pvt</v>
      </c>
      <c r="Y94" s="94">
        <v>1</v>
      </c>
      <c r="Z94" s="39">
        <v>4</v>
      </c>
      <c r="AA94" s="95">
        <v>5</v>
      </c>
      <c r="AB94" s="94">
        <f t="shared" si="9"/>
        <v>38</v>
      </c>
      <c r="AC94" s="95">
        <f t="shared" si="10"/>
        <v>39</v>
      </c>
      <c r="AD94" s="98">
        <f t="shared" si="11"/>
        <v>147</v>
      </c>
      <c r="AE94" s="114" t="s">
        <v>342</v>
      </c>
    </row>
    <row r="95" spans="1:31">
      <c r="A95" s="48"/>
      <c r="B95" s="116" t="s">
        <v>346</v>
      </c>
      <c r="C95" s="45" t="s">
        <v>69</v>
      </c>
      <c r="D95" s="28">
        <v>37.239166470000001</v>
      </c>
      <c r="E95" s="29">
        <v>-118.28139143999999</v>
      </c>
      <c r="F95" s="62">
        <v>1182.69</v>
      </c>
      <c r="G95" s="65">
        <v>24.42749959243762</v>
      </c>
      <c r="H95" s="59">
        <v>-67.788621035341961</v>
      </c>
      <c r="I95" s="76" t="s">
        <v>70</v>
      </c>
      <c r="J95" s="78" t="s">
        <v>70</v>
      </c>
      <c r="K95" s="37" t="s">
        <v>347</v>
      </c>
      <c r="L95" s="37" t="s">
        <v>348</v>
      </c>
      <c r="M95" s="76" t="s">
        <v>74</v>
      </c>
      <c r="N95" s="78" t="s">
        <v>74</v>
      </c>
      <c r="O95" s="82">
        <v>24</v>
      </c>
      <c r="P95" s="123">
        <f>_xlfn.XLOOKUP(O95,'ARX IDs'!B$3:B$47,'ARX IDs'!C$3:C$47,"")</f>
        <v>43</v>
      </c>
      <c r="Q95" s="123">
        <f t="shared" si="8"/>
        <v>24</v>
      </c>
      <c r="R95" s="39">
        <v>1</v>
      </c>
      <c r="S95" s="109">
        <v>2</v>
      </c>
      <c r="T95" s="133">
        <f>IF(ISBLANK(V95), "", _xlfn.XLOOKUP(V95,'SNAP2 IDs'!C$3:C$15,'SNAP2 IDs'!B$3:B$15,""))</f>
        <v>5</v>
      </c>
      <c r="U95" s="134">
        <f>_xlfn.XLOOKUP($T95, 'SNAP2 IDs'!$B$3:$B$15,'SNAP2 IDs'!D$3:D$15, "Lookup err")</f>
        <v>1</v>
      </c>
      <c r="V95" s="38">
        <v>5</v>
      </c>
      <c r="W95" s="134" t="str">
        <f>_xlfn.XLOOKUP($T95, 'SNAP2 IDs'!$B$3:$B$15,'SNAP2 IDs'!E$3:E$15, "Lookup err")</f>
        <v>00:00:18:2d:e4:75</v>
      </c>
      <c r="X95" s="136" t="str">
        <f>_xlfn.XLOOKUP($T95, 'SNAP2 IDs'!$B$3:$B$15,'SNAP2 IDs'!F$3:F$15, "Lookup err")</f>
        <v>snap05.sas.pvt</v>
      </c>
      <c r="Y95" s="94">
        <v>1</v>
      </c>
      <c r="Z95" s="39">
        <v>6</v>
      </c>
      <c r="AA95" s="95">
        <v>7</v>
      </c>
      <c r="AB95" s="94">
        <f t="shared" si="9"/>
        <v>36</v>
      </c>
      <c r="AC95" s="95">
        <f t="shared" si="10"/>
        <v>37</v>
      </c>
      <c r="AD95" s="98">
        <f t="shared" si="11"/>
        <v>146</v>
      </c>
      <c r="AE95" s="114" t="s">
        <v>342</v>
      </c>
    </row>
    <row r="96" spans="1:31">
      <c r="A96" s="48"/>
      <c r="B96" s="116" t="s">
        <v>349</v>
      </c>
      <c r="C96" s="45" t="s">
        <v>69</v>
      </c>
      <c r="D96" s="28">
        <v>37.239103440000001</v>
      </c>
      <c r="E96" s="29">
        <v>-118.28132494</v>
      </c>
      <c r="F96" s="62">
        <v>1182.74</v>
      </c>
      <c r="G96" s="65">
        <v>30.319327683864238</v>
      </c>
      <c r="H96" s="59">
        <v>-74.781674592162688</v>
      </c>
      <c r="I96" s="76" t="s">
        <v>70</v>
      </c>
      <c r="J96" s="78" t="s">
        <v>70</v>
      </c>
      <c r="K96" s="37" t="s">
        <v>350</v>
      </c>
      <c r="L96" s="37" t="s">
        <v>351</v>
      </c>
      <c r="M96" s="76" t="s">
        <v>74</v>
      </c>
      <c r="N96" s="78" t="s">
        <v>74</v>
      </c>
      <c r="O96" s="82">
        <v>24</v>
      </c>
      <c r="P96" s="123">
        <f>_xlfn.XLOOKUP(O96,'ARX IDs'!B$3:B$47,'ARX IDs'!C$3:C$47,"")</f>
        <v>43</v>
      </c>
      <c r="Q96" s="123">
        <f t="shared" si="8"/>
        <v>24</v>
      </c>
      <c r="R96" s="39">
        <v>3</v>
      </c>
      <c r="S96" s="109">
        <v>4</v>
      </c>
      <c r="T96" s="133">
        <f>IF(ISBLANK(V96), "", _xlfn.XLOOKUP(V96,'SNAP2 IDs'!C$3:C$15,'SNAP2 IDs'!B$3:B$15,""))</f>
        <v>5</v>
      </c>
      <c r="U96" s="134">
        <f>_xlfn.XLOOKUP($T96, 'SNAP2 IDs'!$B$3:$B$15,'SNAP2 IDs'!D$3:D$15, "Lookup err")</f>
        <v>1</v>
      </c>
      <c r="V96" s="38">
        <v>5</v>
      </c>
      <c r="W96" s="134" t="str">
        <f>_xlfn.XLOOKUP($T96, 'SNAP2 IDs'!$B$3:$B$15,'SNAP2 IDs'!E$3:E$15, "Lookup err")</f>
        <v>00:00:18:2d:e4:75</v>
      </c>
      <c r="X96" s="136" t="str">
        <f>_xlfn.XLOOKUP($T96, 'SNAP2 IDs'!$B$3:$B$15,'SNAP2 IDs'!F$3:F$15, "Lookup err")</f>
        <v>snap05.sas.pvt</v>
      </c>
      <c r="Y96" s="94">
        <v>1</v>
      </c>
      <c r="Z96" s="39">
        <v>8</v>
      </c>
      <c r="AA96" s="95">
        <v>9</v>
      </c>
      <c r="AB96" s="94">
        <f t="shared" si="9"/>
        <v>42</v>
      </c>
      <c r="AC96" s="95">
        <f t="shared" si="10"/>
        <v>43</v>
      </c>
      <c r="AD96" s="98">
        <f t="shared" si="11"/>
        <v>149</v>
      </c>
      <c r="AE96" s="114" t="s">
        <v>342</v>
      </c>
    </row>
    <row r="97" spans="1:31">
      <c r="A97" s="48"/>
      <c r="B97" s="116" t="s">
        <v>352</v>
      </c>
      <c r="C97" s="45" t="s">
        <v>69</v>
      </c>
      <c r="D97" s="28">
        <v>37.239025509999998</v>
      </c>
      <c r="E97" s="29">
        <v>-118.28131229</v>
      </c>
      <c r="F97" s="62">
        <v>1182.73</v>
      </c>
      <c r="G97" s="65">
        <v>31.446256885377625</v>
      </c>
      <c r="H97" s="59">
        <v>-83.429488168032776</v>
      </c>
      <c r="I97" s="76" t="s">
        <v>70</v>
      </c>
      <c r="J97" s="78" t="s">
        <v>70</v>
      </c>
      <c r="K97" s="37" t="s">
        <v>353</v>
      </c>
      <c r="L97" s="37" t="s">
        <v>354</v>
      </c>
      <c r="M97" s="76" t="s">
        <v>74</v>
      </c>
      <c r="N97" s="78" t="s">
        <v>74</v>
      </c>
      <c r="O97" s="82">
        <v>24</v>
      </c>
      <c r="P97" s="123">
        <f>_xlfn.XLOOKUP(O97,'ARX IDs'!B$3:B$47,'ARX IDs'!C$3:C$47,"")</f>
        <v>43</v>
      </c>
      <c r="Q97" s="123">
        <f t="shared" si="8"/>
        <v>24</v>
      </c>
      <c r="R97" s="39">
        <v>5</v>
      </c>
      <c r="S97" s="109">
        <v>6</v>
      </c>
      <c r="T97" s="133">
        <f>IF(ISBLANK(V97), "", _xlfn.XLOOKUP(V97,'SNAP2 IDs'!C$3:C$15,'SNAP2 IDs'!B$3:B$15,""))</f>
        <v>5</v>
      </c>
      <c r="U97" s="134">
        <f>_xlfn.XLOOKUP($T97, 'SNAP2 IDs'!$B$3:$B$15,'SNAP2 IDs'!D$3:D$15, "Lookup err")</f>
        <v>1</v>
      </c>
      <c r="V97" s="38">
        <v>5</v>
      </c>
      <c r="W97" s="134" t="str">
        <f>_xlfn.XLOOKUP($T97, 'SNAP2 IDs'!$B$3:$B$15,'SNAP2 IDs'!E$3:E$15, "Lookup err")</f>
        <v>00:00:18:2d:e4:75</v>
      </c>
      <c r="X97" s="136" t="str">
        <f>_xlfn.XLOOKUP($T97, 'SNAP2 IDs'!$B$3:$B$15,'SNAP2 IDs'!F$3:F$15, "Lookup err")</f>
        <v>snap05.sas.pvt</v>
      </c>
      <c r="Y97" s="94">
        <v>1</v>
      </c>
      <c r="Z97" s="39">
        <v>10</v>
      </c>
      <c r="AA97" s="95">
        <v>11</v>
      </c>
      <c r="AB97" s="94">
        <f t="shared" si="9"/>
        <v>40</v>
      </c>
      <c r="AC97" s="95">
        <f t="shared" si="10"/>
        <v>41</v>
      </c>
      <c r="AD97" s="98">
        <f t="shared" si="11"/>
        <v>148</v>
      </c>
      <c r="AE97" s="114" t="s">
        <v>342</v>
      </c>
    </row>
    <row r="98" spans="1:31">
      <c r="A98" s="48"/>
      <c r="B98" s="116" t="s">
        <v>355</v>
      </c>
      <c r="C98" s="45" t="s">
        <v>69</v>
      </c>
      <c r="D98" s="28">
        <v>37.23901833</v>
      </c>
      <c r="E98" s="29">
        <v>-118.28146658</v>
      </c>
      <c r="F98" s="62">
        <v>1182.7</v>
      </c>
      <c r="G98" s="65">
        <v>17.754889835104844</v>
      </c>
      <c r="H98" s="59">
        <v>-84.224128121282774</v>
      </c>
      <c r="I98" s="76" t="s">
        <v>70</v>
      </c>
      <c r="J98" s="78" t="s">
        <v>70</v>
      </c>
      <c r="K98" s="37" t="s">
        <v>356</v>
      </c>
      <c r="L98" s="37" t="s">
        <v>292</v>
      </c>
      <c r="M98" s="76" t="s">
        <v>74</v>
      </c>
      <c r="N98" s="78" t="s">
        <v>74</v>
      </c>
      <c r="O98" s="82">
        <v>24</v>
      </c>
      <c r="P98" s="123">
        <f>_xlfn.XLOOKUP(O98,'ARX IDs'!B$3:B$47,'ARX IDs'!C$3:C$47,"")</f>
        <v>43</v>
      </c>
      <c r="Q98" s="123">
        <f t="shared" si="8"/>
        <v>24</v>
      </c>
      <c r="R98" s="39">
        <v>7</v>
      </c>
      <c r="S98" s="109">
        <v>8</v>
      </c>
      <c r="T98" s="133">
        <f>IF(ISBLANK(V98), "", _xlfn.XLOOKUP(V98,'SNAP2 IDs'!C$3:C$15,'SNAP2 IDs'!B$3:B$15,""))</f>
        <v>5</v>
      </c>
      <c r="U98" s="134">
        <f>_xlfn.XLOOKUP($T98, 'SNAP2 IDs'!$B$3:$B$15,'SNAP2 IDs'!D$3:D$15, "Lookup err")</f>
        <v>1</v>
      </c>
      <c r="V98" s="38">
        <v>5</v>
      </c>
      <c r="W98" s="134" t="str">
        <f>_xlfn.XLOOKUP($T98, 'SNAP2 IDs'!$B$3:$B$15,'SNAP2 IDs'!E$3:E$15, "Lookup err")</f>
        <v>00:00:18:2d:e4:75</v>
      </c>
      <c r="X98" s="136" t="str">
        <f>_xlfn.XLOOKUP($T98, 'SNAP2 IDs'!$B$3:$B$15,'SNAP2 IDs'!F$3:F$15, "Lookup err")</f>
        <v>snap05.sas.pvt</v>
      </c>
      <c r="Y98" s="94">
        <v>1</v>
      </c>
      <c r="Z98" s="39">
        <v>12</v>
      </c>
      <c r="AA98" s="95">
        <v>13</v>
      </c>
      <c r="AB98" s="94">
        <f t="shared" si="9"/>
        <v>46</v>
      </c>
      <c r="AC98" s="95">
        <f t="shared" si="10"/>
        <v>47</v>
      </c>
      <c r="AD98" s="98">
        <f t="shared" si="11"/>
        <v>151</v>
      </c>
      <c r="AE98" s="114" t="s">
        <v>342</v>
      </c>
    </row>
    <row r="99" spans="1:31">
      <c r="A99" s="48"/>
      <c r="B99" s="116" t="s">
        <v>357</v>
      </c>
      <c r="C99" s="45" t="s">
        <v>69</v>
      </c>
      <c r="D99" s="28">
        <v>37.238938079999997</v>
      </c>
      <c r="E99" s="29">
        <v>-118.2813589</v>
      </c>
      <c r="F99" s="62">
        <v>1182.57</v>
      </c>
      <c r="G99" s="65">
        <v>27.311370720586595</v>
      </c>
      <c r="H99" s="59">
        <v>-93.138301454987797</v>
      </c>
      <c r="I99" s="76" t="s">
        <v>70</v>
      </c>
      <c r="J99" s="78" t="s">
        <v>70</v>
      </c>
      <c r="K99" s="37" t="s">
        <v>358</v>
      </c>
      <c r="L99" s="37" t="s">
        <v>359</v>
      </c>
      <c r="M99" s="76" t="s">
        <v>74</v>
      </c>
      <c r="N99" s="78" t="s">
        <v>74</v>
      </c>
      <c r="O99" s="82">
        <v>24</v>
      </c>
      <c r="P99" s="123">
        <f>_xlfn.XLOOKUP(O99,'ARX IDs'!B$3:B$47,'ARX IDs'!C$3:C$47,"")</f>
        <v>43</v>
      </c>
      <c r="Q99" s="123">
        <f t="shared" si="8"/>
        <v>24</v>
      </c>
      <c r="R99" s="39">
        <v>9</v>
      </c>
      <c r="S99" s="109">
        <v>10</v>
      </c>
      <c r="T99" s="133">
        <f>IF(ISBLANK(V99), "", _xlfn.XLOOKUP(V99,'SNAP2 IDs'!C$3:C$15,'SNAP2 IDs'!B$3:B$15,""))</f>
        <v>5</v>
      </c>
      <c r="U99" s="134">
        <f>_xlfn.XLOOKUP($T99, 'SNAP2 IDs'!$B$3:$B$15,'SNAP2 IDs'!D$3:D$15, "Lookup err")</f>
        <v>1</v>
      </c>
      <c r="V99" s="38">
        <v>5</v>
      </c>
      <c r="W99" s="134" t="str">
        <f>_xlfn.XLOOKUP($T99, 'SNAP2 IDs'!$B$3:$B$15,'SNAP2 IDs'!E$3:E$15, "Lookup err")</f>
        <v>00:00:18:2d:e4:75</v>
      </c>
      <c r="X99" s="136" t="str">
        <f>_xlfn.XLOOKUP($T99, 'SNAP2 IDs'!$B$3:$B$15,'SNAP2 IDs'!F$3:F$15, "Lookup err")</f>
        <v>snap05.sas.pvt</v>
      </c>
      <c r="Y99" s="94">
        <v>1</v>
      </c>
      <c r="Z99" s="39">
        <v>14</v>
      </c>
      <c r="AA99" s="95">
        <v>15</v>
      </c>
      <c r="AB99" s="94">
        <f t="shared" si="9"/>
        <v>44</v>
      </c>
      <c r="AC99" s="95">
        <f t="shared" si="10"/>
        <v>45</v>
      </c>
      <c r="AD99" s="98">
        <f t="shared" si="11"/>
        <v>150</v>
      </c>
      <c r="AE99" s="114" t="s">
        <v>342</v>
      </c>
    </row>
    <row r="100" spans="1:31">
      <c r="A100" s="48"/>
      <c r="B100" s="116" t="s">
        <v>360</v>
      </c>
      <c r="C100" s="45" t="s">
        <v>69</v>
      </c>
      <c r="D100" s="28">
        <v>37.238905639999999</v>
      </c>
      <c r="E100" s="29">
        <v>-118.28144514</v>
      </c>
      <c r="F100" s="62">
        <v>1182.6400000000001</v>
      </c>
      <c r="G100" s="65">
        <v>19.653786870281785</v>
      </c>
      <c r="H100" s="59">
        <v>-96.733048395913542</v>
      </c>
      <c r="I100" s="76" t="s">
        <v>70</v>
      </c>
      <c r="J100" s="77" t="s">
        <v>71</v>
      </c>
      <c r="K100" s="37" t="s">
        <v>361</v>
      </c>
      <c r="L100" s="37" t="s">
        <v>362</v>
      </c>
      <c r="M100" s="76" t="s">
        <v>74</v>
      </c>
      <c r="N100" s="78" t="s">
        <v>74</v>
      </c>
      <c r="O100" s="82">
        <v>23</v>
      </c>
      <c r="P100" s="123" t="str">
        <f>_xlfn.XLOOKUP(O100,'ARX IDs'!B$3:B$47,'ARX IDs'!C$3:C$47,"")</f>
        <v/>
      </c>
      <c r="Q100" s="123">
        <f t="shared" si="8"/>
        <v>23</v>
      </c>
      <c r="R100" s="39">
        <v>11</v>
      </c>
      <c r="S100" s="109">
        <v>12</v>
      </c>
      <c r="T100" s="133">
        <f>IF(ISBLANK(V100), "", _xlfn.XLOOKUP(V100,'SNAP2 IDs'!C$3:C$15,'SNAP2 IDs'!B$3:B$15,""))</f>
        <v>5</v>
      </c>
      <c r="U100" s="134">
        <f>_xlfn.XLOOKUP($T100, 'SNAP2 IDs'!$B$3:$B$15,'SNAP2 IDs'!D$3:D$15, "Lookup err")</f>
        <v>1</v>
      </c>
      <c r="V100" s="38">
        <v>5</v>
      </c>
      <c r="W100" s="134" t="str">
        <f>_xlfn.XLOOKUP($T100, 'SNAP2 IDs'!$B$3:$B$15,'SNAP2 IDs'!E$3:E$15, "Lookup err")</f>
        <v>00:00:18:2d:e4:75</v>
      </c>
      <c r="X100" s="136" t="str">
        <f>_xlfn.XLOOKUP($T100, 'SNAP2 IDs'!$B$3:$B$15,'SNAP2 IDs'!F$3:F$15, "Lookup err")</f>
        <v>snap05.sas.pvt</v>
      </c>
      <c r="Y100" s="94">
        <v>1</v>
      </c>
      <c r="Z100" s="39">
        <v>0</v>
      </c>
      <c r="AA100" s="95">
        <v>1</v>
      </c>
      <c r="AB100" s="94">
        <f t="shared" si="9"/>
        <v>34</v>
      </c>
      <c r="AC100" s="95">
        <f t="shared" si="10"/>
        <v>35</v>
      </c>
      <c r="AD100" s="98">
        <f t="shared" si="11"/>
        <v>145</v>
      </c>
      <c r="AE100" s="114" t="s">
        <v>342</v>
      </c>
    </row>
    <row r="101" spans="1:31">
      <c r="A101" s="48"/>
      <c r="B101" s="116" t="s">
        <v>363</v>
      </c>
      <c r="C101" s="45" t="s">
        <v>69</v>
      </c>
      <c r="D101" s="28">
        <v>37.24068647</v>
      </c>
      <c r="E101" s="29">
        <v>-118.28155327</v>
      </c>
      <c r="F101" s="62">
        <v>1182.8900000000001</v>
      </c>
      <c r="G101" s="65">
        <v>10.070465183803252</v>
      </c>
      <c r="H101" s="59">
        <v>100.90478445566447</v>
      </c>
      <c r="I101" s="76" t="s">
        <v>70</v>
      </c>
      <c r="J101" s="78" t="s">
        <v>70</v>
      </c>
      <c r="K101" s="37" t="s">
        <v>305</v>
      </c>
      <c r="L101" s="37" t="s">
        <v>364</v>
      </c>
      <c r="M101" s="76" t="s">
        <v>74</v>
      </c>
      <c r="N101" s="78" t="s">
        <v>74</v>
      </c>
      <c r="O101" s="82">
        <v>26</v>
      </c>
      <c r="P101" s="123">
        <f>_xlfn.XLOOKUP(O101,'ARX IDs'!B$3:B$47,'ARX IDs'!C$3:C$47,"")</f>
        <v>17</v>
      </c>
      <c r="Q101" s="123">
        <f t="shared" si="8"/>
        <v>26</v>
      </c>
      <c r="R101" s="39">
        <v>5</v>
      </c>
      <c r="S101" s="109">
        <v>6</v>
      </c>
      <c r="T101" s="133">
        <f>IF(ISBLANK(V101), "", _xlfn.XLOOKUP(V101,'SNAP2 IDs'!C$3:C$15,'SNAP2 IDs'!B$3:B$15,""))</f>
        <v>6</v>
      </c>
      <c r="U101" s="134">
        <f>_xlfn.XLOOKUP($T101, 'SNAP2 IDs'!$B$3:$B$15,'SNAP2 IDs'!D$3:D$15, "Lookup err")</f>
        <v>1</v>
      </c>
      <c r="V101" s="38">
        <v>6</v>
      </c>
      <c r="W101" s="134" t="str">
        <f>_xlfn.XLOOKUP($T101, 'SNAP2 IDs'!$B$3:$B$15,'SNAP2 IDs'!E$3:E$15, "Lookup err")</f>
        <v>02:00:c2:4f:e4:75</v>
      </c>
      <c r="X101" s="136" t="str">
        <f>_xlfn.XLOOKUP($T101, 'SNAP2 IDs'!$B$3:$B$15,'SNAP2 IDs'!F$3:F$15, "Lookup err")</f>
        <v>snap06.sas.pvt</v>
      </c>
      <c r="Y101" s="94">
        <v>0</v>
      </c>
      <c r="Z101" s="39">
        <v>22</v>
      </c>
      <c r="AA101" s="95">
        <v>23</v>
      </c>
      <c r="AB101" s="94">
        <f t="shared" si="9"/>
        <v>20</v>
      </c>
      <c r="AC101" s="95">
        <f t="shared" si="10"/>
        <v>21</v>
      </c>
      <c r="AD101" s="98">
        <f t="shared" si="11"/>
        <v>170</v>
      </c>
      <c r="AE101" s="114" t="s">
        <v>342</v>
      </c>
    </row>
    <row r="102" spans="1:31">
      <c r="A102" s="48"/>
      <c r="B102" s="116" t="s">
        <v>365</v>
      </c>
      <c r="C102" s="45" t="s">
        <v>69</v>
      </c>
      <c r="D102" s="28">
        <v>37.24047376</v>
      </c>
      <c r="E102" s="29">
        <v>-118.28155009</v>
      </c>
      <c r="F102" s="62">
        <v>1183.1199999999999</v>
      </c>
      <c r="G102" s="65">
        <v>10.345557731165913</v>
      </c>
      <c r="H102" s="59">
        <v>77.300870297723193</v>
      </c>
      <c r="I102" s="76" t="s">
        <v>70</v>
      </c>
      <c r="J102" s="78" t="s">
        <v>70</v>
      </c>
      <c r="K102" s="37" t="s">
        <v>366</v>
      </c>
      <c r="L102" s="37" t="s">
        <v>367</v>
      </c>
      <c r="M102" s="76" t="s">
        <v>74</v>
      </c>
      <c r="N102" s="78" t="s">
        <v>74</v>
      </c>
      <c r="O102" s="82">
        <v>26</v>
      </c>
      <c r="P102" s="123">
        <f>_xlfn.XLOOKUP(O102,'ARX IDs'!B$3:B$47,'ARX IDs'!C$3:C$47,"")</f>
        <v>17</v>
      </c>
      <c r="Q102" s="123">
        <f t="shared" si="8"/>
        <v>26</v>
      </c>
      <c r="R102" s="39">
        <v>7</v>
      </c>
      <c r="S102" s="109">
        <v>8</v>
      </c>
      <c r="T102" s="133">
        <f>IF(ISBLANK(V102), "", _xlfn.XLOOKUP(V102,'SNAP2 IDs'!C$3:C$15,'SNAP2 IDs'!B$3:B$15,""))</f>
        <v>6</v>
      </c>
      <c r="U102" s="134">
        <f>_xlfn.XLOOKUP($T102, 'SNAP2 IDs'!$B$3:$B$15,'SNAP2 IDs'!D$3:D$15, "Lookup err")</f>
        <v>1</v>
      </c>
      <c r="V102" s="38">
        <v>6</v>
      </c>
      <c r="W102" s="134" t="str">
        <f>_xlfn.XLOOKUP($T102, 'SNAP2 IDs'!$B$3:$B$15,'SNAP2 IDs'!E$3:E$15, "Lookup err")</f>
        <v>02:00:c2:4f:e4:75</v>
      </c>
      <c r="X102" s="136" t="str">
        <f>_xlfn.XLOOKUP($T102, 'SNAP2 IDs'!$B$3:$B$15,'SNAP2 IDs'!F$3:F$15, "Lookup err")</f>
        <v>snap06.sas.pvt</v>
      </c>
      <c r="Y102" s="94">
        <v>0</v>
      </c>
      <c r="Z102" s="39">
        <v>24</v>
      </c>
      <c r="AA102" s="95">
        <v>25</v>
      </c>
      <c r="AB102" s="94">
        <f t="shared" si="9"/>
        <v>26</v>
      </c>
      <c r="AC102" s="95">
        <f t="shared" si="10"/>
        <v>27</v>
      </c>
      <c r="AD102" s="98">
        <f t="shared" si="11"/>
        <v>173</v>
      </c>
      <c r="AE102" s="114" t="s">
        <v>342</v>
      </c>
    </row>
    <row r="103" spans="1:31">
      <c r="A103" s="48"/>
      <c r="B103" s="116" t="s">
        <v>368</v>
      </c>
      <c r="C103" s="45" t="s">
        <v>69</v>
      </c>
      <c r="D103" s="28">
        <v>37.240384560000003</v>
      </c>
      <c r="E103" s="29">
        <v>-118.28153915</v>
      </c>
      <c r="F103" s="62">
        <v>1182.99</v>
      </c>
      <c r="G103" s="65">
        <v>11.321605930846573</v>
      </c>
      <c r="H103" s="59">
        <v>67.400056013878071</v>
      </c>
      <c r="I103" s="76" t="s">
        <v>70</v>
      </c>
      <c r="J103" s="78" t="s">
        <v>70</v>
      </c>
      <c r="K103" s="37" t="s">
        <v>369</v>
      </c>
      <c r="L103" s="37" t="s">
        <v>370</v>
      </c>
      <c r="M103" s="76" t="s">
        <v>74</v>
      </c>
      <c r="N103" s="78" t="s">
        <v>74</v>
      </c>
      <c r="O103" s="82">
        <v>26</v>
      </c>
      <c r="P103" s="123">
        <f>_xlfn.XLOOKUP(O103,'ARX IDs'!B$3:B$47,'ARX IDs'!C$3:C$47,"")</f>
        <v>17</v>
      </c>
      <c r="Q103" s="123">
        <f t="shared" si="8"/>
        <v>26</v>
      </c>
      <c r="R103" s="39">
        <v>9</v>
      </c>
      <c r="S103" s="109">
        <v>10</v>
      </c>
      <c r="T103" s="133">
        <f>IF(ISBLANK(V103), "", _xlfn.XLOOKUP(V103,'SNAP2 IDs'!C$3:C$15,'SNAP2 IDs'!B$3:B$15,""))</f>
        <v>6</v>
      </c>
      <c r="U103" s="134">
        <f>_xlfn.XLOOKUP($T103, 'SNAP2 IDs'!$B$3:$B$15,'SNAP2 IDs'!D$3:D$15, "Lookup err")</f>
        <v>1</v>
      </c>
      <c r="V103" s="38">
        <v>6</v>
      </c>
      <c r="W103" s="134" t="str">
        <f>_xlfn.XLOOKUP($T103, 'SNAP2 IDs'!$B$3:$B$15,'SNAP2 IDs'!E$3:E$15, "Lookup err")</f>
        <v>02:00:c2:4f:e4:75</v>
      </c>
      <c r="X103" s="136" t="str">
        <f>_xlfn.XLOOKUP($T103, 'SNAP2 IDs'!$B$3:$B$15,'SNAP2 IDs'!F$3:F$15, "Lookup err")</f>
        <v>snap06.sas.pvt</v>
      </c>
      <c r="Y103" s="94">
        <v>0</v>
      </c>
      <c r="Z103" s="39">
        <v>26</v>
      </c>
      <c r="AA103" s="95">
        <v>27</v>
      </c>
      <c r="AB103" s="94">
        <f t="shared" si="9"/>
        <v>24</v>
      </c>
      <c r="AC103" s="95">
        <f t="shared" si="10"/>
        <v>25</v>
      </c>
      <c r="AD103" s="98">
        <f t="shared" si="11"/>
        <v>172</v>
      </c>
      <c r="AE103" s="114" t="s">
        <v>342</v>
      </c>
    </row>
    <row r="104" spans="1:31">
      <c r="A104" s="48"/>
      <c r="B104" s="116" t="s">
        <v>371</v>
      </c>
      <c r="C104" s="45" t="s">
        <v>69</v>
      </c>
      <c r="D104" s="28">
        <v>37.24030922</v>
      </c>
      <c r="E104" s="29">
        <v>-118.28161708</v>
      </c>
      <c r="F104" s="62">
        <v>1182.6500000000001</v>
      </c>
      <c r="G104" s="65">
        <v>4.4006272879017443</v>
      </c>
      <c r="H104" s="59">
        <v>59.034139853798244</v>
      </c>
      <c r="I104" s="76" t="s">
        <v>70</v>
      </c>
      <c r="J104" s="78" t="s">
        <v>70</v>
      </c>
      <c r="K104" s="37" t="s">
        <v>372</v>
      </c>
      <c r="L104" s="37" t="s">
        <v>373</v>
      </c>
      <c r="M104" s="76" t="s">
        <v>74</v>
      </c>
      <c r="N104" s="78" t="s">
        <v>74</v>
      </c>
      <c r="O104" s="82">
        <v>26</v>
      </c>
      <c r="P104" s="123">
        <f>_xlfn.XLOOKUP(O104,'ARX IDs'!B$3:B$47,'ARX IDs'!C$3:C$47,"")</f>
        <v>17</v>
      </c>
      <c r="Q104" s="123">
        <f t="shared" si="8"/>
        <v>26</v>
      </c>
      <c r="R104" s="39">
        <v>11</v>
      </c>
      <c r="S104" s="109">
        <v>12</v>
      </c>
      <c r="T104" s="133">
        <f>IF(ISBLANK(V104), "", _xlfn.XLOOKUP(V104,'SNAP2 IDs'!C$3:C$15,'SNAP2 IDs'!B$3:B$15,""))</f>
        <v>6</v>
      </c>
      <c r="U104" s="134">
        <f>_xlfn.XLOOKUP($T104, 'SNAP2 IDs'!$B$3:$B$15,'SNAP2 IDs'!D$3:D$15, "Lookup err")</f>
        <v>1</v>
      </c>
      <c r="V104" s="38">
        <v>6</v>
      </c>
      <c r="W104" s="134" t="str">
        <f>_xlfn.XLOOKUP($T104, 'SNAP2 IDs'!$B$3:$B$15,'SNAP2 IDs'!E$3:E$15, "Lookup err")</f>
        <v>02:00:c2:4f:e4:75</v>
      </c>
      <c r="X104" s="136" t="str">
        <f>_xlfn.XLOOKUP($T104, 'SNAP2 IDs'!$B$3:$B$15,'SNAP2 IDs'!F$3:F$15, "Lookup err")</f>
        <v>snap06.sas.pvt</v>
      </c>
      <c r="Y104" s="94">
        <v>0</v>
      </c>
      <c r="Z104" s="39">
        <v>28</v>
      </c>
      <c r="AA104" s="95">
        <v>29</v>
      </c>
      <c r="AB104" s="94">
        <f t="shared" si="9"/>
        <v>30</v>
      </c>
      <c r="AC104" s="95">
        <f t="shared" si="10"/>
        <v>31</v>
      </c>
      <c r="AD104" s="98">
        <f t="shared" si="11"/>
        <v>175</v>
      </c>
      <c r="AE104" s="114" t="s">
        <v>342</v>
      </c>
    </row>
    <row r="105" spans="1:31">
      <c r="A105" s="48"/>
      <c r="B105" s="116" t="s">
        <v>374</v>
      </c>
      <c r="C105" s="45" t="s">
        <v>69</v>
      </c>
      <c r="D105" s="28">
        <v>37.240238269999999</v>
      </c>
      <c r="E105" s="29">
        <v>-118.2815469</v>
      </c>
      <c r="F105" s="62">
        <v>1182.51</v>
      </c>
      <c r="G105" s="65">
        <v>10.629528075262261</v>
      </c>
      <c r="H105" s="59">
        <v>51.165428581108678</v>
      </c>
      <c r="I105" s="76" t="s">
        <v>70</v>
      </c>
      <c r="J105" s="78" t="s">
        <v>70</v>
      </c>
      <c r="K105" s="37" t="s">
        <v>375</v>
      </c>
      <c r="L105" s="37" t="s">
        <v>376</v>
      </c>
      <c r="M105" s="76" t="s">
        <v>74</v>
      </c>
      <c r="N105" s="78" t="s">
        <v>74</v>
      </c>
      <c r="O105" s="82">
        <v>26</v>
      </c>
      <c r="P105" s="123">
        <f>_xlfn.XLOOKUP(O105,'ARX IDs'!B$3:B$47,'ARX IDs'!C$3:C$47,"")</f>
        <v>17</v>
      </c>
      <c r="Q105" s="123">
        <f t="shared" si="8"/>
        <v>26</v>
      </c>
      <c r="R105" s="39">
        <v>13</v>
      </c>
      <c r="S105" s="109">
        <v>14</v>
      </c>
      <c r="T105" s="133">
        <f>IF(ISBLANK(V105), "", _xlfn.XLOOKUP(V105,'SNAP2 IDs'!C$3:C$15,'SNAP2 IDs'!B$3:B$15,""))</f>
        <v>6</v>
      </c>
      <c r="U105" s="134">
        <f>_xlfn.XLOOKUP($T105, 'SNAP2 IDs'!$B$3:$B$15,'SNAP2 IDs'!D$3:D$15, "Lookup err")</f>
        <v>1</v>
      </c>
      <c r="V105" s="38">
        <v>6</v>
      </c>
      <c r="W105" s="134" t="str">
        <f>_xlfn.XLOOKUP($T105, 'SNAP2 IDs'!$B$3:$B$15,'SNAP2 IDs'!E$3:E$15, "Lookup err")</f>
        <v>02:00:c2:4f:e4:75</v>
      </c>
      <c r="X105" s="136" t="str">
        <f>_xlfn.XLOOKUP($T105, 'SNAP2 IDs'!$B$3:$B$15,'SNAP2 IDs'!F$3:F$15, "Lookup err")</f>
        <v>snap06.sas.pvt</v>
      </c>
      <c r="Y105" s="94">
        <v>0</v>
      </c>
      <c r="Z105" s="39">
        <v>30</v>
      </c>
      <c r="AA105" s="95">
        <v>31</v>
      </c>
      <c r="AB105" s="94">
        <f t="shared" si="9"/>
        <v>28</v>
      </c>
      <c r="AC105" s="95">
        <f t="shared" si="10"/>
        <v>29</v>
      </c>
      <c r="AD105" s="98">
        <f t="shared" si="11"/>
        <v>174</v>
      </c>
      <c r="AE105" s="114" t="s">
        <v>342</v>
      </c>
    </row>
    <row r="106" spans="1:31">
      <c r="A106" s="48"/>
      <c r="B106" s="116" t="s">
        <v>377</v>
      </c>
      <c r="C106" s="45" t="s">
        <v>69</v>
      </c>
      <c r="D106" s="28">
        <v>37.240235179999999</v>
      </c>
      <c r="E106" s="29">
        <v>-118.28167586000001</v>
      </c>
      <c r="F106" s="62">
        <v>1182.52</v>
      </c>
      <c r="G106" s="65">
        <v>-0.8078620236687748</v>
      </c>
      <c r="H106" s="59">
        <v>50.820270721570893</v>
      </c>
      <c r="I106" s="76" t="s">
        <v>70</v>
      </c>
      <c r="J106" s="78" t="s">
        <v>70</v>
      </c>
      <c r="K106" s="37" t="s">
        <v>378</v>
      </c>
      <c r="L106" s="37" t="s">
        <v>379</v>
      </c>
      <c r="M106" s="76" t="s">
        <v>74</v>
      </c>
      <c r="N106" s="78" t="s">
        <v>74</v>
      </c>
      <c r="O106" s="82">
        <v>26</v>
      </c>
      <c r="P106" s="123">
        <f>_xlfn.XLOOKUP(O106,'ARX IDs'!B$3:B$47,'ARX IDs'!C$3:C$47,"")</f>
        <v>17</v>
      </c>
      <c r="Q106" s="123">
        <f t="shared" si="8"/>
        <v>26</v>
      </c>
      <c r="R106" s="39">
        <v>15</v>
      </c>
      <c r="S106" s="109">
        <v>16</v>
      </c>
      <c r="T106" s="133">
        <f>IF(ISBLANK(V106), "", _xlfn.XLOOKUP(V106,'SNAP2 IDs'!C$3:C$15,'SNAP2 IDs'!B$3:B$15,""))</f>
        <v>6</v>
      </c>
      <c r="U106" s="134">
        <f>_xlfn.XLOOKUP($T106, 'SNAP2 IDs'!$B$3:$B$15,'SNAP2 IDs'!D$3:D$15, "Lookup err")</f>
        <v>1</v>
      </c>
      <c r="V106" s="38">
        <v>6</v>
      </c>
      <c r="W106" s="134" t="str">
        <f>_xlfn.XLOOKUP($T106, 'SNAP2 IDs'!$B$3:$B$15,'SNAP2 IDs'!E$3:E$15, "Lookup err")</f>
        <v>02:00:c2:4f:e4:75</v>
      </c>
      <c r="X106" s="136" t="str">
        <f>_xlfn.XLOOKUP($T106, 'SNAP2 IDs'!$B$3:$B$15,'SNAP2 IDs'!F$3:F$15, "Lookup err")</f>
        <v>snap06.sas.pvt</v>
      </c>
      <c r="Y106" s="94">
        <v>1</v>
      </c>
      <c r="Z106" s="39">
        <v>0</v>
      </c>
      <c r="AA106" s="95">
        <v>1</v>
      </c>
      <c r="AB106" s="94">
        <f t="shared" si="9"/>
        <v>34</v>
      </c>
      <c r="AC106" s="95">
        <f t="shared" si="10"/>
        <v>35</v>
      </c>
      <c r="AD106" s="98">
        <f t="shared" si="11"/>
        <v>177</v>
      </c>
      <c r="AE106" s="114" t="s">
        <v>342</v>
      </c>
    </row>
    <row r="107" spans="1:31">
      <c r="A107" s="48"/>
      <c r="B107" s="116" t="s">
        <v>380</v>
      </c>
      <c r="C107" s="45" t="s">
        <v>69</v>
      </c>
      <c r="D107" s="28">
        <v>37.240194670000001</v>
      </c>
      <c r="E107" s="29">
        <v>-118.28163367000001</v>
      </c>
      <c r="F107" s="62">
        <v>1182.6400000000001</v>
      </c>
      <c r="G107" s="65">
        <v>2.9365761629736031</v>
      </c>
      <c r="H107" s="59">
        <v>46.319900592335323</v>
      </c>
      <c r="I107" s="76" t="s">
        <v>70</v>
      </c>
      <c r="J107" s="78" t="s">
        <v>70</v>
      </c>
      <c r="K107" s="37" t="s">
        <v>381</v>
      </c>
      <c r="L107" s="37" t="s">
        <v>382</v>
      </c>
      <c r="M107" s="76" t="s">
        <v>74</v>
      </c>
      <c r="N107" s="78" t="s">
        <v>74</v>
      </c>
      <c r="O107" s="82">
        <v>27</v>
      </c>
      <c r="P107" s="123">
        <f>_xlfn.XLOOKUP(O107,'ARX IDs'!B$3:B$47,'ARX IDs'!C$3:C$47,"")</f>
        <v>21</v>
      </c>
      <c r="Q107" s="123">
        <f t="shared" si="8"/>
        <v>27</v>
      </c>
      <c r="R107" s="39">
        <v>1</v>
      </c>
      <c r="S107" s="109">
        <v>2</v>
      </c>
      <c r="T107" s="133">
        <f>IF(ISBLANK(V107), "", _xlfn.XLOOKUP(V107,'SNAP2 IDs'!C$3:C$15,'SNAP2 IDs'!B$3:B$15,""))</f>
        <v>6</v>
      </c>
      <c r="U107" s="134">
        <f>_xlfn.XLOOKUP($T107, 'SNAP2 IDs'!$B$3:$B$15,'SNAP2 IDs'!D$3:D$15, "Lookup err")</f>
        <v>1</v>
      </c>
      <c r="V107" s="38">
        <v>6</v>
      </c>
      <c r="W107" s="134" t="str">
        <f>_xlfn.XLOOKUP($T107, 'SNAP2 IDs'!$B$3:$B$15,'SNAP2 IDs'!E$3:E$15, "Lookup err")</f>
        <v>02:00:c2:4f:e4:75</v>
      </c>
      <c r="X107" s="136" t="str">
        <f>_xlfn.XLOOKUP($T107, 'SNAP2 IDs'!$B$3:$B$15,'SNAP2 IDs'!F$3:F$15, "Lookup err")</f>
        <v>snap06.sas.pvt</v>
      </c>
      <c r="Y107" s="94">
        <v>1</v>
      </c>
      <c r="Z107" s="39">
        <v>2</v>
      </c>
      <c r="AA107" s="95">
        <v>3</v>
      </c>
      <c r="AB107" s="94">
        <f t="shared" si="9"/>
        <v>32</v>
      </c>
      <c r="AC107" s="95">
        <f t="shared" si="10"/>
        <v>33</v>
      </c>
      <c r="AD107" s="98">
        <f t="shared" si="11"/>
        <v>176</v>
      </c>
      <c r="AE107" s="114" t="s">
        <v>342</v>
      </c>
    </row>
    <row r="108" spans="1:31">
      <c r="A108" s="48"/>
      <c r="B108" s="116" t="s">
        <v>383</v>
      </c>
      <c r="C108" s="45" t="s">
        <v>69</v>
      </c>
      <c r="D108" s="28">
        <v>37.240182900000001</v>
      </c>
      <c r="E108" s="29">
        <v>-118.28153112</v>
      </c>
      <c r="F108" s="62">
        <v>1182.55</v>
      </c>
      <c r="G108" s="65">
        <v>12.031482238809522</v>
      </c>
      <c r="H108" s="59">
        <v>45.022506593490689</v>
      </c>
      <c r="I108" s="76" t="s">
        <v>70</v>
      </c>
      <c r="J108" s="78" t="s">
        <v>70</v>
      </c>
      <c r="K108" s="37" t="s">
        <v>384</v>
      </c>
      <c r="L108" s="37" t="s">
        <v>124</v>
      </c>
      <c r="M108" s="76" t="s">
        <v>74</v>
      </c>
      <c r="N108" s="78" t="s">
        <v>74</v>
      </c>
      <c r="O108" s="82">
        <v>27</v>
      </c>
      <c r="P108" s="123">
        <f>_xlfn.XLOOKUP(O108,'ARX IDs'!B$3:B$47,'ARX IDs'!C$3:C$47,"")</f>
        <v>21</v>
      </c>
      <c r="Q108" s="123">
        <f t="shared" si="8"/>
        <v>27</v>
      </c>
      <c r="R108" s="39">
        <v>3</v>
      </c>
      <c r="S108" s="109">
        <v>4</v>
      </c>
      <c r="T108" s="133">
        <f>IF(ISBLANK(V108), "", _xlfn.XLOOKUP(V108,'SNAP2 IDs'!C$3:C$15,'SNAP2 IDs'!B$3:B$15,""))</f>
        <v>6</v>
      </c>
      <c r="U108" s="134">
        <f>_xlfn.XLOOKUP($T108, 'SNAP2 IDs'!$B$3:$B$15,'SNAP2 IDs'!D$3:D$15, "Lookup err")</f>
        <v>1</v>
      </c>
      <c r="V108" s="38">
        <v>6</v>
      </c>
      <c r="W108" s="134" t="str">
        <f>_xlfn.XLOOKUP($T108, 'SNAP2 IDs'!$B$3:$B$15,'SNAP2 IDs'!E$3:E$15, "Lookup err")</f>
        <v>02:00:c2:4f:e4:75</v>
      </c>
      <c r="X108" s="136" t="str">
        <f>_xlfn.XLOOKUP($T108, 'SNAP2 IDs'!$B$3:$B$15,'SNAP2 IDs'!F$3:F$15, "Lookup err")</f>
        <v>snap06.sas.pvt</v>
      </c>
      <c r="Y108" s="94">
        <v>1</v>
      </c>
      <c r="Z108" s="39">
        <v>4</v>
      </c>
      <c r="AA108" s="95">
        <v>5</v>
      </c>
      <c r="AB108" s="94">
        <f t="shared" si="9"/>
        <v>38</v>
      </c>
      <c r="AC108" s="95">
        <f t="shared" si="10"/>
        <v>39</v>
      </c>
      <c r="AD108" s="98">
        <f t="shared" si="11"/>
        <v>179</v>
      </c>
      <c r="AE108" s="114" t="s">
        <v>342</v>
      </c>
    </row>
    <row r="109" spans="1:31">
      <c r="A109" s="48"/>
      <c r="B109" s="116" t="s">
        <v>385</v>
      </c>
      <c r="C109" s="45" t="s">
        <v>69</v>
      </c>
      <c r="D109" s="28">
        <v>37.240119649999997</v>
      </c>
      <c r="E109" s="29">
        <v>-118.28152037</v>
      </c>
      <c r="F109" s="62">
        <v>1182.52</v>
      </c>
      <c r="G109" s="65">
        <v>12.980912449565141</v>
      </c>
      <c r="H109" s="59">
        <v>38.002817053631496</v>
      </c>
      <c r="I109" s="76" t="s">
        <v>70</v>
      </c>
      <c r="J109" s="78" t="s">
        <v>70</v>
      </c>
      <c r="K109" s="37" t="s">
        <v>386</v>
      </c>
      <c r="L109" s="37" t="s">
        <v>387</v>
      </c>
      <c r="M109" s="76" t="s">
        <v>74</v>
      </c>
      <c r="N109" s="78" t="s">
        <v>74</v>
      </c>
      <c r="O109" s="82">
        <v>27</v>
      </c>
      <c r="P109" s="123">
        <f>_xlfn.XLOOKUP(O109,'ARX IDs'!B$3:B$47,'ARX IDs'!C$3:C$47,"")</f>
        <v>21</v>
      </c>
      <c r="Q109" s="123">
        <f t="shared" si="8"/>
        <v>27</v>
      </c>
      <c r="R109" s="39">
        <v>5</v>
      </c>
      <c r="S109" s="109">
        <v>6</v>
      </c>
      <c r="T109" s="133">
        <f>IF(ISBLANK(V109), "", _xlfn.XLOOKUP(V109,'SNAP2 IDs'!C$3:C$15,'SNAP2 IDs'!B$3:B$15,""))</f>
        <v>6</v>
      </c>
      <c r="U109" s="134">
        <f>_xlfn.XLOOKUP($T109, 'SNAP2 IDs'!$B$3:$B$15,'SNAP2 IDs'!D$3:D$15, "Lookup err")</f>
        <v>1</v>
      </c>
      <c r="V109" s="38">
        <v>6</v>
      </c>
      <c r="W109" s="134" t="str">
        <f>_xlfn.XLOOKUP($T109, 'SNAP2 IDs'!$B$3:$B$15,'SNAP2 IDs'!E$3:E$15, "Lookup err")</f>
        <v>02:00:c2:4f:e4:75</v>
      </c>
      <c r="X109" s="136" t="str">
        <f>_xlfn.XLOOKUP($T109, 'SNAP2 IDs'!$B$3:$B$15,'SNAP2 IDs'!F$3:F$15, "Lookup err")</f>
        <v>snap06.sas.pvt</v>
      </c>
      <c r="Y109" s="94">
        <v>1</v>
      </c>
      <c r="Z109" s="39">
        <v>6</v>
      </c>
      <c r="AA109" s="95">
        <v>7</v>
      </c>
      <c r="AB109" s="94">
        <f t="shared" si="9"/>
        <v>36</v>
      </c>
      <c r="AC109" s="95">
        <f t="shared" si="10"/>
        <v>37</v>
      </c>
      <c r="AD109" s="98">
        <f t="shared" si="11"/>
        <v>178</v>
      </c>
      <c r="AE109" s="114" t="s">
        <v>342</v>
      </c>
    </row>
    <row r="110" spans="1:31">
      <c r="A110" s="48"/>
      <c r="B110" s="116" t="s">
        <v>388</v>
      </c>
      <c r="C110" s="45" t="s">
        <v>69</v>
      </c>
      <c r="D110" s="28">
        <v>37.240104160000001</v>
      </c>
      <c r="E110" s="29">
        <v>-118.28160422000001</v>
      </c>
      <c r="F110" s="62">
        <v>1182.54</v>
      </c>
      <c r="G110" s="65">
        <v>5.5363943948816825</v>
      </c>
      <c r="H110" s="59">
        <v>36.281467097489163</v>
      </c>
      <c r="I110" s="79" t="s">
        <v>71</v>
      </c>
      <c r="J110" s="77" t="s">
        <v>71</v>
      </c>
      <c r="K110" s="37"/>
      <c r="L110" s="37"/>
      <c r="M110" s="79" t="s">
        <v>325</v>
      </c>
      <c r="N110" s="78" t="s">
        <v>74</v>
      </c>
      <c r="O110" s="70"/>
      <c r="P110" s="123" t="str">
        <f>_xlfn.XLOOKUP(O110,'ARX IDs'!B$3:B$47,'ARX IDs'!C$3:C$47,"")</f>
        <v/>
      </c>
      <c r="Q110" s="129"/>
      <c r="R110" s="41"/>
      <c r="S110" s="111"/>
      <c r="T110" s="133" t="str">
        <f>IF(ISBLANK(V110), "", _xlfn.XLOOKUP(V110,'SNAP2 IDs'!C$3:C$15,'SNAP2 IDs'!B$3:B$15,""))</f>
        <v/>
      </c>
      <c r="U110" s="129"/>
      <c r="V110" s="38"/>
      <c r="W110" s="129"/>
      <c r="X110" s="138"/>
      <c r="Y110" s="89"/>
      <c r="Z110" s="41"/>
      <c r="AA110" s="90"/>
      <c r="AB110" s="89"/>
      <c r="AC110" s="90"/>
      <c r="AD110" s="100"/>
      <c r="AE110" s="114"/>
    </row>
    <row r="111" spans="1:31">
      <c r="A111" s="48"/>
      <c r="B111" s="116" t="s">
        <v>389</v>
      </c>
      <c r="C111" s="45" t="s">
        <v>69</v>
      </c>
      <c r="D111" s="28">
        <v>37.240028330000001</v>
      </c>
      <c r="E111" s="29">
        <v>-118.28154359</v>
      </c>
      <c r="F111" s="62">
        <v>1182.6300000000001</v>
      </c>
      <c r="G111" s="65">
        <v>10.922369612240985</v>
      </c>
      <c r="H111" s="59">
        <v>27.861169156251783</v>
      </c>
      <c r="I111" s="76" t="s">
        <v>70</v>
      </c>
      <c r="J111" s="78" t="s">
        <v>70</v>
      </c>
      <c r="K111" s="37" t="s">
        <v>390</v>
      </c>
      <c r="L111" s="37" t="s">
        <v>391</v>
      </c>
      <c r="M111" s="76" t="s">
        <v>74</v>
      </c>
      <c r="N111" s="78" t="s">
        <v>74</v>
      </c>
      <c r="O111" s="82">
        <v>28</v>
      </c>
      <c r="P111" s="123">
        <f>_xlfn.XLOOKUP(O111,'ARX IDs'!B$3:B$47,'ARX IDs'!C$3:C$47,"")</f>
        <v>18</v>
      </c>
      <c r="Q111" s="123">
        <f t="shared" ref="Q111:Q122" si="12">O111</f>
        <v>28</v>
      </c>
      <c r="R111" s="39">
        <v>15</v>
      </c>
      <c r="S111" s="109">
        <v>16</v>
      </c>
      <c r="T111" s="133">
        <f>IF(ISBLANK(V111), "", _xlfn.XLOOKUP(V111,'SNAP2 IDs'!C$3:C$15,'SNAP2 IDs'!B$3:B$15,""))</f>
        <v>8</v>
      </c>
      <c r="U111" s="134">
        <f>_xlfn.XLOOKUP($T111, 'SNAP2 IDs'!$B$3:$B$15,'SNAP2 IDs'!D$3:D$15, "Lookup err")</f>
        <v>2</v>
      </c>
      <c r="V111" s="38">
        <v>7</v>
      </c>
      <c r="W111" s="134" t="str">
        <f>_xlfn.XLOOKUP($T111, 'SNAP2 IDs'!$B$3:$B$15,'SNAP2 IDs'!E$3:E$15, "Lookup err")</f>
        <v>00:00:d6:de:e4:75</v>
      </c>
      <c r="X111" s="136" t="str">
        <f>_xlfn.XLOOKUP($T111, 'SNAP2 IDs'!$B$3:$B$15,'SNAP2 IDs'!F$3:F$15, "Lookup err")</f>
        <v>snap07.sas.pvt</v>
      </c>
      <c r="Y111" s="94">
        <v>0</v>
      </c>
      <c r="Z111" s="39">
        <v>8</v>
      </c>
      <c r="AA111" s="95">
        <v>9</v>
      </c>
      <c r="AB111" s="94">
        <f t="shared" ref="AB111:AB122" si="13">_xlfn.BITXOR(Z111,2) + 32*Y111</f>
        <v>10</v>
      </c>
      <c r="AC111" s="95">
        <f t="shared" ref="AC111:AC122" si="14">_xlfn.BITXOR(AA111,2) + 32*Y111</f>
        <v>11</v>
      </c>
      <c r="AD111" s="98">
        <f t="shared" ref="AD111:AD122" si="15">32*(V111-1) + (AB111/2)</f>
        <v>197</v>
      </c>
      <c r="AE111" s="114" t="s">
        <v>342</v>
      </c>
    </row>
    <row r="112" spans="1:31">
      <c r="A112" s="48"/>
      <c r="B112" s="116" t="s">
        <v>392</v>
      </c>
      <c r="C112" s="45" t="s">
        <v>69</v>
      </c>
      <c r="D112" s="28">
        <v>37.239932090000003</v>
      </c>
      <c r="E112" s="29">
        <v>-118.28155418</v>
      </c>
      <c r="F112" s="62">
        <v>1182.77</v>
      </c>
      <c r="G112" s="65">
        <v>9.9818339884334719</v>
      </c>
      <c r="H112" s="59">
        <v>17.184582062571607</v>
      </c>
      <c r="I112" s="76" t="s">
        <v>70</v>
      </c>
      <c r="J112" s="78" t="s">
        <v>70</v>
      </c>
      <c r="K112" s="37" t="s">
        <v>393</v>
      </c>
      <c r="L112" s="37" t="s">
        <v>394</v>
      </c>
      <c r="M112" s="76" t="s">
        <v>74</v>
      </c>
      <c r="N112" s="78" t="s">
        <v>74</v>
      </c>
      <c r="O112" s="82">
        <v>29</v>
      </c>
      <c r="P112" s="123">
        <f>_xlfn.XLOOKUP(O112,'ARX IDs'!B$3:B$47,'ARX IDs'!C$3:C$47,"")</f>
        <v>36</v>
      </c>
      <c r="Q112" s="123">
        <f t="shared" si="12"/>
        <v>29</v>
      </c>
      <c r="R112" s="39">
        <v>1</v>
      </c>
      <c r="S112" s="109">
        <v>2</v>
      </c>
      <c r="T112" s="133">
        <f>IF(ISBLANK(V112), "", _xlfn.XLOOKUP(V112,'SNAP2 IDs'!C$3:C$15,'SNAP2 IDs'!B$3:B$15,""))</f>
        <v>8</v>
      </c>
      <c r="U112" s="134">
        <f>_xlfn.XLOOKUP($T112, 'SNAP2 IDs'!$B$3:$B$15,'SNAP2 IDs'!D$3:D$15, "Lookup err")</f>
        <v>2</v>
      </c>
      <c r="V112" s="38">
        <v>7</v>
      </c>
      <c r="W112" s="134" t="str">
        <f>_xlfn.XLOOKUP($T112, 'SNAP2 IDs'!$B$3:$B$15,'SNAP2 IDs'!E$3:E$15, "Lookup err")</f>
        <v>00:00:d6:de:e4:75</v>
      </c>
      <c r="X112" s="136" t="str">
        <f>_xlfn.XLOOKUP($T112, 'SNAP2 IDs'!$B$3:$B$15,'SNAP2 IDs'!F$3:F$15, "Lookup err")</f>
        <v>snap07.sas.pvt</v>
      </c>
      <c r="Y112" s="94">
        <v>0</v>
      </c>
      <c r="Z112" s="39">
        <v>10</v>
      </c>
      <c r="AA112" s="95">
        <v>11</v>
      </c>
      <c r="AB112" s="94">
        <f t="shared" si="13"/>
        <v>8</v>
      </c>
      <c r="AC112" s="95">
        <f t="shared" si="14"/>
        <v>9</v>
      </c>
      <c r="AD112" s="98">
        <f t="shared" si="15"/>
        <v>196</v>
      </c>
      <c r="AE112" s="114" t="s">
        <v>342</v>
      </c>
    </row>
    <row r="113" spans="1:31">
      <c r="A113" s="48"/>
      <c r="B113" s="116" t="s">
        <v>395</v>
      </c>
      <c r="C113" s="45" t="s">
        <v>69</v>
      </c>
      <c r="D113" s="28">
        <v>37.239918320000001</v>
      </c>
      <c r="E113" s="29">
        <v>-118.28163447999999</v>
      </c>
      <c r="F113" s="62">
        <v>1182.81</v>
      </c>
      <c r="G113" s="65">
        <v>2.8567288453224133</v>
      </c>
      <c r="H113" s="59">
        <v>15.658562600607731</v>
      </c>
      <c r="I113" s="76" t="s">
        <v>70</v>
      </c>
      <c r="J113" s="78" t="s">
        <v>70</v>
      </c>
      <c r="K113" s="37" t="s">
        <v>396</v>
      </c>
      <c r="L113" s="37" t="s">
        <v>397</v>
      </c>
      <c r="M113" s="76" t="s">
        <v>74</v>
      </c>
      <c r="N113" s="78" t="s">
        <v>74</v>
      </c>
      <c r="O113" s="82">
        <v>29</v>
      </c>
      <c r="P113" s="123">
        <f>_xlfn.XLOOKUP(O113,'ARX IDs'!B$3:B$47,'ARX IDs'!C$3:C$47,"")</f>
        <v>36</v>
      </c>
      <c r="Q113" s="123">
        <f t="shared" si="12"/>
        <v>29</v>
      </c>
      <c r="R113" s="39">
        <v>3</v>
      </c>
      <c r="S113" s="109">
        <v>4</v>
      </c>
      <c r="T113" s="133">
        <f>IF(ISBLANK(V113), "", _xlfn.XLOOKUP(V113,'SNAP2 IDs'!C$3:C$15,'SNAP2 IDs'!B$3:B$15,""))</f>
        <v>8</v>
      </c>
      <c r="U113" s="134">
        <f>_xlfn.XLOOKUP($T113, 'SNAP2 IDs'!$B$3:$B$15,'SNAP2 IDs'!D$3:D$15, "Lookup err")</f>
        <v>2</v>
      </c>
      <c r="V113" s="38">
        <v>7</v>
      </c>
      <c r="W113" s="134" t="str">
        <f>_xlfn.XLOOKUP($T113, 'SNAP2 IDs'!$B$3:$B$15,'SNAP2 IDs'!E$3:E$15, "Lookup err")</f>
        <v>00:00:d6:de:e4:75</v>
      </c>
      <c r="X113" s="136" t="str">
        <f>_xlfn.XLOOKUP($T113, 'SNAP2 IDs'!$B$3:$B$15,'SNAP2 IDs'!F$3:F$15, "Lookup err")</f>
        <v>snap07.sas.pvt</v>
      </c>
      <c r="Y113" s="94">
        <v>0</v>
      </c>
      <c r="Z113" s="39">
        <v>12</v>
      </c>
      <c r="AA113" s="95">
        <v>13</v>
      </c>
      <c r="AB113" s="94">
        <f t="shared" si="13"/>
        <v>14</v>
      </c>
      <c r="AC113" s="95">
        <f t="shared" si="14"/>
        <v>15</v>
      </c>
      <c r="AD113" s="98">
        <f t="shared" si="15"/>
        <v>199</v>
      </c>
      <c r="AE113" s="114" t="s">
        <v>342</v>
      </c>
    </row>
    <row r="114" spans="1:31">
      <c r="A114" s="48"/>
      <c r="B114" s="116" t="s">
        <v>398</v>
      </c>
      <c r="C114" s="45" t="s">
        <v>69</v>
      </c>
      <c r="D114" s="28">
        <v>37.239888829999998</v>
      </c>
      <c r="E114" s="29">
        <v>-118.28167658</v>
      </c>
      <c r="F114" s="62">
        <v>1182.8599999999999</v>
      </c>
      <c r="G114" s="65">
        <v>-0.87885060537311954</v>
      </c>
      <c r="H114" s="59">
        <v>12.386776869842054</v>
      </c>
      <c r="I114" s="76" t="s">
        <v>70</v>
      </c>
      <c r="J114" s="78" t="s">
        <v>70</v>
      </c>
      <c r="K114" s="37" t="s">
        <v>399</v>
      </c>
      <c r="L114" s="37" t="s">
        <v>400</v>
      </c>
      <c r="M114" s="76" t="s">
        <v>74</v>
      </c>
      <c r="N114" s="78" t="s">
        <v>74</v>
      </c>
      <c r="O114" s="82">
        <v>29</v>
      </c>
      <c r="P114" s="123">
        <f>_xlfn.XLOOKUP(O114,'ARX IDs'!B$3:B$47,'ARX IDs'!C$3:C$47,"")</f>
        <v>36</v>
      </c>
      <c r="Q114" s="123">
        <f t="shared" si="12"/>
        <v>29</v>
      </c>
      <c r="R114" s="39">
        <v>5</v>
      </c>
      <c r="S114" s="109">
        <v>6</v>
      </c>
      <c r="T114" s="133">
        <f>IF(ISBLANK(V114), "", _xlfn.XLOOKUP(V114,'SNAP2 IDs'!C$3:C$15,'SNAP2 IDs'!B$3:B$15,""))</f>
        <v>8</v>
      </c>
      <c r="U114" s="134">
        <f>_xlfn.XLOOKUP($T114, 'SNAP2 IDs'!$B$3:$B$15,'SNAP2 IDs'!D$3:D$15, "Lookup err")</f>
        <v>2</v>
      </c>
      <c r="V114" s="38">
        <v>7</v>
      </c>
      <c r="W114" s="134" t="str">
        <f>_xlfn.XLOOKUP($T114, 'SNAP2 IDs'!$B$3:$B$15,'SNAP2 IDs'!E$3:E$15, "Lookup err")</f>
        <v>00:00:d6:de:e4:75</v>
      </c>
      <c r="X114" s="136" t="str">
        <f>_xlfn.XLOOKUP($T114, 'SNAP2 IDs'!$B$3:$B$15,'SNAP2 IDs'!F$3:F$15, "Lookup err")</f>
        <v>snap07.sas.pvt</v>
      </c>
      <c r="Y114" s="94">
        <v>0</v>
      </c>
      <c r="Z114" s="39">
        <v>14</v>
      </c>
      <c r="AA114" s="95">
        <v>15</v>
      </c>
      <c r="AB114" s="94">
        <f t="shared" si="13"/>
        <v>12</v>
      </c>
      <c r="AC114" s="95">
        <f t="shared" si="14"/>
        <v>13</v>
      </c>
      <c r="AD114" s="98">
        <f t="shared" si="15"/>
        <v>198</v>
      </c>
      <c r="AE114" s="114" t="s">
        <v>342</v>
      </c>
    </row>
    <row r="115" spans="1:31">
      <c r="A115" s="48"/>
      <c r="B115" s="116" t="s">
        <v>401</v>
      </c>
      <c r="C115" s="45" t="s">
        <v>69</v>
      </c>
      <c r="D115" s="28">
        <v>37.239887119999999</v>
      </c>
      <c r="E115" s="29">
        <v>-118.28154042</v>
      </c>
      <c r="F115" s="62">
        <v>1182.8900000000001</v>
      </c>
      <c r="G115" s="65">
        <v>11.206329512424436</v>
      </c>
      <c r="H115" s="59">
        <v>12.190336543234135</v>
      </c>
      <c r="I115" s="76" t="s">
        <v>70</v>
      </c>
      <c r="J115" s="78" t="s">
        <v>70</v>
      </c>
      <c r="K115" s="37" t="s">
        <v>402</v>
      </c>
      <c r="L115" s="37" t="s">
        <v>403</v>
      </c>
      <c r="M115" s="76" t="s">
        <v>74</v>
      </c>
      <c r="N115" s="78" t="s">
        <v>74</v>
      </c>
      <c r="O115" s="82">
        <v>29</v>
      </c>
      <c r="P115" s="123">
        <f>_xlfn.XLOOKUP(O115,'ARX IDs'!B$3:B$47,'ARX IDs'!C$3:C$47,"")</f>
        <v>36</v>
      </c>
      <c r="Q115" s="123">
        <f t="shared" si="12"/>
        <v>29</v>
      </c>
      <c r="R115" s="39">
        <v>7</v>
      </c>
      <c r="S115" s="109">
        <v>8</v>
      </c>
      <c r="T115" s="133">
        <f>IF(ISBLANK(V115), "", _xlfn.XLOOKUP(V115,'SNAP2 IDs'!C$3:C$15,'SNAP2 IDs'!B$3:B$15,""))</f>
        <v>8</v>
      </c>
      <c r="U115" s="134">
        <f>_xlfn.XLOOKUP($T115, 'SNAP2 IDs'!$B$3:$B$15,'SNAP2 IDs'!D$3:D$15, "Lookup err")</f>
        <v>2</v>
      </c>
      <c r="V115" s="38">
        <v>7</v>
      </c>
      <c r="W115" s="134" t="str">
        <f>_xlfn.XLOOKUP($T115, 'SNAP2 IDs'!$B$3:$B$15,'SNAP2 IDs'!E$3:E$15, "Lookup err")</f>
        <v>00:00:d6:de:e4:75</v>
      </c>
      <c r="X115" s="136" t="str">
        <f>_xlfn.XLOOKUP($T115, 'SNAP2 IDs'!$B$3:$B$15,'SNAP2 IDs'!F$3:F$15, "Lookup err")</f>
        <v>snap07.sas.pvt</v>
      </c>
      <c r="Y115" s="94">
        <v>0</v>
      </c>
      <c r="Z115" s="39">
        <v>16</v>
      </c>
      <c r="AA115" s="95">
        <v>17</v>
      </c>
      <c r="AB115" s="94">
        <f t="shared" si="13"/>
        <v>18</v>
      </c>
      <c r="AC115" s="95">
        <f t="shared" si="14"/>
        <v>19</v>
      </c>
      <c r="AD115" s="98">
        <f t="shared" si="15"/>
        <v>201</v>
      </c>
      <c r="AE115" s="114" t="s">
        <v>342</v>
      </c>
    </row>
    <row r="116" spans="1:31">
      <c r="A116" s="48"/>
      <c r="B116" s="116" t="s">
        <v>404</v>
      </c>
      <c r="C116" s="45" t="s">
        <v>69</v>
      </c>
      <c r="D116" s="28">
        <v>37.239792479999998</v>
      </c>
      <c r="E116" s="29">
        <v>-118.28160004999999</v>
      </c>
      <c r="F116" s="62">
        <v>1183.07</v>
      </c>
      <c r="G116" s="65">
        <v>5.9179614284239861</v>
      </c>
      <c r="H116" s="59">
        <v>1.6846636397473727</v>
      </c>
      <c r="I116" s="76" t="s">
        <v>70</v>
      </c>
      <c r="J116" s="78" t="s">
        <v>70</v>
      </c>
      <c r="K116" s="37" t="s">
        <v>405</v>
      </c>
      <c r="L116" s="37" t="s">
        <v>406</v>
      </c>
      <c r="M116" s="76" t="s">
        <v>74</v>
      </c>
      <c r="N116" s="78" t="s">
        <v>74</v>
      </c>
      <c r="O116" s="82">
        <v>29</v>
      </c>
      <c r="P116" s="123">
        <f>_xlfn.XLOOKUP(O116,'ARX IDs'!B$3:B$47,'ARX IDs'!C$3:C$47,"")</f>
        <v>36</v>
      </c>
      <c r="Q116" s="123">
        <f t="shared" si="12"/>
        <v>29</v>
      </c>
      <c r="R116" s="39">
        <v>9</v>
      </c>
      <c r="S116" s="109">
        <v>10</v>
      </c>
      <c r="T116" s="133">
        <f>IF(ISBLANK(V116), "", _xlfn.XLOOKUP(V116,'SNAP2 IDs'!C$3:C$15,'SNAP2 IDs'!B$3:B$15,""))</f>
        <v>8</v>
      </c>
      <c r="U116" s="134">
        <f>_xlfn.XLOOKUP($T116, 'SNAP2 IDs'!$B$3:$B$15,'SNAP2 IDs'!D$3:D$15, "Lookup err")</f>
        <v>2</v>
      </c>
      <c r="V116" s="38">
        <v>7</v>
      </c>
      <c r="W116" s="134" t="str">
        <f>_xlfn.XLOOKUP($T116, 'SNAP2 IDs'!$B$3:$B$15,'SNAP2 IDs'!E$3:E$15, "Lookup err")</f>
        <v>00:00:d6:de:e4:75</v>
      </c>
      <c r="X116" s="136" t="str">
        <f>_xlfn.XLOOKUP($T116, 'SNAP2 IDs'!$B$3:$B$15,'SNAP2 IDs'!F$3:F$15, "Lookup err")</f>
        <v>snap07.sas.pvt</v>
      </c>
      <c r="Y116" s="94">
        <v>0</v>
      </c>
      <c r="Z116" s="39">
        <v>18</v>
      </c>
      <c r="AA116" s="95">
        <v>19</v>
      </c>
      <c r="AB116" s="94">
        <f t="shared" si="13"/>
        <v>16</v>
      </c>
      <c r="AC116" s="95">
        <f t="shared" si="14"/>
        <v>17</v>
      </c>
      <c r="AD116" s="98">
        <f t="shared" si="15"/>
        <v>200</v>
      </c>
      <c r="AE116" s="114" t="s">
        <v>342</v>
      </c>
    </row>
    <row r="117" spans="1:31">
      <c r="A117" s="48"/>
      <c r="B117" s="116" t="s">
        <v>407</v>
      </c>
      <c r="C117" s="45" t="s">
        <v>69</v>
      </c>
      <c r="D117" s="28">
        <v>37.239751009999999</v>
      </c>
      <c r="E117" s="29">
        <v>-118.28166363</v>
      </c>
      <c r="F117" s="62">
        <v>1183.1300000000001</v>
      </c>
      <c r="G117" s="65">
        <v>0.26578144888643002</v>
      </c>
      <c r="H117" s="59">
        <v>-2.9133717377603068</v>
      </c>
      <c r="I117" s="76" t="s">
        <v>70</v>
      </c>
      <c r="J117" s="78" t="s">
        <v>70</v>
      </c>
      <c r="K117" s="37" t="s">
        <v>100</v>
      </c>
      <c r="L117" s="37" t="s">
        <v>408</v>
      </c>
      <c r="M117" s="76" t="s">
        <v>74</v>
      </c>
      <c r="N117" s="78" t="s">
        <v>74</v>
      </c>
      <c r="O117" s="82">
        <v>29</v>
      </c>
      <c r="P117" s="123">
        <f>_xlfn.XLOOKUP(O117,'ARX IDs'!B$3:B$47,'ARX IDs'!C$3:C$47,"")</f>
        <v>36</v>
      </c>
      <c r="Q117" s="123">
        <f t="shared" si="12"/>
        <v>29</v>
      </c>
      <c r="R117" s="39">
        <v>11</v>
      </c>
      <c r="S117" s="109">
        <v>12</v>
      </c>
      <c r="T117" s="133">
        <f>IF(ISBLANK(V117), "", _xlfn.XLOOKUP(V117,'SNAP2 IDs'!C$3:C$15,'SNAP2 IDs'!B$3:B$15,""))</f>
        <v>8</v>
      </c>
      <c r="U117" s="134">
        <f>_xlfn.XLOOKUP($T117, 'SNAP2 IDs'!$B$3:$B$15,'SNAP2 IDs'!D$3:D$15, "Lookup err")</f>
        <v>2</v>
      </c>
      <c r="V117" s="38">
        <v>7</v>
      </c>
      <c r="W117" s="134" t="str">
        <f>_xlfn.XLOOKUP($T117, 'SNAP2 IDs'!$B$3:$B$15,'SNAP2 IDs'!E$3:E$15, "Lookup err")</f>
        <v>00:00:d6:de:e4:75</v>
      </c>
      <c r="X117" s="136" t="str">
        <f>_xlfn.XLOOKUP($T117, 'SNAP2 IDs'!$B$3:$B$15,'SNAP2 IDs'!F$3:F$15, "Lookup err")</f>
        <v>snap07.sas.pvt</v>
      </c>
      <c r="Y117" s="94">
        <v>0</v>
      </c>
      <c r="Z117" s="39">
        <v>20</v>
      </c>
      <c r="AA117" s="95">
        <v>21</v>
      </c>
      <c r="AB117" s="94">
        <f t="shared" si="13"/>
        <v>22</v>
      </c>
      <c r="AC117" s="95">
        <f t="shared" si="14"/>
        <v>23</v>
      </c>
      <c r="AD117" s="98">
        <f t="shared" si="15"/>
        <v>203</v>
      </c>
      <c r="AE117" s="114" t="s">
        <v>342</v>
      </c>
    </row>
    <row r="118" spans="1:31">
      <c r="A118" s="48"/>
      <c r="B118" s="116" t="s">
        <v>409</v>
      </c>
      <c r="C118" s="45" t="s">
        <v>69</v>
      </c>
      <c r="D118" s="28">
        <v>37.23972758</v>
      </c>
      <c r="E118" s="29">
        <v>-118.28161482</v>
      </c>
      <c r="F118" s="62">
        <v>1183.22</v>
      </c>
      <c r="G118" s="65">
        <v>4.6047429726594258</v>
      </c>
      <c r="H118" s="59">
        <v>-5.5159285687644282</v>
      </c>
      <c r="I118" s="76" t="s">
        <v>70</v>
      </c>
      <c r="J118" s="78" t="s">
        <v>70</v>
      </c>
      <c r="K118" s="37" t="s">
        <v>410</v>
      </c>
      <c r="L118" s="37" t="s">
        <v>411</v>
      </c>
      <c r="M118" s="76" t="s">
        <v>74</v>
      </c>
      <c r="N118" s="78" t="s">
        <v>74</v>
      </c>
      <c r="O118" s="82">
        <v>29</v>
      </c>
      <c r="P118" s="123">
        <f>_xlfn.XLOOKUP(O118,'ARX IDs'!B$3:B$47,'ARX IDs'!C$3:C$47,"")</f>
        <v>36</v>
      </c>
      <c r="Q118" s="123">
        <f t="shared" si="12"/>
        <v>29</v>
      </c>
      <c r="R118" s="39">
        <v>13</v>
      </c>
      <c r="S118" s="109">
        <v>14</v>
      </c>
      <c r="T118" s="133">
        <f>IF(ISBLANK(V118), "", _xlfn.XLOOKUP(V118,'SNAP2 IDs'!C$3:C$15,'SNAP2 IDs'!B$3:B$15,""))</f>
        <v>8</v>
      </c>
      <c r="U118" s="134">
        <f>_xlfn.XLOOKUP($T118, 'SNAP2 IDs'!$B$3:$B$15,'SNAP2 IDs'!D$3:D$15, "Lookup err")</f>
        <v>2</v>
      </c>
      <c r="V118" s="38">
        <v>7</v>
      </c>
      <c r="W118" s="134" t="str">
        <f>_xlfn.XLOOKUP($T118, 'SNAP2 IDs'!$B$3:$B$15,'SNAP2 IDs'!E$3:E$15, "Lookup err")</f>
        <v>00:00:d6:de:e4:75</v>
      </c>
      <c r="X118" s="136" t="str">
        <f>_xlfn.XLOOKUP($T118, 'SNAP2 IDs'!$B$3:$B$15,'SNAP2 IDs'!F$3:F$15, "Lookup err")</f>
        <v>snap07.sas.pvt</v>
      </c>
      <c r="Y118" s="94">
        <v>0</v>
      </c>
      <c r="Z118" s="39">
        <v>22</v>
      </c>
      <c r="AA118" s="95">
        <v>23</v>
      </c>
      <c r="AB118" s="94">
        <f t="shared" si="13"/>
        <v>20</v>
      </c>
      <c r="AC118" s="95">
        <f t="shared" si="14"/>
        <v>21</v>
      </c>
      <c r="AD118" s="98">
        <f t="shared" si="15"/>
        <v>202</v>
      </c>
      <c r="AE118" s="114" t="s">
        <v>342</v>
      </c>
    </row>
    <row r="119" spans="1:31">
      <c r="A119" s="48"/>
      <c r="B119" s="116" t="s">
        <v>412</v>
      </c>
      <c r="C119" s="45" t="s">
        <v>69</v>
      </c>
      <c r="D119" s="28">
        <v>37.239702270000002</v>
      </c>
      <c r="E119" s="29">
        <v>-118.28167507000001</v>
      </c>
      <c r="F119" s="62">
        <v>1183.1500000000001</v>
      </c>
      <c r="G119" s="65">
        <v>-0.73688260732458066</v>
      </c>
      <c r="H119" s="59">
        <v>-8.3293535471708218</v>
      </c>
      <c r="I119" s="76" t="s">
        <v>70</v>
      </c>
      <c r="J119" s="78" t="s">
        <v>70</v>
      </c>
      <c r="K119" s="37" t="s">
        <v>413</v>
      </c>
      <c r="L119" s="37" t="s">
        <v>414</v>
      </c>
      <c r="M119" s="76" t="s">
        <v>74</v>
      </c>
      <c r="N119" s="78" t="s">
        <v>74</v>
      </c>
      <c r="O119" s="82">
        <v>29</v>
      </c>
      <c r="P119" s="123">
        <f>_xlfn.XLOOKUP(O119,'ARX IDs'!B$3:B$47,'ARX IDs'!C$3:C$47,"")</f>
        <v>36</v>
      </c>
      <c r="Q119" s="123">
        <f t="shared" si="12"/>
        <v>29</v>
      </c>
      <c r="R119" s="39">
        <v>15</v>
      </c>
      <c r="S119" s="109">
        <v>16</v>
      </c>
      <c r="T119" s="133">
        <f>IF(ISBLANK(V119), "", _xlfn.XLOOKUP(V119,'SNAP2 IDs'!C$3:C$15,'SNAP2 IDs'!B$3:B$15,""))</f>
        <v>8</v>
      </c>
      <c r="U119" s="134">
        <f>_xlfn.XLOOKUP($T119, 'SNAP2 IDs'!$B$3:$B$15,'SNAP2 IDs'!D$3:D$15, "Lookup err")</f>
        <v>2</v>
      </c>
      <c r="V119" s="38">
        <v>7</v>
      </c>
      <c r="W119" s="134" t="str">
        <f>_xlfn.XLOOKUP($T119, 'SNAP2 IDs'!$B$3:$B$15,'SNAP2 IDs'!E$3:E$15, "Lookup err")</f>
        <v>00:00:d6:de:e4:75</v>
      </c>
      <c r="X119" s="136" t="str">
        <f>_xlfn.XLOOKUP($T119, 'SNAP2 IDs'!$B$3:$B$15,'SNAP2 IDs'!F$3:F$15, "Lookup err")</f>
        <v>snap07.sas.pvt</v>
      </c>
      <c r="Y119" s="94">
        <v>0</v>
      </c>
      <c r="Z119" s="39">
        <v>24</v>
      </c>
      <c r="AA119" s="95">
        <v>25</v>
      </c>
      <c r="AB119" s="94">
        <f t="shared" si="13"/>
        <v>26</v>
      </c>
      <c r="AC119" s="95">
        <f t="shared" si="14"/>
        <v>27</v>
      </c>
      <c r="AD119" s="98">
        <f t="shared" si="15"/>
        <v>205</v>
      </c>
      <c r="AE119" s="114" t="s">
        <v>342</v>
      </c>
    </row>
    <row r="120" spans="1:31">
      <c r="A120" s="48"/>
      <c r="B120" s="116" t="s">
        <v>415</v>
      </c>
      <c r="C120" s="45" t="s">
        <v>69</v>
      </c>
      <c r="D120" s="28">
        <v>37.239675210000001</v>
      </c>
      <c r="E120" s="29">
        <v>-118.28162071</v>
      </c>
      <c r="F120" s="62">
        <v>1183.17</v>
      </c>
      <c r="G120" s="65">
        <v>4.0812310056342094</v>
      </c>
      <c r="H120" s="59">
        <v>-11.324791025082115</v>
      </c>
      <c r="I120" s="76" t="s">
        <v>70</v>
      </c>
      <c r="J120" s="78" t="s">
        <v>70</v>
      </c>
      <c r="K120" s="37" t="s">
        <v>416</v>
      </c>
      <c r="L120" s="37" t="s">
        <v>417</v>
      </c>
      <c r="M120" s="76" t="s">
        <v>74</v>
      </c>
      <c r="N120" s="78" t="s">
        <v>74</v>
      </c>
      <c r="O120" s="82">
        <v>30</v>
      </c>
      <c r="P120" s="123">
        <f>_xlfn.XLOOKUP(O120,'ARX IDs'!B$3:B$47,'ARX IDs'!C$3:C$47,"")</f>
        <v>22</v>
      </c>
      <c r="Q120" s="123">
        <f t="shared" si="12"/>
        <v>30</v>
      </c>
      <c r="R120" s="39">
        <v>1</v>
      </c>
      <c r="S120" s="109">
        <v>2</v>
      </c>
      <c r="T120" s="133">
        <f>IF(ISBLANK(V120), "", _xlfn.XLOOKUP(V120,'SNAP2 IDs'!C$3:C$15,'SNAP2 IDs'!B$3:B$15,""))</f>
        <v>8</v>
      </c>
      <c r="U120" s="134">
        <f>_xlfn.XLOOKUP($T120, 'SNAP2 IDs'!$B$3:$B$15,'SNAP2 IDs'!D$3:D$15, "Lookup err")</f>
        <v>2</v>
      </c>
      <c r="V120" s="38">
        <v>7</v>
      </c>
      <c r="W120" s="134" t="str">
        <f>_xlfn.XLOOKUP($T120, 'SNAP2 IDs'!$B$3:$B$15,'SNAP2 IDs'!E$3:E$15, "Lookup err")</f>
        <v>00:00:d6:de:e4:75</v>
      </c>
      <c r="X120" s="136" t="str">
        <f>_xlfn.XLOOKUP($T120, 'SNAP2 IDs'!$B$3:$B$15,'SNAP2 IDs'!F$3:F$15, "Lookup err")</f>
        <v>snap07.sas.pvt</v>
      </c>
      <c r="Y120" s="94">
        <v>0</v>
      </c>
      <c r="Z120" s="39">
        <v>26</v>
      </c>
      <c r="AA120" s="95">
        <v>27</v>
      </c>
      <c r="AB120" s="94">
        <f t="shared" si="13"/>
        <v>24</v>
      </c>
      <c r="AC120" s="95">
        <f t="shared" si="14"/>
        <v>25</v>
      </c>
      <c r="AD120" s="98">
        <f t="shared" si="15"/>
        <v>204</v>
      </c>
      <c r="AE120" s="114" t="s">
        <v>342</v>
      </c>
    </row>
    <row r="121" spans="1:31">
      <c r="A121" s="48"/>
      <c r="B121" s="116" t="s">
        <v>418</v>
      </c>
      <c r="C121" s="45" t="s">
        <v>69</v>
      </c>
      <c r="D121" s="28">
        <v>37.239633140000002</v>
      </c>
      <c r="E121" s="29">
        <v>-118.28166853</v>
      </c>
      <c r="F121" s="62">
        <v>1182.98</v>
      </c>
      <c r="G121" s="65">
        <v>-0.1690021370191008</v>
      </c>
      <c r="H121" s="59">
        <v>-15.993855670189189</v>
      </c>
      <c r="I121" s="76" t="s">
        <v>70</v>
      </c>
      <c r="J121" s="78" t="s">
        <v>70</v>
      </c>
      <c r="K121" s="37" t="s">
        <v>419</v>
      </c>
      <c r="L121" s="37" t="s">
        <v>420</v>
      </c>
      <c r="M121" s="76" t="s">
        <v>74</v>
      </c>
      <c r="N121" s="78" t="s">
        <v>74</v>
      </c>
      <c r="O121" s="82">
        <v>30</v>
      </c>
      <c r="P121" s="123">
        <f>_xlfn.XLOOKUP(O121,'ARX IDs'!B$3:B$47,'ARX IDs'!C$3:C$47,"")</f>
        <v>22</v>
      </c>
      <c r="Q121" s="123">
        <f t="shared" si="12"/>
        <v>30</v>
      </c>
      <c r="R121" s="39">
        <v>3</v>
      </c>
      <c r="S121" s="109">
        <v>4</v>
      </c>
      <c r="T121" s="133">
        <f>IF(ISBLANK(V121), "", _xlfn.XLOOKUP(V121,'SNAP2 IDs'!C$3:C$15,'SNAP2 IDs'!B$3:B$15,""))</f>
        <v>8</v>
      </c>
      <c r="U121" s="134">
        <f>_xlfn.XLOOKUP($T121, 'SNAP2 IDs'!$B$3:$B$15,'SNAP2 IDs'!D$3:D$15, "Lookup err")</f>
        <v>2</v>
      </c>
      <c r="V121" s="38">
        <v>7</v>
      </c>
      <c r="W121" s="134" t="str">
        <f>_xlfn.XLOOKUP($T121, 'SNAP2 IDs'!$B$3:$B$15,'SNAP2 IDs'!E$3:E$15, "Lookup err")</f>
        <v>00:00:d6:de:e4:75</v>
      </c>
      <c r="X121" s="136" t="str">
        <f>_xlfn.XLOOKUP($T121, 'SNAP2 IDs'!$B$3:$B$15,'SNAP2 IDs'!F$3:F$15, "Lookup err")</f>
        <v>snap07.sas.pvt</v>
      </c>
      <c r="Y121" s="94">
        <v>0</v>
      </c>
      <c r="Z121" s="39">
        <v>28</v>
      </c>
      <c r="AA121" s="95">
        <v>29</v>
      </c>
      <c r="AB121" s="94">
        <f t="shared" si="13"/>
        <v>30</v>
      </c>
      <c r="AC121" s="95">
        <f t="shared" si="14"/>
        <v>31</v>
      </c>
      <c r="AD121" s="98">
        <f t="shared" si="15"/>
        <v>207</v>
      </c>
      <c r="AE121" s="114" t="s">
        <v>342</v>
      </c>
    </row>
    <row r="122" spans="1:31">
      <c r="A122" s="48"/>
      <c r="B122" s="116" t="s">
        <v>421</v>
      </c>
      <c r="C122" s="45" t="s">
        <v>69</v>
      </c>
      <c r="D122" s="28">
        <v>37.239605619999999</v>
      </c>
      <c r="E122" s="29">
        <v>-118.28160268000001</v>
      </c>
      <c r="F122" s="62">
        <v>1182.92</v>
      </c>
      <c r="G122" s="65">
        <v>5.6784010277963253</v>
      </c>
      <c r="H122" s="59">
        <v>-19.055883085193468</v>
      </c>
      <c r="I122" s="76" t="s">
        <v>70</v>
      </c>
      <c r="J122" s="78" t="s">
        <v>70</v>
      </c>
      <c r="K122" s="37" t="s">
        <v>422</v>
      </c>
      <c r="L122" s="37" t="s">
        <v>423</v>
      </c>
      <c r="M122" s="76" t="s">
        <v>74</v>
      </c>
      <c r="N122" s="78" t="s">
        <v>74</v>
      </c>
      <c r="O122" s="82">
        <v>30</v>
      </c>
      <c r="P122" s="123">
        <f>_xlfn.XLOOKUP(O122,'ARX IDs'!B$3:B$47,'ARX IDs'!C$3:C$47,"")</f>
        <v>22</v>
      </c>
      <c r="Q122" s="123">
        <f t="shared" si="12"/>
        <v>30</v>
      </c>
      <c r="R122" s="39">
        <v>5</v>
      </c>
      <c r="S122" s="109">
        <v>6</v>
      </c>
      <c r="T122" s="133">
        <f>IF(ISBLANK(V122), "", _xlfn.XLOOKUP(V122,'SNAP2 IDs'!C$3:C$15,'SNAP2 IDs'!B$3:B$15,""))</f>
        <v>8</v>
      </c>
      <c r="U122" s="134">
        <f>_xlfn.XLOOKUP($T122, 'SNAP2 IDs'!$B$3:$B$15,'SNAP2 IDs'!D$3:D$15, "Lookup err")</f>
        <v>2</v>
      </c>
      <c r="V122" s="38">
        <v>7</v>
      </c>
      <c r="W122" s="134" t="str">
        <f>_xlfn.XLOOKUP($T122, 'SNAP2 IDs'!$B$3:$B$15,'SNAP2 IDs'!E$3:E$15, "Lookup err")</f>
        <v>00:00:d6:de:e4:75</v>
      </c>
      <c r="X122" s="136" t="str">
        <f>_xlfn.XLOOKUP($T122, 'SNAP2 IDs'!$B$3:$B$15,'SNAP2 IDs'!F$3:F$15, "Lookup err")</f>
        <v>snap07.sas.pvt</v>
      </c>
      <c r="Y122" s="94">
        <v>0</v>
      </c>
      <c r="Z122" s="39">
        <v>30</v>
      </c>
      <c r="AA122" s="95">
        <v>31</v>
      </c>
      <c r="AB122" s="94">
        <f t="shared" si="13"/>
        <v>28</v>
      </c>
      <c r="AC122" s="95">
        <f t="shared" si="14"/>
        <v>29</v>
      </c>
      <c r="AD122" s="98">
        <f t="shared" si="15"/>
        <v>206</v>
      </c>
      <c r="AE122" s="114" t="s">
        <v>342</v>
      </c>
    </row>
    <row r="123" spans="1:31">
      <c r="A123" s="48"/>
      <c r="B123" s="116" t="s">
        <v>424</v>
      </c>
      <c r="C123" s="45" t="s">
        <v>69</v>
      </c>
      <c r="D123" s="28">
        <v>37.23959808</v>
      </c>
      <c r="E123" s="29">
        <v>-118.28152568</v>
      </c>
      <c r="F123" s="62">
        <v>1182.99</v>
      </c>
      <c r="G123" s="65">
        <v>12.510724687227201</v>
      </c>
      <c r="H123" s="59">
        <v>-19.883818011327165</v>
      </c>
      <c r="I123" s="79" t="s">
        <v>71</v>
      </c>
      <c r="J123" s="78" t="s">
        <v>70</v>
      </c>
      <c r="K123" s="37" t="s">
        <v>425</v>
      </c>
      <c r="L123" s="37" t="s">
        <v>426</v>
      </c>
      <c r="M123" s="76" t="s">
        <v>74</v>
      </c>
      <c r="N123" s="104" t="s">
        <v>427</v>
      </c>
      <c r="O123" s="69">
        <v>45</v>
      </c>
      <c r="P123" s="123">
        <f>_xlfn.XLOOKUP(O123,'ARX IDs'!B$3:B$47,'ARX IDs'!C$3:C$47,"")</f>
        <v>50</v>
      </c>
      <c r="Q123" s="128">
        <v>45</v>
      </c>
      <c r="R123" s="40">
        <v>9</v>
      </c>
      <c r="S123" s="110">
        <v>10</v>
      </c>
      <c r="T123" s="133" t="str">
        <f>IF(ISBLANK(V123), "", _xlfn.XLOOKUP(V123,'SNAP2 IDs'!C$3:C$15,'SNAP2 IDs'!B$3:B$15,""))</f>
        <v/>
      </c>
      <c r="U123" s="128"/>
      <c r="V123" s="38"/>
      <c r="W123" s="128"/>
      <c r="X123" s="137"/>
      <c r="Y123" s="87"/>
      <c r="Z123" s="40"/>
      <c r="AA123" s="88"/>
      <c r="AB123" s="87"/>
      <c r="AC123" s="88"/>
      <c r="AD123" s="99"/>
      <c r="AE123" s="114" t="s">
        <v>428</v>
      </c>
    </row>
    <row r="124" spans="1:31">
      <c r="A124" s="48"/>
      <c r="B124" s="116" t="s">
        <v>429</v>
      </c>
      <c r="C124" s="45" t="s">
        <v>69</v>
      </c>
      <c r="D124" s="28">
        <v>37.239566609999997</v>
      </c>
      <c r="E124" s="29">
        <v>-118.28167352</v>
      </c>
      <c r="F124" s="62">
        <v>1182.7</v>
      </c>
      <c r="G124" s="65">
        <v>-0.6037866620264658</v>
      </c>
      <c r="H124" s="59">
        <v>-23.382009539564589</v>
      </c>
      <c r="I124" s="76" t="s">
        <v>70</v>
      </c>
      <c r="J124" s="78" t="s">
        <v>70</v>
      </c>
      <c r="K124" s="37" t="s">
        <v>430</v>
      </c>
      <c r="L124" s="37" t="s">
        <v>431</v>
      </c>
      <c r="M124" s="76" t="s">
        <v>74</v>
      </c>
      <c r="N124" s="78" t="s">
        <v>74</v>
      </c>
      <c r="O124" s="82">
        <v>30</v>
      </c>
      <c r="P124" s="123">
        <f>_xlfn.XLOOKUP(O124,'ARX IDs'!B$3:B$47,'ARX IDs'!C$3:C$47,"")</f>
        <v>22</v>
      </c>
      <c r="Q124" s="123">
        <f>O124</f>
        <v>30</v>
      </c>
      <c r="R124" s="39">
        <v>9</v>
      </c>
      <c r="S124" s="109">
        <v>10</v>
      </c>
      <c r="T124" s="133">
        <f>IF(ISBLANK(V124), "", _xlfn.XLOOKUP(V124,'SNAP2 IDs'!C$3:C$15,'SNAP2 IDs'!B$3:B$15,""))</f>
        <v>8</v>
      </c>
      <c r="U124" s="134">
        <f>_xlfn.XLOOKUP($T124, 'SNAP2 IDs'!$B$3:$B$15,'SNAP2 IDs'!D$3:D$15, "Lookup err")</f>
        <v>2</v>
      </c>
      <c r="V124" s="38">
        <v>7</v>
      </c>
      <c r="W124" s="134" t="str">
        <f>_xlfn.XLOOKUP($T124, 'SNAP2 IDs'!$B$3:$B$15,'SNAP2 IDs'!E$3:E$15, "Lookup err")</f>
        <v>00:00:d6:de:e4:75</v>
      </c>
      <c r="X124" s="136" t="str">
        <f>_xlfn.XLOOKUP($T124, 'SNAP2 IDs'!$B$3:$B$15,'SNAP2 IDs'!F$3:F$15, "Lookup err")</f>
        <v>snap07.sas.pvt</v>
      </c>
      <c r="Y124" s="94">
        <v>1</v>
      </c>
      <c r="Z124" s="39">
        <v>2</v>
      </c>
      <c r="AA124" s="95">
        <v>3</v>
      </c>
      <c r="AB124" s="94">
        <f>_xlfn.BITXOR(Z124,2) + 32*Y124</f>
        <v>32</v>
      </c>
      <c r="AC124" s="95">
        <f>_xlfn.BITXOR(AA124,2) + 32*Y124</f>
        <v>33</v>
      </c>
      <c r="AD124" s="98">
        <f>32*(V124-1) + (AB124/2)</f>
        <v>208</v>
      </c>
      <c r="AE124" s="114" t="s">
        <v>342</v>
      </c>
    </row>
    <row r="125" spans="1:31">
      <c r="A125" s="48"/>
      <c r="B125" s="116" t="s">
        <v>432</v>
      </c>
      <c r="C125" s="45" t="s">
        <v>69</v>
      </c>
      <c r="D125" s="28">
        <v>37.239470230000002</v>
      </c>
      <c r="E125" s="29">
        <v>-118.28156878999999</v>
      </c>
      <c r="F125" s="62">
        <v>1182.69</v>
      </c>
      <c r="G125" s="65">
        <v>8.6864129877629264</v>
      </c>
      <c r="H125" s="59">
        <v>-34.079683441518611</v>
      </c>
      <c r="I125" s="76" t="s">
        <v>70</v>
      </c>
      <c r="J125" s="78" t="s">
        <v>70</v>
      </c>
      <c r="K125" s="37" t="s">
        <v>433</v>
      </c>
      <c r="L125" s="37" t="s">
        <v>434</v>
      </c>
      <c r="M125" s="76" t="s">
        <v>74</v>
      </c>
      <c r="N125" s="78" t="s">
        <v>74</v>
      </c>
      <c r="O125" s="82">
        <v>24</v>
      </c>
      <c r="P125" s="123">
        <f>_xlfn.XLOOKUP(O125,'ARX IDs'!B$3:B$47,'ARX IDs'!C$3:C$47,"")</f>
        <v>43</v>
      </c>
      <c r="Q125" s="123">
        <f>O125</f>
        <v>24</v>
      </c>
      <c r="R125" s="39">
        <v>11</v>
      </c>
      <c r="S125" s="109">
        <v>12</v>
      </c>
      <c r="T125" s="133">
        <f>IF(ISBLANK(V125), "", _xlfn.XLOOKUP(V125,'SNAP2 IDs'!C$3:C$15,'SNAP2 IDs'!B$3:B$15,""))</f>
        <v>5</v>
      </c>
      <c r="U125" s="134">
        <f>_xlfn.XLOOKUP($T125, 'SNAP2 IDs'!$B$3:$B$15,'SNAP2 IDs'!D$3:D$15, "Lookup err")</f>
        <v>1</v>
      </c>
      <c r="V125" s="38">
        <v>5</v>
      </c>
      <c r="W125" s="134" t="str">
        <f>_xlfn.XLOOKUP($T125, 'SNAP2 IDs'!$B$3:$B$15,'SNAP2 IDs'!E$3:E$15, "Lookup err")</f>
        <v>00:00:18:2d:e4:75</v>
      </c>
      <c r="X125" s="136" t="str">
        <f>_xlfn.XLOOKUP($T125, 'SNAP2 IDs'!$B$3:$B$15,'SNAP2 IDs'!F$3:F$15, "Lookup err")</f>
        <v>snap05.sas.pvt</v>
      </c>
      <c r="Y125" s="94">
        <v>1</v>
      </c>
      <c r="Z125" s="39">
        <v>16</v>
      </c>
      <c r="AA125" s="95">
        <v>17</v>
      </c>
      <c r="AB125" s="94">
        <f>_xlfn.BITXOR(Z125,2) + 32*Y125</f>
        <v>50</v>
      </c>
      <c r="AC125" s="95">
        <f>_xlfn.BITXOR(AA125,2) + 32*Y125</f>
        <v>51</v>
      </c>
      <c r="AD125" s="98">
        <f>32*(V125-1) + (AB125/2)</f>
        <v>153</v>
      </c>
      <c r="AE125" s="114" t="s">
        <v>342</v>
      </c>
    </row>
    <row r="126" spans="1:31">
      <c r="A126" s="48"/>
      <c r="B126" s="116" t="s">
        <v>435</v>
      </c>
      <c r="C126" s="45" t="s">
        <v>69</v>
      </c>
      <c r="D126" s="28">
        <v>37.239372729999999</v>
      </c>
      <c r="E126" s="29">
        <v>-118.28149746</v>
      </c>
      <c r="F126" s="62">
        <v>1182.3599999999999</v>
      </c>
      <c r="G126" s="65">
        <v>15.01299660108433</v>
      </c>
      <c r="H126" s="59">
        <v>-44.898329067243246</v>
      </c>
      <c r="I126" s="76" t="s">
        <v>70</v>
      </c>
      <c r="J126" s="78" t="s">
        <v>70</v>
      </c>
      <c r="K126" s="37" t="s">
        <v>436</v>
      </c>
      <c r="L126" s="37" t="s">
        <v>437</v>
      </c>
      <c r="M126" s="76" t="s">
        <v>74</v>
      </c>
      <c r="N126" s="78" t="s">
        <v>74</v>
      </c>
      <c r="O126" s="82">
        <v>24</v>
      </c>
      <c r="P126" s="123">
        <f>_xlfn.XLOOKUP(O126,'ARX IDs'!B$3:B$47,'ARX IDs'!C$3:C$47,"")</f>
        <v>43</v>
      </c>
      <c r="Q126" s="123">
        <f>O126</f>
        <v>24</v>
      </c>
      <c r="R126" s="39">
        <v>13</v>
      </c>
      <c r="S126" s="109">
        <v>14</v>
      </c>
      <c r="T126" s="133">
        <f>IF(ISBLANK(V126), "", _xlfn.XLOOKUP(V126,'SNAP2 IDs'!C$3:C$15,'SNAP2 IDs'!B$3:B$15,""))</f>
        <v>5</v>
      </c>
      <c r="U126" s="134">
        <f>_xlfn.XLOOKUP($T126, 'SNAP2 IDs'!$B$3:$B$15,'SNAP2 IDs'!D$3:D$15, "Lookup err")</f>
        <v>1</v>
      </c>
      <c r="V126" s="38">
        <v>5</v>
      </c>
      <c r="W126" s="134" t="str">
        <f>_xlfn.XLOOKUP($T126, 'SNAP2 IDs'!$B$3:$B$15,'SNAP2 IDs'!E$3:E$15, "Lookup err")</f>
        <v>00:00:18:2d:e4:75</v>
      </c>
      <c r="X126" s="136" t="str">
        <f>_xlfn.XLOOKUP($T126, 'SNAP2 IDs'!$B$3:$B$15,'SNAP2 IDs'!F$3:F$15, "Lookup err")</f>
        <v>snap05.sas.pvt</v>
      </c>
      <c r="Y126" s="94">
        <v>1</v>
      </c>
      <c r="Z126" s="39">
        <v>18</v>
      </c>
      <c r="AA126" s="95">
        <v>19</v>
      </c>
      <c r="AB126" s="94">
        <f>_xlfn.BITXOR(Z126,2) + 32*Y126</f>
        <v>48</v>
      </c>
      <c r="AC126" s="95">
        <f>_xlfn.BITXOR(AA126,2) + 32*Y126</f>
        <v>49</v>
      </c>
      <c r="AD126" s="98">
        <f>32*(V126-1) + (AB126/2)</f>
        <v>152</v>
      </c>
      <c r="AE126" s="114" t="s">
        <v>342</v>
      </c>
    </row>
    <row r="127" spans="1:31">
      <c r="A127" s="48"/>
      <c r="B127" s="116" t="s">
        <v>438</v>
      </c>
      <c r="C127" s="45" t="s">
        <v>69</v>
      </c>
      <c r="D127" s="28">
        <v>37.239362710000002</v>
      </c>
      <c r="E127" s="29">
        <v>-118.28162315</v>
      </c>
      <c r="F127" s="62">
        <v>1182.6500000000001</v>
      </c>
      <c r="G127" s="65">
        <v>3.8594184178405668</v>
      </c>
      <c r="H127" s="59">
        <v>-46.009271240808062</v>
      </c>
      <c r="I127" s="79" t="s">
        <v>71</v>
      </c>
      <c r="J127" s="78" t="s">
        <v>70</v>
      </c>
      <c r="K127" s="37" t="s">
        <v>439</v>
      </c>
      <c r="L127" s="37" t="s">
        <v>440</v>
      </c>
      <c r="M127" s="76" t="s">
        <v>74</v>
      </c>
      <c r="N127" s="104" t="s">
        <v>441</v>
      </c>
      <c r="O127" s="69">
        <v>45</v>
      </c>
      <c r="P127" s="123">
        <f>_xlfn.XLOOKUP(O127,'ARX IDs'!B$3:B$47,'ARX IDs'!C$3:C$47,"")</f>
        <v>50</v>
      </c>
      <c r="Q127" s="128">
        <v>45</v>
      </c>
      <c r="R127" s="40">
        <v>11</v>
      </c>
      <c r="S127" s="110">
        <v>12</v>
      </c>
      <c r="T127" s="133" t="str">
        <f>IF(ISBLANK(V127), "", _xlfn.XLOOKUP(V127,'SNAP2 IDs'!C$3:C$15,'SNAP2 IDs'!B$3:B$15,""))</f>
        <v/>
      </c>
      <c r="U127" s="128"/>
      <c r="V127" s="38"/>
      <c r="W127" s="128"/>
      <c r="X127" s="137"/>
      <c r="Y127" s="87"/>
      <c r="Z127" s="40"/>
      <c r="AA127" s="88"/>
      <c r="AB127" s="87"/>
      <c r="AC127" s="88"/>
      <c r="AD127" s="99"/>
      <c r="AE127" s="114" t="s">
        <v>342</v>
      </c>
    </row>
    <row r="128" spans="1:31">
      <c r="A128" s="48"/>
      <c r="B128" s="116" t="s">
        <v>442</v>
      </c>
      <c r="C128" s="45" t="s">
        <v>69</v>
      </c>
      <c r="D128" s="28">
        <v>37.239280880000003</v>
      </c>
      <c r="E128" s="29">
        <v>-118.28161606</v>
      </c>
      <c r="F128" s="62">
        <v>1182.8699999999999</v>
      </c>
      <c r="G128" s="65">
        <v>4.4982918126832088</v>
      </c>
      <c r="H128" s="59">
        <v>-55.094358754454923</v>
      </c>
      <c r="I128" s="76" t="s">
        <v>70</v>
      </c>
      <c r="J128" s="78" t="s">
        <v>70</v>
      </c>
      <c r="K128" s="37" t="s">
        <v>443</v>
      </c>
      <c r="L128" s="37" t="s">
        <v>444</v>
      </c>
      <c r="M128" s="76" t="s">
        <v>74</v>
      </c>
      <c r="N128" s="78" t="s">
        <v>74</v>
      </c>
      <c r="O128" s="82">
        <v>32</v>
      </c>
      <c r="P128" s="123">
        <f>_xlfn.XLOOKUP(O128,'ARX IDs'!B$3:B$47,'ARX IDs'!C$3:C$47,"")</f>
        <v>20</v>
      </c>
      <c r="Q128" s="123">
        <f t="shared" ref="Q128:Q136" si="16">O128</f>
        <v>32</v>
      </c>
      <c r="R128" s="39">
        <v>3</v>
      </c>
      <c r="S128" s="109">
        <v>4</v>
      </c>
      <c r="T128" s="133">
        <f>IF(ISBLANK(V128), "", _xlfn.XLOOKUP(V128,'SNAP2 IDs'!C$3:C$15,'SNAP2 IDs'!B$3:B$15,""))</f>
        <v>3</v>
      </c>
      <c r="U128" s="134">
        <f>_xlfn.XLOOKUP($T128, 'SNAP2 IDs'!$B$3:$B$15,'SNAP2 IDs'!D$3:D$15, "Lookup err")</f>
        <v>2</v>
      </c>
      <c r="V128" s="38">
        <v>8</v>
      </c>
      <c r="W128" s="134" t="str">
        <f>_xlfn.XLOOKUP($T128, 'SNAP2 IDs'!$B$3:$B$15,'SNAP2 IDs'!E$3:E$15, "Lookup err")</f>
        <v>00:00:b3:f2:e4:75</v>
      </c>
      <c r="X128" s="136" t="str">
        <f>_xlfn.XLOOKUP($T128, 'SNAP2 IDs'!$B$3:$B$15,'SNAP2 IDs'!F$3:F$15, "Lookup err")</f>
        <v>snap08.sas.pvt</v>
      </c>
      <c r="Y128" s="94">
        <v>0</v>
      </c>
      <c r="Z128" s="39">
        <v>2</v>
      </c>
      <c r="AA128" s="95">
        <v>3</v>
      </c>
      <c r="AB128" s="94">
        <f t="shared" ref="AB128:AB149" si="17">_xlfn.BITXOR(Z128,2) + 32*Y128</f>
        <v>0</v>
      </c>
      <c r="AC128" s="95">
        <f t="shared" ref="AC128:AC149" si="18">_xlfn.BITXOR(AA128,2) + 32*Y128</f>
        <v>1</v>
      </c>
      <c r="AD128" s="98">
        <f t="shared" ref="AD128:AD149" si="19">32*(V128-1) + (AB128/2)</f>
        <v>224</v>
      </c>
      <c r="AE128" s="114" t="s">
        <v>342</v>
      </c>
    </row>
    <row r="129" spans="1:31">
      <c r="A129" s="48"/>
      <c r="B129" s="116" t="s">
        <v>445</v>
      </c>
      <c r="C129" s="45" t="s">
        <v>69</v>
      </c>
      <c r="D129" s="28">
        <v>37.239127250000003</v>
      </c>
      <c r="E129" s="29">
        <v>-118.28160523</v>
      </c>
      <c r="F129" s="62">
        <v>1182.77</v>
      </c>
      <c r="G129" s="65">
        <v>5.4566066976945287</v>
      </c>
      <c r="H129" s="59">
        <v>-72.146932626224412</v>
      </c>
      <c r="I129" s="76" t="s">
        <v>70</v>
      </c>
      <c r="J129" s="78" t="s">
        <v>70</v>
      </c>
      <c r="K129" s="37" t="s">
        <v>446</v>
      </c>
      <c r="L129" s="37" t="s">
        <v>447</v>
      </c>
      <c r="M129" s="76" t="s">
        <v>74</v>
      </c>
      <c r="N129" s="78" t="s">
        <v>74</v>
      </c>
      <c r="O129" s="82">
        <v>32</v>
      </c>
      <c r="P129" s="123">
        <f>_xlfn.XLOOKUP(O129,'ARX IDs'!B$3:B$47,'ARX IDs'!C$3:C$47,"")</f>
        <v>20</v>
      </c>
      <c r="Q129" s="123">
        <f t="shared" si="16"/>
        <v>32</v>
      </c>
      <c r="R129" s="39">
        <v>5</v>
      </c>
      <c r="S129" s="109">
        <v>6</v>
      </c>
      <c r="T129" s="133">
        <f>IF(ISBLANK(V129), "", _xlfn.XLOOKUP(V129,'SNAP2 IDs'!C$3:C$15,'SNAP2 IDs'!B$3:B$15,""))</f>
        <v>3</v>
      </c>
      <c r="U129" s="134">
        <f>_xlfn.XLOOKUP($T129, 'SNAP2 IDs'!$B$3:$B$15,'SNAP2 IDs'!D$3:D$15, "Lookup err")</f>
        <v>2</v>
      </c>
      <c r="V129" s="38">
        <v>8</v>
      </c>
      <c r="W129" s="134" t="str">
        <f>_xlfn.XLOOKUP($T129, 'SNAP2 IDs'!$B$3:$B$15,'SNAP2 IDs'!E$3:E$15, "Lookup err")</f>
        <v>00:00:b3:f2:e4:75</v>
      </c>
      <c r="X129" s="136" t="str">
        <f>_xlfn.XLOOKUP($T129, 'SNAP2 IDs'!$B$3:$B$15,'SNAP2 IDs'!F$3:F$15, "Lookup err")</f>
        <v>snap08.sas.pvt</v>
      </c>
      <c r="Y129" s="94">
        <v>0</v>
      </c>
      <c r="Z129" s="39">
        <v>4</v>
      </c>
      <c r="AA129" s="95">
        <v>5</v>
      </c>
      <c r="AB129" s="94">
        <f t="shared" si="17"/>
        <v>6</v>
      </c>
      <c r="AC129" s="95">
        <f t="shared" si="18"/>
        <v>7</v>
      </c>
      <c r="AD129" s="98">
        <f t="shared" si="19"/>
        <v>227</v>
      </c>
      <c r="AE129" s="114" t="s">
        <v>342</v>
      </c>
    </row>
    <row r="130" spans="1:31">
      <c r="A130" s="48"/>
      <c r="B130" s="116" t="s">
        <v>448</v>
      </c>
      <c r="C130" s="45" t="s">
        <v>69</v>
      </c>
      <c r="D130" s="28">
        <v>37.23911433</v>
      </c>
      <c r="E130" s="29">
        <v>-118.28151776</v>
      </c>
      <c r="F130" s="62">
        <v>1182.75</v>
      </c>
      <c r="G130" s="65">
        <v>13.220660529626919</v>
      </c>
      <c r="H130" s="59">
        <v>-73.571957345782138</v>
      </c>
      <c r="I130" s="76" t="s">
        <v>70</v>
      </c>
      <c r="J130" s="78" t="s">
        <v>70</v>
      </c>
      <c r="K130" s="37" t="s">
        <v>449</v>
      </c>
      <c r="L130" s="37" t="s">
        <v>450</v>
      </c>
      <c r="M130" s="76" t="s">
        <v>74</v>
      </c>
      <c r="N130" s="78" t="s">
        <v>74</v>
      </c>
      <c r="O130" s="82">
        <v>32</v>
      </c>
      <c r="P130" s="123">
        <f>_xlfn.XLOOKUP(O130,'ARX IDs'!B$3:B$47,'ARX IDs'!C$3:C$47,"")</f>
        <v>20</v>
      </c>
      <c r="Q130" s="123">
        <f t="shared" si="16"/>
        <v>32</v>
      </c>
      <c r="R130" s="39">
        <v>7</v>
      </c>
      <c r="S130" s="109">
        <v>8</v>
      </c>
      <c r="T130" s="133">
        <f>IF(ISBLANK(V130), "", _xlfn.XLOOKUP(V130,'SNAP2 IDs'!C$3:C$15,'SNAP2 IDs'!B$3:B$15,""))</f>
        <v>3</v>
      </c>
      <c r="U130" s="134">
        <f>_xlfn.XLOOKUP($T130, 'SNAP2 IDs'!$B$3:$B$15,'SNAP2 IDs'!D$3:D$15, "Lookup err")</f>
        <v>2</v>
      </c>
      <c r="V130" s="38">
        <v>8</v>
      </c>
      <c r="W130" s="134" t="str">
        <f>_xlfn.XLOOKUP($T130, 'SNAP2 IDs'!$B$3:$B$15,'SNAP2 IDs'!E$3:E$15, "Lookup err")</f>
        <v>00:00:b3:f2:e4:75</v>
      </c>
      <c r="X130" s="136" t="str">
        <f>_xlfn.XLOOKUP($T130, 'SNAP2 IDs'!$B$3:$B$15,'SNAP2 IDs'!F$3:F$15, "Lookup err")</f>
        <v>snap08.sas.pvt</v>
      </c>
      <c r="Y130" s="94">
        <v>0</v>
      </c>
      <c r="Z130" s="39">
        <v>6</v>
      </c>
      <c r="AA130" s="95">
        <v>7</v>
      </c>
      <c r="AB130" s="94">
        <f t="shared" si="17"/>
        <v>4</v>
      </c>
      <c r="AC130" s="95">
        <f t="shared" si="18"/>
        <v>5</v>
      </c>
      <c r="AD130" s="98">
        <f t="shared" si="19"/>
        <v>226</v>
      </c>
      <c r="AE130" s="114" t="s">
        <v>342</v>
      </c>
    </row>
    <row r="131" spans="1:31">
      <c r="A131" s="48"/>
      <c r="B131" s="116" t="s">
        <v>451</v>
      </c>
      <c r="C131" s="45" t="s">
        <v>69</v>
      </c>
      <c r="D131" s="28">
        <v>37.239038890000003</v>
      </c>
      <c r="E131" s="29">
        <v>-118.28162302</v>
      </c>
      <c r="F131" s="62">
        <v>1182.69</v>
      </c>
      <c r="G131" s="65">
        <v>3.8771812762938307</v>
      </c>
      <c r="H131" s="59">
        <v>-81.951191491072535</v>
      </c>
      <c r="I131" s="76" t="s">
        <v>70</v>
      </c>
      <c r="J131" s="78" t="s">
        <v>70</v>
      </c>
      <c r="K131" s="37" t="s">
        <v>452</v>
      </c>
      <c r="L131" s="37" t="s">
        <v>453</v>
      </c>
      <c r="M131" s="76" t="s">
        <v>74</v>
      </c>
      <c r="N131" s="78" t="s">
        <v>74</v>
      </c>
      <c r="O131" s="82">
        <v>32</v>
      </c>
      <c r="P131" s="123">
        <f>_xlfn.XLOOKUP(O131,'ARX IDs'!B$3:B$47,'ARX IDs'!C$3:C$47,"")</f>
        <v>20</v>
      </c>
      <c r="Q131" s="123">
        <f t="shared" si="16"/>
        <v>32</v>
      </c>
      <c r="R131" s="39">
        <v>1</v>
      </c>
      <c r="S131" s="109">
        <v>2</v>
      </c>
      <c r="T131" s="133">
        <f>IF(ISBLANK(V131), "", _xlfn.XLOOKUP(V131,'SNAP2 IDs'!C$3:C$15,'SNAP2 IDs'!B$3:B$15,""))</f>
        <v>3</v>
      </c>
      <c r="U131" s="134">
        <f>_xlfn.XLOOKUP($T131, 'SNAP2 IDs'!$B$3:$B$15,'SNAP2 IDs'!D$3:D$15, "Lookup err")</f>
        <v>2</v>
      </c>
      <c r="V131" s="38">
        <v>8</v>
      </c>
      <c r="W131" s="134" t="str">
        <f>_xlfn.XLOOKUP($T131, 'SNAP2 IDs'!$B$3:$B$15,'SNAP2 IDs'!E$3:E$15, "Lookup err")</f>
        <v>00:00:b3:f2:e4:75</v>
      </c>
      <c r="X131" s="136" t="str">
        <f>_xlfn.XLOOKUP($T131, 'SNAP2 IDs'!$B$3:$B$15,'SNAP2 IDs'!F$3:F$15, "Lookup err")</f>
        <v>snap08.sas.pvt</v>
      </c>
      <c r="Y131" s="94">
        <v>0</v>
      </c>
      <c r="Z131" s="39">
        <v>0</v>
      </c>
      <c r="AA131" s="95">
        <v>1</v>
      </c>
      <c r="AB131" s="94">
        <f t="shared" si="17"/>
        <v>2</v>
      </c>
      <c r="AC131" s="95">
        <f t="shared" si="18"/>
        <v>3</v>
      </c>
      <c r="AD131" s="98">
        <f t="shared" si="19"/>
        <v>225</v>
      </c>
      <c r="AE131" s="114" t="s">
        <v>454</v>
      </c>
    </row>
    <row r="132" spans="1:31">
      <c r="A132" s="48"/>
      <c r="B132" s="116" t="s">
        <v>455</v>
      </c>
      <c r="C132" s="45" t="s">
        <v>69</v>
      </c>
      <c r="D132" s="28">
        <v>37.238908729999999</v>
      </c>
      <c r="E132" s="29">
        <v>-118.28165783999999</v>
      </c>
      <c r="F132" s="62">
        <v>1182.67</v>
      </c>
      <c r="G132" s="65">
        <v>0.78043157687218667</v>
      </c>
      <c r="H132" s="59">
        <v>-96.39787902902944</v>
      </c>
      <c r="I132" s="76" t="s">
        <v>70</v>
      </c>
      <c r="J132" s="78" t="s">
        <v>70</v>
      </c>
      <c r="K132" s="37" t="s">
        <v>456</v>
      </c>
      <c r="L132" s="37" t="s">
        <v>457</v>
      </c>
      <c r="M132" s="76" t="s">
        <v>74</v>
      </c>
      <c r="N132" s="78" t="s">
        <v>74</v>
      </c>
      <c r="O132" s="82">
        <v>32</v>
      </c>
      <c r="P132" s="123">
        <f>_xlfn.XLOOKUP(O132,'ARX IDs'!B$3:B$47,'ARX IDs'!C$3:C$47,"")</f>
        <v>20</v>
      </c>
      <c r="Q132" s="123">
        <f t="shared" si="16"/>
        <v>32</v>
      </c>
      <c r="R132" s="39">
        <v>9</v>
      </c>
      <c r="S132" s="109">
        <v>10</v>
      </c>
      <c r="T132" s="133">
        <f>IF(ISBLANK(V132), "", _xlfn.XLOOKUP(V132,'SNAP2 IDs'!C$3:C$15,'SNAP2 IDs'!B$3:B$15,""))</f>
        <v>3</v>
      </c>
      <c r="U132" s="134">
        <f>_xlfn.XLOOKUP($T132, 'SNAP2 IDs'!$B$3:$B$15,'SNAP2 IDs'!D$3:D$15, "Lookup err")</f>
        <v>2</v>
      </c>
      <c r="V132" s="38">
        <v>8</v>
      </c>
      <c r="W132" s="134" t="str">
        <f>_xlfn.XLOOKUP($T132, 'SNAP2 IDs'!$B$3:$B$15,'SNAP2 IDs'!E$3:E$15, "Lookup err")</f>
        <v>00:00:b3:f2:e4:75</v>
      </c>
      <c r="X132" s="136" t="str">
        <f>_xlfn.XLOOKUP($T132, 'SNAP2 IDs'!$B$3:$B$15,'SNAP2 IDs'!F$3:F$15, "Lookup err")</f>
        <v>snap08.sas.pvt</v>
      </c>
      <c r="Y132" s="94">
        <v>0</v>
      </c>
      <c r="Z132" s="39">
        <v>8</v>
      </c>
      <c r="AA132" s="95">
        <v>9</v>
      </c>
      <c r="AB132" s="94">
        <f t="shared" si="17"/>
        <v>10</v>
      </c>
      <c r="AC132" s="95">
        <f t="shared" si="18"/>
        <v>11</v>
      </c>
      <c r="AD132" s="98">
        <f t="shared" si="19"/>
        <v>229</v>
      </c>
      <c r="AE132" s="114" t="s">
        <v>342</v>
      </c>
    </row>
    <row r="133" spans="1:31">
      <c r="A133" s="48"/>
      <c r="B133" s="116" t="s">
        <v>458</v>
      </c>
      <c r="C133" s="45" t="s">
        <v>69</v>
      </c>
      <c r="D133" s="28">
        <v>37.24066826</v>
      </c>
      <c r="E133" s="29">
        <v>-118.2818364</v>
      </c>
      <c r="F133" s="62">
        <v>1183.03</v>
      </c>
      <c r="G133" s="65">
        <v>-15.057930817022797</v>
      </c>
      <c r="H133" s="59">
        <v>98.883779769592081</v>
      </c>
      <c r="I133" s="76" t="s">
        <v>70</v>
      </c>
      <c r="J133" s="78" t="s">
        <v>70</v>
      </c>
      <c r="K133" s="37" t="s">
        <v>459</v>
      </c>
      <c r="L133" s="37" t="s">
        <v>460</v>
      </c>
      <c r="M133" s="76" t="s">
        <v>74</v>
      </c>
      <c r="N133" s="78" t="s">
        <v>74</v>
      </c>
      <c r="O133" s="82">
        <v>27</v>
      </c>
      <c r="P133" s="123">
        <f>_xlfn.XLOOKUP(O133,'ARX IDs'!B$3:B$47,'ARX IDs'!C$3:C$47,"")</f>
        <v>21</v>
      </c>
      <c r="Q133" s="123">
        <f t="shared" si="16"/>
        <v>27</v>
      </c>
      <c r="R133" s="39">
        <v>9</v>
      </c>
      <c r="S133" s="109">
        <v>10</v>
      </c>
      <c r="T133" s="133">
        <f>IF(ISBLANK(V133), "", _xlfn.XLOOKUP(V133,'SNAP2 IDs'!C$3:C$15,'SNAP2 IDs'!B$3:B$15,""))</f>
        <v>6</v>
      </c>
      <c r="U133" s="134">
        <f>_xlfn.XLOOKUP($T133, 'SNAP2 IDs'!$B$3:$B$15,'SNAP2 IDs'!D$3:D$15, "Lookup err")</f>
        <v>1</v>
      </c>
      <c r="V133" s="38">
        <v>6</v>
      </c>
      <c r="W133" s="134" t="str">
        <f>_xlfn.XLOOKUP($T133, 'SNAP2 IDs'!$B$3:$B$15,'SNAP2 IDs'!E$3:E$15, "Lookup err")</f>
        <v>02:00:c2:4f:e4:75</v>
      </c>
      <c r="X133" s="136" t="str">
        <f>_xlfn.XLOOKUP($T133, 'SNAP2 IDs'!$B$3:$B$15,'SNAP2 IDs'!F$3:F$15, "Lookup err")</f>
        <v>snap06.sas.pvt</v>
      </c>
      <c r="Y133" s="94">
        <v>1</v>
      </c>
      <c r="Z133" s="39">
        <v>10</v>
      </c>
      <c r="AA133" s="95">
        <v>11</v>
      </c>
      <c r="AB133" s="94">
        <f t="shared" si="17"/>
        <v>40</v>
      </c>
      <c r="AC133" s="95">
        <f t="shared" si="18"/>
        <v>41</v>
      </c>
      <c r="AD133" s="98">
        <f t="shared" si="19"/>
        <v>180</v>
      </c>
      <c r="AE133" s="114" t="s">
        <v>342</v>
      </c>
    </row>
    <row r="134" spans="1:31">
      <c r="A134" s="48"/>
      <c r="B134" s="116" t="s">
        <v>461</v>
      </c>
      <c r="C134" s="45" t="s">
        <v>69</v>
      </c>
      <c r="D134" s="28">
        <v>37.240657919999997</v>
      </c>
      <c r="E134" s="29">
        <v>-118.28171261999999</v>
      </c>
      <c r="F134" s="62">
        <v>1182.8399999999999</v>
      </c>
      <c r="G134" s="65">
        <v>-4.073130089892631</v>
      </c>
      <c r="H134" s="59">
        <v>97.731773800868865</v>
      </c>
      <c r="I134" s="76" t="s">
        <v>70</v>
      </c>
      <c r="J134" s="78" t="s">
        <v>70</v>
      </c>
      <c r="K134" s="37" t="s">
        <v>462</v>
      </c>
      <c r="L134" s="37" t="s">
        <v>463</v>
      </c>
      <c r="M134" s="76" t="s">
        <v>74</v>
      </c>
      <c r="N134" s="78" t="s">
        <v>74</v>
      </c>
      <c r="O134" s="82">
        <v>27</v>
      </c>
      <c r="P134" s="123">
        <f>_xlfn.XLOOKUP(O134,'ARX IDs'!B$3:B$47,'ARX IDs'!C$3:C$47,"")</f>
        <v>21</v>
      </c>
      <c r="Q134" s="123">
        <f t="shared" si="16"/>
        <v>27</v>
      </c>
      <c r="R134" s="39">
        <v>11</v>
      </c>
      <c r="S134" s="109">
        <v>12</v>
      </c>
      <c r="T134" s="133">
        <f>IF(ISBLANK(V134), "", _xlfn.XLOOKUP(V134,'SNAP2 IDs'!C$3:C$15,'SNAP2 IDs'!B$3:B$15,""))</f>
        <v>6</v>
      </c>
      <c r="U134" s="134">
        <f>_xlfn.XLOOKUP($T134, 'SNAP2 IDs'!$B$3:$B$15,'SNAP2 IDs'!D$3:D$15, "Lookup err")</f>
        <v>1</v>
      </c>
      <c r="V134" s="38">
        <v>6</v>
      </c>
      <c r="W134" s="134" t="str">
        <f>_xlfn.XLOOKUP($T134, 'SNAP2 IDs'!$B$3:$B$15,'SNAP2 IDs'!E$3:E$15, "Lookup err")</f>
        <v>02:00:c2:4f:e4:75</v>
      </c>
      <c r="X134" s="136" t="str">
        <f>_xlfn.XLOOKUP($T134, 'SNAP2 IDs'!$B$3:$B$15,'SNAP2 IDs'!F$3:F$15, "Lookup err")</f>
        <v>snap06.sas.pvt</v>
      </c>
      <c r="Y134" s="94">
        <v>1</v>
      </c>
      <c r="Z134" s="39">
        <v>12</v>
      </c>
      <c r="AA134" s="95">
        <v>13</v>
      </c>
      <c r="AB134" s="94">
        <f t="shared" si="17"/>
        <v>46</v>
      </c>
      <c r="AC134" s="95">
        <f t="shared" si="18"/>
        <v>47</v>
      </c>
      <c r="AD134" s="98">
        <f t="shared" si="19"/>
        <v>183</v>
      </c>
      <c r="AE134" s="114" t="s">
        <v>342</v>
      </c>
    </row>
    <row r="135" spans="1:31">
      <c r="A135" s="48"/>
      <c r="B135" s="116" t="s">
        <v>464</v>
      </c>
      <c r="C135" s="45" t="s">
        <v>69</v>
      </c>
      <c r="D135" s="28">
        <v>37.240556009999999</v>
      </c>
      <c r="E135" s="29">
        <v>-118.2817337</v>
      </c>
      <c r="F135" s="62">
        <v>1183.29</v>
      </c>
      <c r="G135" s="65">
        <v>-5.9453459601056249</v>
      </c>
      <c r="H135" s="59">
        <v>86.423692113182994</v>
      </c>
      <c r="I135" s="76" t="s">
        <v>70</v>
      </c>
      <c r="J135" s="78" t="s">
        <v>70</v>
      </c>
      <c r="K135" s="37" t="s">
        <v>465</v>
      </c>
      <c r="L135" s="37" t="s">
        <v>466</v>
      </c>
      <c r="M135" s="76" t="s">
        <v>74</v>
      </c>
      <c r="N135" s="78" t="s">
        <v>74</v>
      </c>
      <c r="O135" s="82">
        <v>27</v>
      </c>
      <c r="P135" s="123">
        <f>_xlfn.XLOOKUP(O135,'ARX IDs'!B$3:B$47,'ARX IDs'!C$3:C$47,"")</f>
        <v>21</v>
      </c>
      <c r="Q135" s="123">
        <f t="shared" si="16"/>
        <v>27</v>
      </c>
      <c r="R135" s="39">
        <v>13</v>
      </c>
      <c r="S135" s="109">
        <v>14</v>
      </c>
      <c r="T135" s="133">
        <f>IF(ISBLANK(V135), "", _xlfn.XLOOKUP(V135,'SNAP2 IDs'!C$3:C$15,'SNAP2 IDs'!B$3:B$15,""))</f>
        <v>6</v>
      </c>
      <c r="U135" s="134">
        <f>_xlfn.XLOOKUP($T135, 'SNAP2 IDs'!$B$3:$B$15,'SNAP2 IDs'!D$3:D$15, "Lookup err")</f>
        <v>1</v>
      </c>
      <c r="V135" s="38">
        <v>6</v>
      </c>
      <c r="W135" s="134" t="str">
        <f>_xlfn.XLOOKUP($T135, 'SNAP2 IDs'!$B$3:$B$15,'SNAP2 IDs'!E$3:E$15, "Lookup err")</f>
        <v>02:00:c2:4f:e4:75</v>
      </c>
      <c r="X135" s="136" t="str">
        <f>_xlfn.XLOOKUP($T135, 'SNAP2 IDs'!$B$3:$B$15,'SNAP2 IDs'!F$3:F$15, "Lookup err")</f>
        <v>snap06.sas.pvt</v>
      </c>
      <c r="Y135" s="94">
        <v>1</v>
      </c>
      <c r="Z135" s="39">
        <v>14</v>
      </c>
      <c r="AA135" s="95">
        <v>15</v>
      </c>
      <c r="AB135" s="94">
        <f t="shared" si="17"/>
        <v>44</v>
      </c>
      <c r="AC135" s="95">
        <f t="shared" si="18"/>
        <v>45</v>
      </c>
      <c r="AD135" s="98">
        <f t="shared" si="19"/>
        <v>182</v>
      </c>
      <c r="AE135" s="114" t="s">
        <v>342</v>
      </c>
    </row>
    <row r="136" spans="1:31">
      <c r="A136" s="48"/>
      <c r="B136" s="116" t="s">
        <v>467</v>
      </c>
      <c r="C136" s="45" t="s">
        <v>69</v>
      </c>
      <c r="D136" s="28">
        <v>37.240504850000001</v>
      </c>
      <c r="E136" s="29">
        <v>-118.28180523</v>
      </c>
      <c r="F136" s="62">
        <v>1183.3599999999999</v>
      </c>
      <c r="G136" s="65">
        <v>-12.289574348324733</v>
      </c>
      <c r="H136" s="59">
        <v>80.745789874866773</v>
      </c>
      <c r="I136" s="76" t="s">
        <v>70</v>
      </c>
      <c r="J136" s="78" t="s">
        <v>70</v>
      </c>
      <c r="K136" s="37" t="s">
        <v>468</v>
      </c>
      <c r="L136" s="37" t="s">
        <v>469</v>
      </c>
      <c r="M136" s="76" t="s">
        <v>74</v>
      </c>
      <c r="N136" s="78" t="s">
        <v>74</v>
      </c>
      <c r="O136" s="82">
        <v>27</v>
      </c>
      <c r="P136" s="123">
        <f>_xlfn.XLOOKUP(O136,'ARX IDs'!B$3:B$47,'ARX IDs'!C$3:C$47,"")</f>
        <v>21</v>
      </c>
      <c r="Q136" s="123">
        <f t="shared" si="16"/>
        <v>27</v>
      </c>
      <c r="R136" s="39">
        <v>15</v>
      </c>
      <c r="S136" s="109">
        <v>16</v>
      </c>
      <c r="T136" s="133">
        <f>IF(ISBLANK(V136), "", _xlfn.XLOOKUP(V136,'SNAP2 IDs'!C$3:C$15,'SNAP2 IDs'!B$3:B$15,""))</f>
        <v>6</v>
      </c>
      <c r="U136" s="134">
        <f>_xlfn.XLOOKUP($T136, 'SNAP2 IDs'!$B$3:$B$15,'SNAP2 IDs'!D$3:D$15, "Lookup err")</f>
        <v>1</v>
      </c>
      <c r="V136" s="38">
        <v>6</v>
      </c>
      <c r="W136" s="134" t="str">
        <f>_xlfn.XLOOKUP($T136, 'SNAP2 IDs'!$B$3:$B$15,'SNAP2 IDs'!E$3:E$15, "Lookup err")</f>
        <v>02:00:c2:4f:e4:75</v>
      </c>
      <c r="X136" s="136" t="str">
        <f>_xlfn.XLOOKUP($T136, 'SNAP2 IDs'!$B$3:$B$15,'SNAP2 IDs'!F$3:F$15, "Lookup err")</f>
        <v>snap06.sas.pvt</v>
      </c>
      <c r="Y136" s="94">
        <v>1</v>
      </c>
      <c r="Z136" s="39">
        <v>16</v>
      </c>
      <c r="AA136" s="95">
        <v>17</v>
      </c>
      <c r="AB136" s="94">
        <f t="shared" si="17"/>
        <v>50</v>
      </c>
      <c r="AC136" s="95">
        <f t="shared" si="18"/>
        <v>51</v>
      </c>
      <c r="AD136" s="98">
        <f t="shared" si="19"/>
        <v>185</v>
      </c>
      <c r="AE136" s="114" t="s">
        <v>342</v>
      </c>
    </row>
    <row r="137" spans="1:31">
      <c r="A137" s="48"/>
      <c r="B137" s="116" t="s">
        <v>470</v>
      </c>
      <c r="C137" s="45" t="s">
        <v>69</v>
      </c>
      <c r="D137" s="28">
        <v>37.240463159999997</v>
      </c>
      <c r="E137" s="29">
        <v>-118.28184082</v>
      </c>
      <c r="F137" s="62">
        <v>1183.3399999999999</v>
      </c>
      <c r="G137" s="65">
        <v>-15.448385445943067</v>
      </c>
      <c r="H137" s="59">
        <v>76.121118522206473</v>
      </c>
      <c r="I137" s="76" t="s">
        <v>70</v>
      </c>
      <c r="J137" s="78" t="s">
        <v>70</v>
      </c>
      <c r="K137" s="37" t="s">
        <v>471</v>
      </c>
      <c r="L137" s="37" t="s">
        <v>472</v>
      </c>
      <c r="M137" s="76" t="s">
        <v>74</v>
      </c>
      <c r="N137" s="78" t="s">
        <v>74</v>
      </c>
      <c r="O137" s="82">
        <v>35</v>
      </c>
      <c r="P137" s="123">
        <f>_xlfn.XLOOKUP(O137,'ARX IDs'!B$3:B$47,'ARX IDs'!C$3:C$47,"")</f>
        <v>29</v>
      </c>
      <c r="Q137" s="123">
        <v>35</v>
      </c>
      <c r="R137" s="39">
        <v>5</v>
      </c>
      <c r="S137" s="109">
        <v>6</v>
      </c>
      <c r="T137" s="133">
        <f>IF(ISBLANK(V137), "", _xlfn.XLOOKUP(V137,'SNAP2 IDs'!C$3:C$15,'SNAP2 IDs'!B$3:B$15,""))</f>
        <v>1</v>
      </c>
      <c r="U137" s="134">
        <f>_xlfn.XLOOKUP($T137, 'SNAP2 IDs'!$B$3:$B$15,'SNAP2 IDs'!D$3:D$15, "Lookup err")</f>
        <v>2</v>
      </c>
      <c r="V137" s="38">
        <v>9</v>
      </c>
      <c r="W137" s="134" t="str">
        <f>_xlfn.XLOOKUP($T137, 'SNAP2 IDs'!$B$3:$B$15,'SNAP2 IDs'!E$3:E$15, "Lookup err")</f>
        <v>02:00:ce:ca:e4:6f</v>
      </c>
      <c r="X137" s="136" t="str">
        <f>_xlfn.XLOOKUP($T137, 'SNAP2 IDs'!$B$3:$B$15,'SNAP2 IDs'!F$3:F$15, "Lookup err")</f>
        <v>snap09.sas.pvt</v>
      </c>
      <c r="Y137" s="94">
        <v>0</v>
      </c>
      <c r="Z137" s="39">
        <v>0</v>
      </c>
      <c r="AA137" s="95">
        <v>1</v>
      </c>
      <c r="AB137" s="94">
        <f t="shared" si="17"/>
        <v>2</v>
      </c>
      <c r="AC137" s="95">
        <f t="shared" si="18"/>
        <v>3</v>
      </c>
      <c r="AD137" s="98">
        <f t="shared" si="19"/>
        <v>257</v>
      </c>
      <c r="AE137" s="114" t="s">
        <v>342</v>
      </c>
    </row>
    <row r="138" spans="1:31">
      <c r="A138" s="48"/>
      <c r="B138" s="116" t="s">
        <v>473</v>
      </c>
      <c r="C138" s="45" t="s">
        <v>69</v>
      </c>
      <c r="D138" s="28">
        <v>37.240450439999996</v>
      </c>
      <c r="E138" s="29">
        <v>-118.28172170000001</v>
      </c>
      <c r="F138" s="62">
        <v>1183.19</v>
      </c>
      <c r="G138" s="65">
        <v>-4.8805885146429242</v>
      </c>
      <c r="H138" s="59">
        <v>74.713851117577121</v>
      </c>
      <c r="I138" s="76" t="s">
        <v>70</v>
      </c>
      <c r="J138" s="78" t="s">
        <v>70</v>
      </c>
      <c r="K138" s="37" t="s">
        <v>474</v>
      </c>
      <c r="L138" s="37" t="s">
        <v>475</v>
      </c>
      <c r="M138" s="76" t="s">
        <v>74</v>
      </c>
      <c r="N138" s="78" t="s">
        <v>74</v>
      </c>
      <c r="O138" s="82">
        <v>28</v>
      </c>
      <c r="P138" s="123">
        <f>_xlfn.XLOOKUP(O138,'ARX IDs'!B$3:B$47,'ARX IDs'!C$3:C$47,"")</f>
        <v>18</v>
      </c>
      <c r="Q138" s="123">
        <f>O138</f>
        <v>28</v>
      </c>
      <c r="R138" s="39">
        <v>1</v>
      </c>
      <c r="S138" s="109">
        <v>2</v>
      </c>
      <c r="T138" s="133">
        <f>IF(ISBLANK(V138), "", _xlfn.XLOOKUP(V138,'SNAP2 IDs'!C$3:C$15,'SNAP2 IDs'!B$3:B$15,""))</f>
        <v>6</v>
      </c>
      <c r="U138" s="134">
        <f>_xlfn.XLOOKUP($T138, 'SNAP2 IDs'!$B$3:$B$15,'SNAP2 IDs'!D$3:D$15, "Lookup err")</f>
        <v>1</v>
      </c>
      <c r="V138" s="38">
        <v>6</v>
      </c>
      <c r="W138" s="134" t="str">
        <f>_xlfn.XLOOKUP($T138, 'SNAP2 IDs'!$B$3:$B$15,'SNAP2 IDs'!E$3:E$15, "Lookup err")</f>
        <v>02:00:c2:4f:e4:75</v>
      </c>
      <c r="X138" s="136" t="str">
        <f>_xlfn.XLOOKUP($T138, 'SNAP2 IDs'!$B$3:$B$15,'SNAP2 IDs'!F$3:F$15, "Lookup err")</f>
        <v>snap06.sas.pvt</v>
      </c>
      <c r="Y138" s="94">
        <v>1</v>
      </c>
      <c r="Z138" s="39">
        <v>18</v>
      </c>
      <c r="AA138" s="95">
        <v>19</v>
      </c>
      <c r="AB138" s="94">
        <f t="shared" si="17"/>
        <v>48</v>
      </c>
      <c r="AC138" s="95">
        <f t="shared" si="18"/>
        <v>49</v>
      </c>
      <c r="AD138" s="98">
        <f t="shared" si="19"/>
        <v>184</v>
      </c>
      <c r="AE138" s="114" t="s">
        <v>342</v>
      </c>
    </row>
    <row r="139" spans="1:31">
      <c r="A139" s="48"/>
      <c r="B139" s="116" t="s">
        <v>476</v>
      </c>
      <c r="C139" s="45" t="s">
        <v>69</v>
      </c>
      <c r="D139" s="28">
        <v>37.24030174</v>
      </c>
      <c r="E139" s="29">
        <v>-118.28185662</v>
      </c>
      <c r="F139" s="62">
        <v>1182.8</v>
      </c>
      <c r="G139" s="65">
        <v>-16.850362471704916</v>
      </c>
      <c r="H139" s="59">
        <v>58.206204927664544</v>
      </c>
      <c r="I139" s="76" t="s">
        <v>70</v>
      </c>
      <c r="J139" s="78" t="s">
        <v>70</v>
      </c>
      <c r="K139" s="37" t="s">
        <v>477</v>
      </c>
      <c r="L139" s="37" t="s">
        <v>478</v>
      </c>
      <c r="M139" s="76" t="s">
        <v>74</v>
      </c>
      <c r="N139" s="78" t="s">
        <v>74</v>
      </c>
      <c r="O139" s="82">
        <v>35</v>
      </c>
      <c r="P139" s="123">
        <f>_xlfn.XLOOKUP(O139,'ARX IDs'!B$3:B$47,'ARX IDs'!C$3:C$47,"")</f>
        <v>29</v>
      </c>
      <c r="Q139" s="123">
        <v>35</v>
      </c>
      <c r="R139" s="39">
        <v>7</v>
      </c>
      <c r="S139" s="109">
        <v>8</v>
      </c>
      <c r="T139" s="133">
        <f>IF(ISBLANK(V139), "", _xlfn.XLOOKUP(V139,'SNAP2 IDs'!C$3:C$15,'SNAP2 IDs'!B$3:B$15,""))</f>
        <v>1</v>
      </c>
      <c r="U139" s="134">
        <f>_xlfn.XLOOKUP($T139, 'SNAP2 IDs'!$B$3:$B$15,'SNAP2 IDs'!D$3:D$15, "Lookup err")</f>
        <v>2</v>
      </c>
      <c r="V139" s="38">
        <v>9</v>
      </c>
      <c r="W139" s="134" t="str">
        <f>_xlfn.XLOOKUP($T139, 'SNAP2 IDs'!$B$3:$B$15,'SNAP2 IDs'!E$3:E$15, "Lookup err")</f>
        <v>02:00:ce:ca:e4:6f</v>
      </c>
      <c r="X139" s="136" t="str">
        <f>_xlfn.XLOOKUP($T139, 'SNAP2 IDs'!$B$3:$B$15,'SNAP2 IDs'!F$3:F$15, "Lookup err")</f>
        <v>snap09.sas.pvt</v>
      </c>
      <c r="Y139" s="94">
        <v>0</v>
      </c>
      <c r="Z139" s="39">
        <v>2</v>
      </c>
      <c r="AA139" s="95">
        <v>3</v>
      </c>
      <c r="AB139" s="94">
        <f t="shared" si="17"/>
        <v>0</v>
      </c>
      <c r="AC139" s="95">
        <f t="shared" si="18"/>
        <v>1</v>
      </c>
      <c r="AD139" s="98">
        <f t="shared" si="19"/>
        <v>256</v>
      </c>
      <c r="AE139" s="114" t="s">
        <v>342</v>
      </c>
    </row>
    <row r="140" spans="1:31">
      <c r="A140" s="48"/>
      <c r="B140" s="116" t="s">
        <v>479</v>
      </c>
      <c r="C140" s="45" t="s">
        <v>69</v>
      </c>
      <c r="D140" s="28">
        <v>37.240260229999997</v>
      </c>
      <c r="E140" s="29">
        <v>-118.28181887</v>
      </c>
      <c r="F140" s="62">
        <v>1182.68</v>
      </c>
      <c r="G140" s="65">
        <v>-13.505224414334599</v>
      </c>
      <c r="H140" s="59">
        <v>53.599290898607045</v>
      </c>
      <c r="I140" s="76" t="s">
        <v>70</v>
      </c>
      <c r="J140" s="78" t="s">
        <v>70</v>
      </c>
      <c r="K140" s="37" t="s">
        <v>480</v>
      </c>
      <c r="L140" s="37" t="s">
        <v>481</v>
      </c>
      <c r="M140" s="76" t="s">
        <v>74</v>
      </c>
      <c r="N140" s="78" t="s">
        <v>74</v>
      </c>
      <c r="O140" s="82">
        <v>35</v>
      </c>
      <c r="P140" s="123">
        <f>_xlfn.XLOOKUP(O140,'ARX IDs'!B$3:B$47,'ARX IDs'!C$3:C$47,"")</f>
        <v>29</v>
      </c>
      <c r="Q140" s="123">
        <v>35</v>
      </c>
      <c r="R140" s="39">
        <v>9</v>
      </c>
      <c r="S140" s="109">
        <v>10</v>
      </c>
      <c r="T140" s="133">
        <f>IF(ISBLANK(V140), "", _xlfn.XLOOKUP(V140,'SNAP2 IDs'!C$3:C$15,'SNAP2 IDs'!B$3:B$15,""))</f>
        <v>1</v>
      </c>
      <c r="U140" s="134">
        <f>_xlfn.XLOOKUP($T140, 'SNAP2 IDs'!$B$3:$B$15,'SNAP2 IDs'!D$3:D$15, "Lookup err")</f>
        <v>2</v>
      </c>
      <c r="V140" s="38">
        <v>9</v>
      </c>
      <c r="W140" s="134" t="str">
        <f>_xlfn.XLOOKUP($T140, 'SNAP2 IDs'!$B$3:$B$15,'SNAP2 IDs'!E$3:E$15, "Lookup err")</f>
        <v>02:00:ce:ca:e4:6f</v>
      </c>
      <c r="X140" s="136" t="str">
        <f>_xlfn.XLOOKUP($T140, 'SNAP2 IDs'!$B$3:$B$15,'SNAP2 IDs'!F$3:F$15, "Lookup err")</f>
        <v>snap09.sas.pvt</v>
      </c>
      <c r="Y140" s="94">
        <v>0</v>
      </c>
      <c r="Z140" s="39">
        <v>4</v>
      </c>
      <c r="AA140" s="95">
        <v>5</v>
      </c>
      <c r="AB140" s="94">
        <f t="shared" si="17"/>
        <v>6</v>
      </c>
      <c r="AC140" s="95">
        <f t="shared" si="18"/>
        <v>7</v>
      </c>
      <c r="AD140" s="98">
        <f t="shared" si="19"/>
        <v>259</v>
      </c>
      <c r="AE140" s="114" t="s">
        <v>342</v>
      </c>
    </row>
    <row r="141" spans="1:31">
      <c r="A141" s="48"/>
      <c r="B141" s="116" t="s">
        <v>482</v>
      </c>
      <c r="C141" s="45" t="s">
        <v>69</v>
      </c>
      <c r="D141" s="28">
        <v>37.240256799999997</v>
      </c>
      <c r="E141" s="29">
        <v>-118.28187912999999</v>
      </c>
      <c r="F141" s="62">
        <v>1182.8</v>
      </c>
      <c r="G141" s="65">
        <v>-18.846813190099073</v>
      </c>
      <c r="H141" s="59">
        <v>53.21750857284011</v>
      </c>
      <c r="I141" s="76" t="s">
        <v>70</v>
      </c>
      <c r="J141" s="78" t="s">
        <v>70</v>
      </c>
      <c r="K141" s="37" t="s">
        <v>483</v>
      </c>
      <c r="L141" s="37" t="s">
        <v>484</v>
      </c>
      <c r="M141" s="76" t="s">
        <v>74</v>
      </c>
      <c r="N141" s="78" t="s">
        <v>74</v>
      </c>
      <c r="O141" s="82">
        <v>35</v>
      </c>
      <c r="P141" s="123">
        <f>_xlfn.XLOOKUP(O141,'ARX IDs'!B$3:B$47,'ARX IDs'!C$3:C$47,"")</f>
        <v>29</v>
      </c>
      <c r="Q141" s="123">
        <v>35</v>
      </c>
      <c r="R141" s="39">
        <v>11</v>
      </c>
      <c r="S141" s="109">
        <v>12</v>
      </c>
      <c r="T141" s="133">
        <f>IF(ISBLANK(V141), "", _xlfn.XLOOKUP(V141,'SNAP2 IDs'!C$3:C$15,'SNAP2 IDs'!B$3:B$15,""))</f>
        <v>1</v>
      </c>
      <c r="U141" s="134">
        <f>_xlfn.XLOOKUP($T141, 'SNAP2 IDs'!$B$3:$B$15,'SNAP2 IDs'!D$3:D$15, "Lookup err")</f>
        <v>2</v>
      </c>
      <c r="V141" s="38">
        <v>9</v>
      </c>
      <c r="W141" s="134" t="str">
        <f>_xlfn.XLOOKUP($T141, 'SNAP2 IDs'!$B$3:$B$15,'SNAP2 IDs'!E$3:E$15, "Lookup err")</f>
        <v>02:00:ce:ca:e4:6f</v>
      </c>
      <c r="X141" s="136" t="str">
        <f>_xlfn.XLOOKUP($T141, 'SNAP2 IDs'!$B$3:$B$15,'SNAP2 IDs'!F$3:F$15, "Lookup err")</f>
        <v>snap09.sas.pvt</v>
      </c>
      <c r="Y141" s="94">
        <v>0</v>
      </c>
      <c r="Z141" s="39">
        <v>6</v>
      </c>
      <c r="AA141" s="95">
        <v>7</v>
      </c>
      <c r="AB141" s="94">
        <f t="shared" si="17"/>
        <v>4</v>
      </c>
      <c r="AC141" s="95">
        <f t="shared" si="18"/>
        <v>5</v>
      </c>
      <c r="AD141" s="98">
        <f t="shared" si="19"/>
        <v>258</v>
      </c>
      <c r="AE141" s="114" t="s">
        <v>342</v>
      </c>
    </row>
    <row r="142" spans="1:31">
      <c r="A142" s="48"/>
      <c r="B142" s="116" t="s">
        <v>485</v>
      </c>
      <c r="C142" s="45" t="s">
        <v>69</v>
      </c>
      <c r="D142" s="28">
        <v>37.240145220000002</v>
      </c>
      <c r="E142" s="29">
        <v>-118.2817778</v>
      </c>
      <c r="F142" s="62">
        <v>1182.55</v>
      </c>
      <c r="G142" s="65">
        <v>-9.8584076992226226</v>
      </c>
      <c r="H142" s="59">
        <v>40.83510918255007</v>
      </c>
      <c r="I142" s="76" t="s">
        <v>70</v>
      </c>
      <c r="J142" s="78" t="s">
        <v>70</v>
      </c>
      <c r="K142" s="37" t="s">
        <v>486</v>
      </c>
      <c r="L142" s="37" t="s">
        <v>487</v>
      </c>
      <c r="M142" s="76" t="s">
        <v>74</v>
      </c>
      <c r="N142" s="78" t="s">
        <v>74</v>
      </c>
      <c r="O142" s="82">
        <v>35</v>
      </c>
      <c r="P142" s="123">
        <f>_xlfn.XLOOKUP(O142,'ARX IDs'!B$3:B$47,'ARX IDs'!C$3:C$47,"")</f>
        <v>29</v>
      </c>
      <c r="Q142" s="123">
        <v>35</v>
      </c>
      <c r="R142" s="39">
        <v>13</v>
      </c>
      <c r="S142" s="109">
        <v>14</v>
      </c>
      <c r="T142" s="133">
        <f>IF(ISBLANK(V142), "", _xlfn.XLOOKUP(V142,'SNAP2 IDs'!C$3:C$15,'SNAP2 IDs'!B$3:B$15,""))</f>
        <v>1</v>
      </c>
      <c r="U142" s="134">
        <f>_xlfn.XLOOKUP($T142, 'SNAP2 IDs'!$B$3:$B$15,'SNAP2 IDs'!D$3:D$15, "Lookup err")</f>
        <v>2</v>
      </c>
      <c r="V142" s="38">
        <v>9</v>
      </c>
      <c r="W142" s="134" t="str">
        <f>_xlfn.XLOOKUP($T142, 'SNAP2 IDs'!$B$3:$B$15,'SNAP2 IDs'!E$3:E$15, "Lookup err")</f>
        <v>02:00:ce:ca:e4:6f</v>
      </c>
      <c r="X142" s="136" t="str">
        <f>_xlfn.XLOOKUP($T142, 'SNAP2 IDs'!$B$3:$B$15,'SNAP2 IDs'!F$3:F$15, "Lookup err")</f>
        <v>snap09.sas.pvt</v>
      </c>
      <c r="Y142" s="94">
        <v>0</v>
      </c>
      <c r="Z142" s="39">
        <v>8</v>
      </c>
      <c r="AA142" s="95">
        <v>9</v>
      </c>
      <c r="AB142" s="94">
        <f t="shared" si="17"/>
        <v>10</v>
      </c>
      <c r="AC142" s="95">
        <f t="shared" si="18"/>
        <v>11</v>
      </c>
      <c r="AD142" s="98">
        <f t="shared" si="19"/>
        <v>261</v>
      </c>
      <c r="AE142" s="114" t="s">
        <v>342</v>
      </c>
    </row>
    <row r="143" spans="1:31">
      <c r="A143" s="48"/>
      <c r="B143" s="116" t="s">
        <v>488</v>
      </c>
      <c r="C143" s="45" t="s">
        <v>69</v>
      </c>
      <c r="D143" s="28">
        <v>37.240102440000001</v>
      </c>
      <c r="E143" s="29">
        <v>-118.28170494</v>
      </c>
      <c r="F143" s="62">
        <v>1182.48</v>
      </c>
      <c r="G143" s="65">
        <v>-3.3899320541951079</v>
      </c>
      <c r="H143" s="59">
        <v>36.09057593697144</v>
      </c>
      <c r="I143" s="76" t="s">
        <v>70</v>
      </c>
      <c r="J143" s="78" t="s">
        <v>70</v>
      </c>
      <c r="K143" s="37" t="s">
        <v>489</v>
      </c>
      <c r="L143" s="37" t="s">
        <v>490</v>
      </c>
      <c r="M143" s="76" t="s">
        <v>74</v>
      </c>
      <c r="N143" s="78" t="s">
        <v>74</v>
      </c>
      <c r="O143" s="82">
        <v>28</v>
      </c>
      <c r="P143" s="123">
        <f>_xlfn.XLOOKUP(O143,'ARX IDs'!B$3:B$47,'ARX IDs'!C$3:C$47,"")</f>
        <v>18</v>
      </c>
      <c r="Q143" s="123">
        <f>O143</f>
        <v>28</v>
      </c>
      <c r="R143" s="39">
        <v>3</v>
      </c>
      <c r="S143" s="109">
        <v>4</v>
      </c>
      <c r="T143" s="133">
        <f>IF(ISBLANK(V143), "", _xlfn.XLOOKUP(V143,'SNAP2 IDs'!C$3:C$15,'SNAP2 IDs'!B$3:B$15,""))</f>
        <v>6</v>
      </c>
      <c r="U143" s="134">
        <f>_xlfn.XLOOKUP($T143, 'SNAP2 IDs'!$B$3:$B$15,'SNAP2 IDs'!D$3:D$15, "Lookup err")</f>
        <v>1</v>
      </c>
      <c r="V143" s="38">
        <v>6</v>
      </c>
      <c r="W143" s="134" t="str">
        <f>_xlfn.XLOOKUP($T143, 'SNAP2 IDs'!$B$3:$B$15,'SNAP2 IDs'!E$3:E$15, "Lookup err")</f>
        <v>02:00:c2:4f:e4:75</v>
      </c>
      <c r="X143" s="136" t="str">
        <f>_xlfn.XLOOKUP($T143, 'SNAP2 IDs'!$B$3:$B$15,'SNAP2 IDs'!F$3:F$15, "Lookup err")</f>
        <v>snap06.sas.pvt</v>
      </c>
      <c r="Y143" s="94">
        <v>1</v>
      </c>
      <c r="Z143" s="39">
        <v>20</v>
      </c>
      <c r="AA143" s="95">
        <v>21</v>
      </c>
      <c r="AB143" s="94">
        <f t="shared" si="17"/>
        <v>54</v>
      </c>
      <c r="AC143" s="95">
        <f t="shared" si="18"/>
        <v>55</v>
      </c>
      <c r="AD143" s="98">
        <f t="shared" si="19"/>
        <v>187</v>
      </c>
      <c r="AE143" s="114" t="s">
        <v>342</v>
      </c>
    </row>
    <row r="144" spans="1:31">
      <c r="A144" s="48"/>
      <c r="B144" s="116" t="s">
        <v>491</v>
      </c>
      <c r="C144" s="45" t="s">
        <v>69</v>
      </c>
      <c r="D144" s="28">
        <v>37.240086810000001</v>
      </c>
      <c r="E144" s="29">
        <v>-118.28179152</v>
      </c>
      <c r="F144" s="62">
        <v>1182.57</v>
      </c>
      <c r="G144" s="65">
        <v>-11.082901669014925</v>
      </c>
      <c r="H144" s="59">
        <v>34.355907993252792</v>
      </c>
      <c r="I144" s="76" t="s">
        <v>70</v>
      </c>
      <c r="J144" s="78" t="s">
        <v>70</v>
      </c>
      <c r="K144" s="37" t="s">
        <v>492</v>
      </c>
      <c r="L144" s="37" t="s">
        <v>493</v>
      </c>
      <c r="M144" s="76" t="s">
        <v>74</v>
      </c>
      <c r="N144" s="78" t="s">
        <v>74</v>
      </c>
      <c r="O144" s="82">
        <v>35</v>
      </c>
      <c r="P144" s="123">
        <f>_xlfn.XLOOKUP(O144,'ARX IDs'!B$3:B$47,'ARX IDs'!C$3:C$47,"")</f>
        <v>29</v>
      </c>
      <c r="Q144" s="123">
        <v>35</v>
      </c>
      <c r="R144" s="39">
        <v>15</v>
      </c>
      <c r="S144" s="109">
        <v>16</v>
      </c>
      <c r="T144" s="133">
        <f>IF(ISBLANK(V144), "", _xlfn.XLOOKUP(V144,'SNAP2 IDs'!C$3:C$15,'SNAP2 IDs'!B$3:B$15,""))</f>
        <v>1</v>
      </c>
      <c r="U144" s="134">
        <f>_xlfn.XLOOKUP($T144, 'SNAP2 IDs'!$B$3:$B$15,'SNAP2 IDs'!D$3:D$15, "Lookup err")</f>
        <v>2</v>
      </c>
      <c r="V144" s="38">
        <v>9</v>
      </c>
      <c r="W144" s="134" t="str">
        <f>_xlfn.XLOOKUP($T144, 'SNAP2 IDs'!$B$3:$B$15,'SNAP2 IDs'!E$3:E$15, "Lookup err")</f>
        <v>02:00:ce:ca:e4:6f</v>
      </c>
      <c r="X144" s="136" t="str">
        <f>_xlfn.XLOOKUP($T144, 'SNAP2 IDs'!$B$3:$B$15,'SNAP2 IDs'!F$3:F$15, "Lookup err")</f>
        <v>snap09.sas.pvt</v>
      </c>
      <c r="Y144" s="94">
        <v>0</v>
      </c>
      <c r="Z144" s="39">
        <v>10</v>
      </c>
      <c r="AA144" s="95">
        <v>11</v>
      </c>
      <c r="AB144" s="94">
        <f t="shared" si="17"/>
        <v>8</v>
      </c>
      <c r="AC144" s="95">
        <f t="shared" si="18"/>
        <v>9</v>
      </c>
      <c r="AD144" s="98">
        <f t="shared" si="19"/>
        <v>260</v>
      </c>
      <c r="AE144" s="114" t="s">
        <v>342</v>
      </c>
    </row>
    <row r="145" spans="1:31">
      <c r="A145" s="48"/>
      <c r="B145" s="116" t="s">
        <v>494</v>
      </c>
      <c r="C145" s="45" t="s">
        <v>69</v>
      </c>
      <c r="D145" s="28">
        <v>37.240058210000001</v>
      </c>
      <c r="E145" s="29">
        <v>-118.28186972</v>
      </c>
      <c r="F145" s="62">
        <v>1182.6500000000001</v>
      </c>
      <c r="G145" s="65">
        <v>-18.021664725641109</v>
      </c>
      <c r="H145" s="59">
        <v>31.18067767754118</v>
      </c>
      <c r="I145" s="76" t="s">
        <v>70</v>
      </c>
      <c r="J145" s="78" t="s">
        <v>70</v>
      </c>
      <c r="K145" s="37" t="s">
        <v>495</v>
      </c>
      <c r="L145" s="37" t="s">
        <v>496</v>
      </c>
      <c r="M145" s="76" t="s">
        <v>74</v>
      </c>
      <c r="N145" s="78" t="s">
        <v>74</v>
      </c>
      <c r="O145" s="82">
        <v>36</v>
      </c>
      <c r="P145" s="123">
        <f>_xlfn.XLOOKUP(O145,'ARX IDs'!B$3:B$47,'ARX IDs'!C$3:C$47,"")</f>
        <v>41</v>
      </c>
      <c r="Q145" s="123">
        <v>36</v>
      </c>
      <c r="R145" s="39">
        <v>1</v>
      </c>
      <c r="S145" s="109">
        <v>2</v>
      </c>
      <c r="T145" s="133">
        <f>IF(ISBLANK(V145), "", _xlfn.XLOOKUP(V145,'SNAP2 IDs'!C$3:C$15,'SNAP2 IDs'!B$3:B$15,""))</f>
        <v>1</v>
      </c>
      <c r="U145" s="134">
        <f>_xlfn.XLOOKUP($T145, 'SNAP2 IDs'!$B$3:$B$15,'SNAP2 IDs'!D$3:D$15, "Lookup err")</f>
        <v>2</v>
      </c>
      <c r="V145" s="38">
        <v>9</v>
      </c>
      <c r="W145" s="134" t="str">
        <f>_xlfn.XLOOKUP($T145, 'SNAP2 IDs'!$B$3:$B$15,'SNAP2 IDs'!E$3:E$15, "Lookup err")</f>
        <v>02:00:ce:ca:e4:6f</v>
      </c>
      <c r="X145" s="136" t="str">
        <f>_xlfn.XLOOKUP($T145, 'SNAP2 IDs'!$B$3:$B$15,'SNAP2 IDs'!F$3:F$15, "Lookup err")</f>
        <v>snap09.sas.pvt</v>
      </c>
      <c r="Y145" s="94">
        <v>0</v>
      </c>
      <c r="Z145" s="39">
        <v>12</v>
      </c>
      <c r="AA145" s="95">
        <v>13</v>
      </c>
      <c r="AB145" s="94">
        <f t="shared" si="17"/>
        <v>14</v>
      </c>
      <c r="AC145" s="95">
        <f t="shared" si="18"/>
        <v>15</v>
      </c>
      <c r="AD145" s="98">
        <f t="shared" si="19"/>
        <v>263</v>
      </c>
      <c r="AE145" s="114" t="s">
        <v>342</v>
      </c>
    </row>
    <row r="146" spans="1:31">
      <c r="A146" s="48"/>
      <c r="B146" s="116" t="s">
        <v>497</v>
      </c>
      <c r="C146" s="45" t="s">
        <v>69</v>
      </c>
      <c r="D146" s="28">
        <v>37.240032339999999</v>
      </c>
      <c r="E146" s="29">
        <v>-118.28173251</v>
      </c>
      <c r="F146" s="62">
        <v>1182.52</v>
      </c>
      <c r="G146" s="65">
        <v>-5.838909741418334</v>
      </c>
      <c r="H146" s="59">
        <v>28.30510208781671</v>
      </c>
      <c r="I146" s="76" t="s">
        <v>70</v>
      </c>
      <c r="J146" s="78" t="s">
        <v>70</v>
      </c>
      <c r="K146" s="37" t="s">
        <v>498</v>
      </c>
      <c r="L146" s="37" t="s">
        <v>135</v>
      </c>
      <c r="M146" s="76" t="s">
        <v>74</v>
      </c>
      <c r="N146" s="78" t="s">
        <v>74</v>
      </c>
      <c r="O146" s="82">
        <v>30</v>
      </c>
      <c r="P146" s="123">
        <f>_xlfn.XLOOKUP(O146,'ARX IDs'!B$3:B$47,'ARX IDs'!C$3:C$47,"")</f>
        <v>22</v>
      </c>
      <c r="Q146" s="123">
        <f>O146</f>
        <v>30</v>
      </c>
      <c r="R146" s="39">
        <v>11</v>
      </c>
      <c r="S146" s="109">
        <v>12</v>
      </c>
      <c r="T146" s="133">
        <f>IF(ISBLANK(V146), "", _xlfn.XLOOKUP(V146,'SNAP2 IDs'!C$3:C$15,'SNAP2 IDs'!B$3:B$15,""))</f>
        <v>8</v>
      </c>
      <c r="U146" s="134">
        <f>_xlfn.XLOOKUP($T146, 'SNAP2 IDs'!$B$3:$B$15,'SNAP2 IDs'!D$3:D$15, "Lookup err")</f>
        <v>2</v>
      </c>
      <c r="V146" s="38">
        <v>7</v>
      </c>
      <c r="W146" s="134" t="str">
        <f>_xlfn.XLOOKUP($T146, 'SNAP2 IDs'!$B$3:$B$15,'SNAP2 IDs'!E$3:E$15, "Lookup err")</f>
        <v>00:00:d6:de:e4:75</v>
      </c>
      <c r="X146" s="136" t="str">
        <f>_xlfn.XLOOKUP($T146, 'SNAP2 IDs'!$B$3:$B$15,'SNAP2 IDs'!F$3:F$15, "Lookup err")</f>
        <v>snap07.sas.pvt</v>
      </c>
      <c r="Y146" s="94">
        <v>1</v>
      </c>
      <c r="Z146" s="39">
        <v>4</v>
      </c>
      <c r="AA146" s="95">
        <v>5</v>
      </c>
      <c r="AB146" s="94">
        <f t="shared" si="17"/>
        <v>38</v>
      </c>
      <c r="AC146" s="95">
        <f t="shared" si="18"/>
        <v>39</v>
      </c>
      <c r="AD146" s="98">
        <f t="shared" si="19"/>
        <v>211</v>
      </c>
      <c r="AE146" s="114" t="s">
        <v>499</v>
      </c>
    </row>
    <row r="147" spans="1:31">
      <c r="A147" s="48"/>
      <c r="B147" s="116" t="s">
        <v>500</v>
      </c>
      <c r="C147" s="45" t="s">
        <v>69</v>
      </c>
      <c r="D147" s="28">
        <v>37.23999336</v>
      </c>
      <c r="E147" s="29">
        <v>-118.28170397</v>
      </c>
      <c r="F147" s="62">
        <v>1182.52</v>
      </c>
      <c r="G147" s="65">
        <v>-3.3100790127310811</v>
      </c>
      <c r="H147" s="59">
        <v>23.977865804959048</v>
      </c>
      <c r="I147" s="76" t="s">
        <v>70</v>
      </c>
      <c r="J147" s="78" t="s">
        <v>70</v>
      </c>
      <c r="K147" s="37" t="s">
        <v>501</v>
      </c>
      <c r="L147" s="37" t="s">
        <v>502</v>
      </c>
      <c r="M147" s="76" t="s">
        <v>74</v>
      </c>
      <c r="N147" s="78" t="s">
        <v>74</v>
      </c>
      <c r="O147" s="82">
        <v>30</v>
      </c>
      <c r="P147" s="123">
        <f>_xlfn.XLOOKUP(O147,'ARX IDs'!B$3:B$47,'ARX IDs'!C$3:C$47,"")</f>
        <v>22</v>
      </c>
      <c r="Q147" s="123">
        <f>O147</f>
        <v>30</v>
      </c>
      <c r="R147" s="39">
        <v>13</v>
      </c>
      <c r="S147" s="109">
        <v>14</v>
      </c>
      <c r="T147" s="133">
        <f>IF(ISBLANK(V147), "", _xlfn.XLOOKUP(V147,'SNAP2 IDs'!C$3:C$15,'SNAP2 IDs'!B$3:B$15,""))</f>
        <v>8</v>
      </c>
      <c r="U147" s="134">
        <f>_xlfn.XLOOKUP($T147, 'SNAP2 IDs'!$B$3:$B$15,'SNAP2 IDs'!D$3:D$15, "Lookup err")</f>
        <v>2</v>
      </c>
      <c r="V147" s="38">
        <v>7</v>
      </c>
      <c r="W147" s="134" t="str">
        <f>_xlfn.XLOOKUP($T147, 'SNAP2 IDs'!$B$3:$B$15,'SNAP2 IDs'!E$3:E$15, "Lookup err")</f>
        <v>00:00:d6:de:e4:75</v>
      </c>
      <c r="X147" s="136" t="str">
        <f>_xlfn.XLOOKUP($T147, 'SNAP2 IDs'!$B$3:$B$15,'SNAP2 IDs'!F$3:F$15, "Lookup err")</f>
        <v>snap07.sas.pvt</v>
      </c>
      <c r="Y147" s="94">
        <v>1</v>
      </c>
      <c r="Z147" s="39">
        <v>6</v>
      </c>
      <c r="AA147" s="95">
        <v>7</v>
      </c>
      <c r="AB147" s="94">
        <f t="shared" si="17"/>
        <v>36</v>
      </c>
      <c r="AC147" s="95">
        <f t="shared" si="18"/>
        <v>37</v>
      </c>
      <c r="AD147" s="98">
        <f t="shared" si="19"/>
        <v>210</v>
      </c>
      <c r="AE147" s="114" t="s">
        <v>499</v>
      </c>
    </row>
    <row r="148" spans="1:31">
      <c r="A148" s="48"/>
      <c r="B148" s="116" t="s">
        <v>503</v>
      </c>
      <c r="C148" s="45" t="s">
        <v>69</v>
      </c>
      <c r="D148" s="28">
        <v>37.239981370000002</v>
      </c>
      <c r="E148" s="29">
        <v>-118.28182151</v>
      </c>
      <c r="F148" s="62">
        <v>1182.5899999999999</v>
      </c>
      <c r="G148" s="65">
        <v>-13.735974579616187</v>
      </c>
      <c r="H148" s="59">
        <v>22.65605548714629</v>
      </c>
      <c r="I148" s="76" t="s">
        <v>70</v>
      </c>
      <c r="J148" s="78" t="s">
        <v>70</v>
      </c>
      <c r="K148" s="37" t="s">
        <v>504</v>
      </c>
      <c r="L148" s="37" t="s">
        <v>505</v>
      </c>
      <c r="M148" s="76" t="s">
        <v>74</v>
      </c>
      <c r="N148" s="78" t="s">
        <v>74</v>
      </c>
      <c r="O148" s="82">
        <v>30</v>
      </c>
      <c r="P148" s="123">
        <f>_xlfn.XLOOKUP(O148,'ARX IDs'!B$3:B$47,'ARX IDs'!C$3:C$47,"")</f>
        <v>22</v>
      </c>
      <c r="Q148" s="123">
        <f>O148</f>
        <v>30</v>
      </c>
      <c r="R148" s="39">
        <v>15</v>
      </c>
      <c r="S148" s="109">
        <v>16</v>
      </c>
      <c r="T148" s="133">
        <f>IF(ISBLANK(V148), "", _xlfn.XLOOKUP(V148,'SNAP2 IDs'!C$3:C$15,'SNAP2 IDs'!B$3:B$15,""))</f>
        <v>8</v>
      </c>
      <c r="U148" s="134">
        <f>_xlfn.XLOOKUP($T148, 'SNAP2 IDs'!$B$3:$B$15,'SNAP2 IDs'!D$3:D$15, "Lookup err")</f>
        <v>2</v>
      </c>
      <c r="V148" s="38">
        <v>7</v>
      </c>
      <c r="W148" s="134" t="str">
        <f>_xlfn.XLOOKUP($T148, 'SNAP2 IDs'!$B$3:$B$15,'SNAP2 IDs'!E$3:E$15, "Lookup err")</f>
        <v>00:00:d6:de:e4:75</v>
      </c>
      <c r="X148" s="136" t="str">
        <f>_xlfn.XLOOKUP($T148, 'SNAP2 IDs'!$B$3:$B$15,'SNAP2 IDs'!F$3:F$15, "Lookup err")</f>
        <v>snap07.sas.pvt</v>
      </c>
      <c r="Y148" s="94">
        <v>1</v>
      </c>
      <c r="Z148" s="39">
        <v>8</v>
      </c>
      <c r="AA148" s="95">
        <v>9</v>
      </c>
      <c r="AB148" s="94">
        <f t="shared" si="17"/>
        <v>42</v>
      </c>
      <c r="AC148" s="95">
        <f t="shared" si="18"/>
        <v>43</v>
      </c>
      <c r="AD148" s="98">
        <f t="shared" si="19"/>
        <v>213</v>
      </c>
      <c r="AE148" s="114" t="s">
        <v>499</v>
      </c>
    </row>
    <row r="149" spans="1:31">
      <c r="A149" s="48"/>
      <c r="B149" s="116" t="s">
        <v>506</v>
      </c>
      <c r="C149" s="45" t="s">
        <v>69</v>
      </c>
      <c r="D149" s="28">
        <v>37.239921119999998</v>
      </c>
      <c r="E149" s="29">
        <v>-118.28174098</v>
      </c>
      <c r="F149" s="62">
        <v>1182.73</v>
      </c>
      <c r="G149" s="65">
        <v>-6.5931325627641106</v>
      </c>
      <c r="H149" s="59">
        <v>15.960436995396702</v>
      </c>
      <c r="I149" s="76" t="s">
        <v>70</v>
      </c>
      <c r="J149" s="78" t="s">
        <v>70</v>
      </c>
      <c r="K149" s="37" t="s">
        <v>507</v>
      </c>
      <c r="L149" s="37" t="s">
        <v>99</v>
      </c>
      <c r="M149" s="76" t="s">
        <v>74</v>
      </c>
      <c r="N149" s="78" t="s">
        <v>74</v>
      </c>
      <c r="O149" s="82">
        <v>31</v>
      </c>
      <c r="P149" s="123">
        <f>_xlfn.XLOOKUP(O149,'ARX IDs'!B$3:B$47,'ARX IDs'!C$3:C$47,"")</f>
        <v>19</v>
      </c>
      <c r="Q149" s="123">
        <f>O149</f>
        <v>31</v>
      </c>
      <c r="R149" s="39">
        <v>1</v>
      </c>
      <c r="S149" s="109">
        <v>2</v>
      </c>
      <c r="T149" s="133">
        <f>IF(ISBLANK(V149), "", _xlfn.XLOOKUP(V149,'SNAP2 IDs'!C$3:C$15,'SNAP2 IDs'!B$3:B$15,""))</f>
        <v>8</v>
      </c>
      <c r="U149" s="134">
        <f>_xlfn.XLOOKUP($T149, 'SNAP2 IDs'!$B$3:$B$15,'SNAP2 IDs'!D$3:D$15, "Lookup err")</f>
        <v>2</v>
      </c>
      <c r="V149" s="38">
        <v>7</v>
      </c>
      <c r="W149" s="134" t="str">
        <f>_xlfn.XLOOKUP($T149, 'SNAP2 IDs'!$B$3:$B$15,'SNAP2 IDs'!E$3:E$15, "Lookup err")</f>
        <v>00:00:d6:de:e4:75</v>
      </c>
      <c r="X149" s="136" t="str">
        <f>_xlfn.XLOOKUP($T149, 'SNAP2 IDs'!$B$3:$B$15,'SNAP2 IDs'!F$3:F$15, "Lookup err")</f>
        <v>snap07.sas.pvt</v>
      </c>
      <c r="Y149" s="94">
        <v>1</v>
      </c>
      <c r="Z149" s="39">
        <v>10</v>
      </c>
      <c r="AA149" s="95">
        <v>11</v>
      </c>
      <c r="AB149" s="94">
        <f t="shared" si="17"/>
        <v>40</v>
      </c>
      <c r="AC149" s="95">
        <f t="shared" si="18"/>
        <v>41</v>
      </c>
      <c r="AD149" s="98">
        <f t="shared" si="19"/>
        <v>212</v>
      </c>
      <c r="AE149" s="114" t="s">
        <v>499</v>
      </c>
    </row>
    <row r="150" spans="1:31">
      <c r="A150" s="48"/>
      <c r="B150" s="116" t="s">
        <v>508</v>
      </c>
      <c r="C150" s="45" t="s">
        <v>69</v>
      </c>
      <c r="D150" s="28">
        <v>37.239827419999997</v>
      </c>
      <c r="E150" s="29">
        <v>-118.28177534</v>
      </c>
      <c r="F150" s="62">
        <v>1182.78</v>
      </c>
      <c r="G150" s="65">
        <v>-9.6366208890425078</v>
      </c>
      <c r="H150" s="59">
        <v>5.5657473214496926</v>
      </c>
      <c r="I150" s="79" t="s">
        <v>71</v>
      </c>
      <c r="J150" s="77" t="s">
        <v>71</v>
      </c>
      <c r="K150" s="37"/>
      <c r="L150" s="37"/>
      <c r="M150" s="79" t="s">
        <v>325</v>
      </c>
      <c r="N150" s="77" t="s">
        <v>325</v>
      </c>
      <c r="O150" s="70"/>
      <c r="P150" s="123" t="str">
        <f>_xlfn.XLOOKUP(O150,'ARX IDs'!B$3:B$47,'ARX IDs'!C$3:C$47,"")</f>
        <v/>
      </c>
      <c r="Q150" s="129"/>
      <c r="R150" s="41"/>
      <c r="S150" s="111"/>
      <c r="T150" s="133" t="str">
        <f>IF(ISBLANK(V150), "", _xlfn.XLOOKUP(V150,'SNAP2 IDs'!C$3:C$15,'SNAP2 IDs'!B$3:B$15,""))</f>
        <v/>
      </c>
      <c r="U150" s="129"/>
      <c r="V150" s="38"/>
      <c r="W150" s="129"/>
      <c r="X150" s="138"/>
      <c r="Y150" s="89"/>
      <c r="Z150" s="41"/>
      <c r="AA150" s="90"/>
      <c r="AB150" s="89"/>
      <c r="AC150" s="90"/>
      <c r="AD150" s="100"/>
      <c r="AE150" s="114"/>
    </row>
    <row r="151" spans="1:31">
      <c r="A151" s="48"/>
      <c r="B151" s="116" t="s">
        <v>509</v>
      </c>
      <c r="C151" s="45" t="s">
        <v>69</v>
      </c>
      <c r="D151" s="28">
        <v>37.239815030000003</v>
      </c>
      <c r="E151" s="29">
        <v>-118.28183121000001</v>
      </c>
      <c r="F151" s="62">
        <v>1182.78</v>
      </c>
      <c r="G151" s="65">
        <v>-14.59669742525487</v>
      </c>
      <c r="H151" s="59">
        <v>4.1884453916270985</v>
      </c>
      <c r="I151" s="76" t="s">
        <v>70</v>
      </c>
      <c r="J151" s="78" t="s">
        <v>70</v>
      </c>
      <c r="K151" s="37" t="s">
        <v>510</v>
      </c>
      <c r="L151" s="37" t="s">
        <v>301</v>
      </c>
      <c r="M151" s="76" t="s">
        <v>74</v>
      </c>
      <c r="N151" s="78" t="s">
        <v>74</v>
      </c>
      <c r="O151" s="82">
        <v>31</v>
      </c>
      <c r="P151" s="123">
        <f>_xlfn.XLOOKUP(O151,'ARX IDs'!B$3:B$47,'ARX IDs'!C$3:C$47,"")</f>
        <v>19</v>
      </c>
      <c r="Q151" s="123">
        <f t="shared" ref="Q151:Q164" si="20">O151</f>
        <v>31</v>
      </c>
      <c r="R151" s="39">
        <v>5</v>
      </c>
      <c r="S151" s="109">
        <v>6</v>
      </c>
      <c r="T151" s="133">
        <f>IF(ISBLANK(V151), "", _xlfn.XLOOKUP(V151,'SNAP2 IDs'!C$3:C$15,'SNAP2 IDs'!B$3:B$15,""))</f>
        <v>8</v>
      </c>
      <c r="U151" s="134">
        <f>_xlfn.XLOOKUP($T151, 'SNAP2 IDs'!$B$3:$B$15,'SNAP2 IDs'!D$3:D$15, "Lookup err")</f>
        <v>2</v>
      </c>
      <c r="V151" s="38">
        <v>7</v>
      </c>
      <c r="W151" s="134" t="str">
        <f>_xlfn.XLOOKUP($T151, 'SNAP2 IDs'!$B$3:$B$15,'SNAP2 IDs'!E$3:E$15, "Lookup err")</f>
        <v>00:00:d6:de:e4:75</v>
      </c>
      <c r="X151" s="136" t="str">
        <f>_xlfn.XLOOKUP($T151, 'SNAP2 IDs'!$B$3:$B$15,'SNAP2 IDs'!F$3:F$15, "Lookup err")</f>
        <v>snap07.sas.pvt</v>
      </c>
      <c r="Y151" s="94">
        <v>1</v>
      </c>
      <c r="Z151" s="39">
        <v>14</v>
      </c>
      <c r="AA151" s="95">
        <v>15</v>
      </c>
      <c r="AB151" s="94">
        <f t="shared" ref="AB151:AB171" si="21">_xlfn.BITXOR(Z151,2) + 32*Y151</f>
        <v>44</v>
      </c>
      <c r="AC151" s="95">
        <f t="shared" ref="AC151:AC171" si="22">_xlfn.BITXOR(AA151,2) + 32*Y151</f>
        <v>45</v>
      </c>
      <c r="AD151" s="98">
        <f t="shared" ref="AD151:AD171" si="23">32*(V151-1) + (AB151/2)</f>
        <v>214</v>
      </c>
      <c r="AE151" s="114" t="s">
        <v>499</v>
      </c>
    </row>
    <row r="152" spans="1:31">
      <c r="A152" s="48"/>
      <c r="B152" s="116" t="s">
        <v>511</v>
      </c>
      <c r="C152" s="45" t="s">
        <v>69</v>
      </c>
      <c r="D152" s="28">
        <v>37.239717079999998</v>
      </c>
      <c r="E152" s="29">
        <v>-118.2817838</v>
      </c>
      <c r="F152" s="62">
        <v>1182.79</v>
      </c>
      <c r="G152" s="65">
        <v>-10.390851173427141</v>
      </c>
      <c r="H152" s="59">
        <v>-6.6790328570507143</v>
      </c>
      <c r="I152" s="76" t="s">
        <v>70</v>
      </c>
      <c r="J152" s="78" t="s">
        <v>70</v>
      </c>
      <c r="K152" s="37" t="s">
        <v>512</v>
      </c>
      <c r="L152" s="37" t="s">
        <v>513</v>
      </c>
      <c r="M152" s="76" t="s">
        <v>74</v>
      </c>
      <c r="N152" s="78" t="s">
        <v>74</v>
      </c>
      <c r="O152" s="82">
        <v>31</v>
      </c>
      <c r="P152" s="123">
        <f>_xlfn.XLOOKUP(O152,'ARX IDs'!B$3:B$47,'ARX IDs'!C$3:C$47,"")</f>
        <v>19</v>
      </c>
      <c r="Q152" s="123">
        <f t="shared" si="20"/>
        <v>31</v>
      </c>
      <c r="R152" s="39">
        <v>7</v>
      </c>
      <c r="S152" s="109">
        <v>8</v>
      </c>
      <c r="T152" s="133">
        <f>IF(ISBLANK(V152), "", _xlfn.XLOOKUP(V152,'SNAP2 IDs'!C$3:C$15,'SNAP2 IDs'!B$3:B$15,""))</f>
        <v>8</v>
      </c>
      <c r="U152" s="134">
        <f>_xlfn.XLOOKUP($T152, 'SNAP2 IDs'!$B$3:$B$15,'SNAP2 IDs'!D$3:D$15, "Lookup err")</f>
        <v>2</v>
      </c>
      <c r="V152" s="38">
        <v>7</v>
      </c>
      <c r="W152" s="134" t="str">
        <f>_xlfn.XLOOKUP($T152, 'SNAP2 IDs'!$B$3:$B$15,'SNAP2 IDs'!E$3:E$15, "Lookup err")</f>
        <v>00:00:d6:de:e4:75</v>
      </c>
      <c r="X152" s="136" t="str">
        <f>_xlfn.XLOOKUP($T152, 'SNAP2 IDs'!$B$3:$B$15,'SNAP2 IDs'!F$3:F$15, "Lookup err")</f>
        <v>snap07.sas.pvt</v>
      </c>
      <c r="Y152" s="94">
        <v>1</v>
      </c>
      <c r="Z152" s="39">
        <v>16</v>
      </c>
      <c r="AA152" s="95">
        <v>17</v>
      </c>
      <c r="AB152" s="94">
        <f t="shared" si="21"/>
        <v>50</v>
      </c>
      <c r="AC152" s="95">
        <f t="shared" si="22"/>
        <v>51</v>
      </c>
      <c r="AD152" s="98">
        <f t="shared" si="23"/>
        <v>217</v>
      </c>
      <c r="AE152" s="114" t="s">
        <v>499</v>
      </c>
    </row>
    <row r="153" spans="1:31">
      <c r="A153" s="48"/>
      <c r="B153" s="116" t="s">
        <v>514</v>
      </c>
      <c r="C153" s="45" t="s">
        <v>69</v>
      </c>
      <c r="D153" s="28">
        <v>37.239651649999999</v>
      </c>
      <c r="E153" s="29">
        <v>-118.28177691</v>
      </c>
      <c r="F153" s="62">
        <v>1182.8399999999999</v>
      </c>
      <c r="G153" s="65">
        <v>-9.7786134108868126</v>
      </c>
      <c r="H153" s="59">
        <v>-13.942885508521464</v>
      </c>
      <c r="I153" s="76" t="s">
        <v>70</v>
      </c>
      <c r="J153" s="78" t="s">
        <v>70</v>
      </c>
      <c r="K153" s="37" t="s">
        <v>515</v>
      </c>
      <c r="L153" s="37" t="s">
        <v>516</v>
      </c>
      <c r="M153" s="76" t="s">
        <v>74</v>
      </c>
      <c r="N153" s="78" t="s">
        <v>74</v>
      </c>
      <c r="O153" s="82">
        <v>31</v>
      </c>
      <c r="P153" s="123">
        <f>_xlfn.XLOOKUP(O153,'ARX IDs'!B$3:B$47,'ARX IDs'!C$3:C$47,"")</f>
        <v>19</v>
      </c>
      <c r="Q153" s="123">
        <f t="shared" si="20"/>
        <v>31</v>
      </c>
      <c r="R153" s="39">
        <v>9</v>
      </c>
      <c r="S153" s="109">
        <v>10</v>
      </c>
      <c r="T153" s="133">
        <f>IF(ISBLANK(V153), "", _xlfn.XLOOKUP(V153,'SNAP2 IDs'!C$3:C$15,'SNAP2 IDs'!B$3:B$15,""))</f>
        <v>8</v>
      </c>
      <c r="U153" s="134">
        <f>_xlfn.XLOOKUP($T153, 'SNAP2 IDs'!$B$3:$B$15,'SNAP2 IDs'!D$3:D$15, "Lookup err")</f>
        <v>2</v>
      </c>
      <c r="V153" s="38">
        <v>7</v>
      </c>
      <c r="W153" s="134" t="str">
        <f>_xlfn.XLOOKUP($T153, 'SNAP2 IDs'!$B$3:$B$15,'SNAP2 IDs'!E$3:E$15, "Lookup err")</f>
        <v>00:00:d6:de:e4:75</v>
      </c>
      <c r="X153" s="136" t="str">
        <f>_xlfn.XLOOKUP($T153, 'SNAP2 IDs'!$B$3:$B$15,'SNAP2 IDs'!F$3:F$15, "Lookup err")</f>
        <v>snap07.sas.pvt</v>
      </c>
      <c r="Y153" s="94">
        <v>1</v>
      </c>
      <c r="Z153" s="39">
        <v>18</v>
      </c>
      <c r="AA153" s="95">
        <v>19</v>
      </c>
      <c r="AB153" s="94">
        <f t="shared" si="21"/>
        <v>48</v>
      </c>
      <c r="AC153" s="95">
        <f t="shared" si="22"/>
        <v>49</v>
      </c>
      <c r="AD153" s="98">
        <f t="shared" si="23"/>
        <v>216</v>
      </c>
      <c r="AE153" s="114" t="s">
        <v>499</v>
      </c>
    </row>
    <row r="154" spans="1:31">
      <c r="A154" s="48"/>
      <c r="B154" s="116" t="s">
        <v>517</v>
      </c>
      <c r="C154" s="45" t="s">
        <v>69</v>
      </c>
      <c r="D154" s="28">
        <v>37.239579409999997</v>
      </c>
      <c r="E154" s="29">
        <v>-118.28173965000001</v>
      </c>
      <c r="F154" s="62">
        <v>1182.76</v>
      </c>
      <c r="G154" s="65">
        <v>-6.477811246254924</v>
      </c>
      <c r="H154" s="59">
        <v>-21.961424146570351</v>
      </c>
      <c r="I154" s="76" t="s">
        <v>70</v>
      </c>
      <c r="J154" s="78" t="s">
        <v>70</v>
      </c>
      <c r="K154" s="37" t="s">
        <v>518</v>
      </c>
      <c r="L154" s="37" t="s">
        <v>519</v>
      </c>
      <c r="M154" s="76" t="s">
        <v>74</v>
      </c>
      <c r="N154" s="78" t="s">
        <v>74</v>
      </c>
      <c r="O154" s="82">
        <v>31</v>
      </c>
      <c r="P154" s="123">
        <f>_xlfn.XLOOKUP(O154,'ARX IDs'!B$3:B$47,'ARX IDs'!C$3:C$47,"")</f>
        <v>19</v>
      </c>
      <c r="Q154" s="123">
        <f t="shared" si="20"/>
        <v>31</v>
      </c>
      <c r="R154" s="39">
        <v>3</v>
      </c>
      <c r="S154" s="109">
        <v>4</v>
      </c>
      <c r="T154" s="133">
        <f>IF(ISBLANK(V154), "", _xlfn.XLOOKUP(V154,'SNAP2 IDs'!C$3:C$15,'SNAP2 IDs'!B$3:B$15,""))</f>
        <v>8</v>
      </c>
      <c r="U154" s="134">
        <f>_xlfn.XLOOKUP($T154, 'SNAP2 IDs'!$B$3:$B$15,'SNAP2 IDs'!D$3:D$15, "Lookup err")</f>
        <v>2</v>
      </c>
      <c r="V154" s="38">
        <v>7</v>
      </c>
      <c r="W154" s="134" t="str">
        <f>_xlfn.XLOOKUP($T154, 'SNAP2 IDs'!$B$3:$B$15,'SNAP2 IDs'!E$3:E$15, "Lookup err")</f>
        <v>00:00:d6:de:e4:75</v>
      </c>
      <c r="X154" s="136" t="str">
        <f>_xlfn.XLOOKUP($T154, 'SNAP2 IDs'!$B$3:$B$15,'SNAP2 IDs'!F$3:F$15, "Lookup err")</f>
        <v>snap07.sas.pvt</v>
      </c>
      <c r="Y154" s="94">
        <v>1</v>
      </c>
      <c r="Z154" s="39">
        <v>12</v>
      </c>
      <c r="AA154" s="95">
        <v>13</v>
      </c>
      <c r="AB154" s="94">
        <f t="shared" si="21"/>
        <v>46</v>
      </c>
      <c r="AC154" s="95">
        <f t="shared" si="22"/>
        <v>47</v>
      </c>
      <c r="AD154" s="98">
        <f t="shared" si="23"/>
        <v>215</v>
      </c>
      <c r="AE154" s="114" t="s">
        <v>499</v>
      </c>
    </row>
    <row r="155" spans="1:31">
      <c r="A155" s="48"/>
      <c r="B155" s="116" t="s">
        <v>520</v>
      </c>
      <c r="C155" s="45" t="s">
        <v>69</v>
      </c>
      <c r="D155" s="28">
        <v>37.239575889999998</v>
      </c>
      <c r="E155" s="29">
        <v>-118.28187092</v>
      </c>
      <c r="F155" s="62">
        <v>1182.8</v>
      </c>
      <c r="G155" s="65">
        <v>-18.128256808259035</v>
      </c>
      <c r="H155" s="59">
        <v>-22.34875563211882</v>
      </c>
      <c r="I155" s="76" t="s">
        <v>70</v>
      </c>
      <c r="J155" s="78" t="s">
        <v>70</v>
      </c>
      <c r="K155" s="37" t="s">
        <v>521</v>
      </c>
      <c r="L155" s="37" t="s">
        <v>522</v>
      </c>
      <c r="M155" s="76" t="s">
        <v>74</v>
      </c>
      <c r="N155" s="78" t="s">
        <v>74</v>
      </c>
      <c r="O155" s="82">
        <v>31</v>
      </c>
      <c r="P155" s="123">
        <f>_xlfn.XLOOKUP(O155,'ARX IDs'!B$3:B$47,'ARX IDs'!C$3:C$47,"")</f>
        <v>19</v>
      </c>
      <c r="Q155" s="123">
        <f t="shared" si="20"/>
        <v>31</v>
      </c>
      <c r="R155" s="39">
        <v>13</v>
      </c>
      <c r="S155" s="109">
        <v>14</v>
      </c>
      <c r="T155" s="133">
        <f>IF(ISBLANK(V155), "", _xlfn.XLOOKUP(V155,'SNAP2 IDs'!C$3:C$15,'SNAP2 IDs'!B$3:B$15,""))</f>
        <v>8</v>
      </c>
      <c r="U155" s="134">
        <f>_xlfn.XLOOKUP($T155, 'SNAP2 IDs'!$B$3:$B$15,'SNAP2 IDs'!D$3:D$15, "Lookup err")</f>
        <v>2</v>
      </c>
      <c r="V155" s="38">
        <v>7</v>
      </c>
      <c r="W155" s="134" t="str">
        <f>_xlfn.XLOOKUP($T155, 'SNAP2 IDs'!$B$3:$B$15,'SNAP2 IDs'!E$3:E$15, "Lookup err")</f>
        <v>00:00:d6:de:e4:75</v>
      </c>
      <c r="X155" s="136" t="str">
        <f>_xlfn.XLOOKUP($T155, 'SNAP2 IDs'!$B$3:$B$15,'SNAP2 IDs'!F$3:F$15, "Lookup err")</f>
        <v>snap07.sas.pvt</v>
      </c>
      <c r="Y155" s="94">
        <v>1</v>
      </c>
      <c r="Z155" s="39">
        <v>22</v>
      </c>
      <c r="AA155" s="95">
        <v>23</v>
      </c>
      <c r="AB155" s="94">
        <f t="shared" si="21"/>
        <v>52</v>
      </c>
      <c r="AC155" s="95">
        <f t="shared" si="22"/>
        <v>53</v>
      </c>
      <c r="AD155" s="98">
        <f t="shared" si="23"/>
        <v>218</v>
      </c>
      <c r="AE155" s="114" t="s">
        <v>111</v>
      </c>
    </row>
    <row r="156" spans="1:31">
      <c r="A156" s="48"/>
      <c r="B156" s="116" t="s">
        <v>523</v>
      </c>
      <c r="C156" s="45" t="s">
        <v>69</v>
      </c>
      <c r="D156" s="28">
        <v>37.239511950000001</v>
      </c>
      <c r="E156" s="29">
        <v>-118.28182427</v>
      </c>
      <c r="F156" s="62">
        <v>1182.72</v>
      </c>
      <c r="G156" s="65">
        <v>-13.975634602381316</v>
      </c>
      <c r="H156" s="59">
        <v>-29.445023596993192</v>
      </c>
      <c r="I156" s="76" t="s">
        <v>70</v>
      </c>
      <c r="J156" s="78" t="s">
        <v>70</v>
      </c>
      <c r="K156" s="37" t="s">
        <v>524</v>
      </c>
      <c r="L156" s="37" t="s">
        <v>525</v>
      </c>
      <c r="M156" s="76" t="s">
        <v>74</v>
      </c>
      <c r="N156" s="78" t="s">
        <v>74</v>
      </c>
      <c r="O156" s="82">
        <v>32</v>
      </c>
      <c r="P156" s="123">
        <f>_xlfn.XLOOKUP(O156,'ARX IDs'!B$3:B$47,'ARX IDs'!C$3:C$47,"")</f>
        <v>20</v>
      </c>
      <c r="Q156" s="123">
        <f t="shared" si="20"/>
        <v>32</v>
      </c>
      <c r="R156" s="39">
        <v>13</v>
      </c>
      <c r="S156" s="109">
        <v>14</v>
      </c>
      <c r="T156" s="133">
        <f>IF(ISBLANK(V156), "", _xlfn.XLOOKUP(V156,'SNAP2 IDs'!C$3:C$15,'SNAP2 IDs'!B$3:B$15,""))</f>
        <v>3</v>
      </c>
      <c r="U156" s="134">
        <f>_xlfn.XLOOKUP($T156, 'SNAP2 IDs'!$B$3:$B$15,'SNAP2 IDs'!D$3:D$15, "Lookup err")</f>
        <v>2</v>
      </c>
      <c r="V156" s="38">
        <v>8</v>
      </c>
      <c r="W156" s="134" t="str">
        <f>_xlfn.XLOOKUP($T156, 'SNAP2 IDs'!$B$3:$B$15,'SNAP2 IDs'!E$3:E$15, "Lookup err")</f>
        <v>00:00:b3:f2:e4:75</v>
      </c>
      <c r="X156" s="136" t="str">
        <f>_xlfn.XLOOKUP($T156, 'SNAP2 IDs'!$B$3:$B$15,'SNAP2 IDs'!F$3:F$15, "Lookup err")</f>
        <v>snap08.sas.pvt</v>
      </c>
      <c r="Y156" s="94">
        <v>0</v>
      </c>
      <c r="Z156" s="39">
        <v>12</v>
      </c>
      <c r="AA156" s="95">
        <v>13</v>
      </c>
      <c r="AB156" s="94">
        <f t="shared" si="21"/>
        <v>14</v>
      </c>
      <c r="AC156" s="95">
        <f t="shared" si="22"/>
        <v>15</v>
      </c>
      <c r="AD156" s="98">
        <f t="shared" si="23"/>
        <v>231</v>
      </c>
      <c r="AE156" s="114" t="s">
        <v>111</v>
      </c>
    </row>
    <row r="157" spans="1:31">
      <c r="A157" s="48"/>
      <c r="B157" s="116" t="s">
        <v>526</v>
      </c>
      <c r="C157" s="45" t="s">
        <v>69</v>
      </c>
      <c r="D157" s="28">
        <v>37.23945389</v>
      </c>
      <c r="E157" s="29">
        <v>-118.28177201</v>
      </c>
      <c r="F157" s="62">
        <v>1182.76</v>
      </c>
      <c r="G157" s="65">
        <v>-9.3438538198732708</v>
      </c>
      <c r="H157" s="59">
        <v>-35.894259316215226</v>
      </c>
      <c r="I157" s="76" t="s">
        <v>70</v>
      </c>
      <c r="J157" s="78" t="s">
        <v>70</v>
      </c>
      <c r="K157" s="37" t="s">
        <v>527</v>
      </c>
      <c r="L157" s="37" t="s">
        <v>528</v>
      </c>
      <c r="M157" s="76" t="s">
        <v>74</v>
      </c>
      <c r="N157" s="78" t="s">
        <v>74</v>
      </c>
      <c r="O157" s="82">
        <v>32</v>
      </c>
      <c r="P157" s="123">
        <f>_xlfn.XLOOKUP(O157,'ARX IDs'!B$3:B$47,'ARX IDs'!C$3:C$47,"")</f>
        <v>20</v>
      </c>
      <c r="Q157" s="123">
        <f t="shared" si="20"/>
        <v>32</v>
      </c>
      <c r="R157" s="39">
        <v>15</v>
      </c>
      <c r="S157" s="109">
        <v>16</v>
      </c>
      <c r="T157" s="133">
        <f>IF(ISBLANK(V157), "", _xlfn.XLOOKUP(V157,'SNAP2 IDs'!C$3:C$15,'SNAP2 IDs'!B$3:B$15,""))</f>
        <v>3</v>
      </c>
      <c r="U157" s="134">
        <f>_xlfn.XLOOKUP($T157, 'SNAP2 IDs'!$B$3:$B$15,'SNAP2 IDs'!D$3:D$15, "Lookup err")</f>
        <v>2</v>
      </c>
      <c r="V157" s="38">
        <v>8</v>
      </c>
      <c r="W157" s="134" t="str">
        <f>_xlfn.XLOOKUP($T157, 'SNAP2 IDs'!$B$3:$B$15,'SNAP2 IDs'!E$3:E$15, "Lookup err")</f>
        <v>00:00:b3:f2:e4:75</v>
      </c>
      <c r="X157" s="136" t="str">
        <f>_xlfn.XLOOKUP($T157, 'SNAP2 IDs'!$B$3:$B$15,'SNAP2 IDs'!F$3:F$15, "Lookup err")</f>
        <v>snap08.sas.pvt</v>
      </c>
      <c r="Y157" s="94">
        <v>0</v>
      </c>
      <c r="Z157" s="39">
        <v>14</v>
      </c>
      <c r="AA157" s="95">
        <v>15</v>
      </c>
      <c r="AB157" s="94">
        <f t="shared" si="21"/>
        <v>12</v>
      </c>
      <c r="AC157" s="95">
        <f t="shared" si="22"/>
        <v>13</v>
      </c>
      <c r="AD157" s="98">
        <f t="shared" si="23"/>
        <v>230</v>
      </c>
      <c r="AE157" s="114" t="s">
        <v>499</v>
      </c>
    </row>
    <row r="158" spans="1:31">
      <c r="A158" s="48"/>
      <c r="B158" s="116" t="s">
        <v>529</v>
      </c>
      <c r="C158" s="45" t="s">
        <v>69</v>
      </c>
      <c r="D158" s="28">
        <v>37.239378000000002</v>
      </c>
      <c r="E158" s="29">
        <v>-118.28175883999999</v>
      </c>
      <c r="F158" s="62">
        <v>1182.8800000000001</v>
      </c>
      <c r="G158" s="65">
        <v>-8.1726043588303359</v>
      </c>
      <c r="H158" s="59">
        <v>-44.311227766472904</v>
      </c>
      <c r="I158" s="76" t="s">
        <v>70</v>
      </c>
      <c r="J158" s="78" t="s">
        <v>70</v>
      </c>
      <c r="K158" s="37" t="s">
        <v>530</v>
      </c>
      <c r="L158" s="37" t="s">
        <v>531</v>
      </c>
      <c r="M158" s="76" t="s">
        <v>74</v>
      </c>
      <c r="N158" s="78" t="s">
        <v>74</v>
      </c>
      <c r="O158" s="82">
        <v>33</v>
      </c>
      <c r="P158" s="123">
        <f>_xlfn.XLOOKUP(O158,'ARX IDs'!B$3:B$47,'ARX IDs'!C$3:C$47,"")</f>
        <v>25</v>
      </c>
      <c r="Q158" s="123">
        <f t="shared" si="20"/>
        <v>33</v>
      </c>
      <c r="R158" s="39">
        <v>1</v>
      </c>
      <c r="S158" s="109">
        <v>2</v>
      </c>
      <c r="T158" s="133">
        <f>IF(ISBLANK(V158), "", _xlfn.XLOOKUP(V158,'SNAP2 IDs'!C$3:C$15,'SNAP2 IDs'!B$3:B$15,""))</f>
        <v>3</v>
      </c>
      <c r="U158" s="134">
        <f>_xlfn.XLOOKUP($T158, 'SNAP2 IDs'!$B$3:$B$15,'SNAP2 IDs'!D$3:D$15, "Lookup err")</f>
        <v>2</v>
      </c>
      <c r="V158" s="38">
        <v>8</v>
      </c>
      <c r="W158" s="134" t="str">
        <f>_xlfn.XLOOKUP($T158, 'SNAP2 IDs'!$B$3:$B$15,'SNAP2 IDs'!E$3:E$15, "Lookup err")</f>
        <v>00:00:b3:f2:e4:75</v>
      </c>
      <c r="X158" s="136" t="str">
        <f>_xlfn.XLOOKUP($T158, 'SNAP2 IDs'!$B$3:$B$15,'SNAP2 IDs'!F$3:F$15, "Lookup err")</f>
        <v>snap08.sas.pvt</v>
      </c>
      <c r="Y158" s="94">
        <v>0</v>
      </c>
      <c r="Z158" s="39">
        <v>16</v>
      </c>
      <c r="AA158" s="95">
        <v>17</v>
      </c>
      <c r="AB158" s="94">
        <f t="shared" si="21"/>
        <v>18</v>
      </c>
      <c r="AC158" s="95">
        <f t="shared" si="22"/>
        <v>19</v>
      </c>
      <c r="AD158" s="98">
        <f t="shared" si="23"/>
        <v>233</v>
      </c>
      <c r="AE158" s="114" t="s">
        <v>499</v>
      </c>
    </row>
    <row r="159" spans="1:31">
      <c r="A159" s="48"/>
      <c r="B159" s="116" t="s">
        <v>532</v>
      </c>
      <c r="C159" s="45" t="s">
        <v>69</v>
      </c>
      <c r="D159" s="28">
        <v>37.239356530000002</v>
      </c>
      <c r="E159" s="29">
        <v>-118.2817072</v>
      </c>
      <c r="F159" s="62">
        <v>1182.8399999999999</v>
      </c>
      <c r="G159" s="65">
        <v>-3.5940483273531716</v>
      </c>
      <c r="H159" s="59">
        <v>-46.690708294927894</v>
      </c>
      <c r="I159" s="76" t="s">
        <v>70</v>
      </c>
      <c r="J159" s="78" t="s">
        <v>70</v>
      </c>
      <c r="K159" s="37" t="s">
        <v>533</v>
      </c>
      <c r="L159" s="37" t="s">
        <v>534</v>
      </c>
      <c r="M159" s="76" t="s">
        <v>74</v>
      </c>
      <c r="N159" s="78" t="s">
        <v>74</v>
      </c>
      <c r="O159" s="82">
        <v>33</v>
      </c>
      <c r="P159" s="123">
        <f>_xlfn.XLOOKUP(O159,'ARX IDs'!B$3:B$47,'ARX IDs'!C$3:C$47,"")</f>
        <v>25</v>
      </c>
      <c r="Q159" s="123">
        <f t="shared" si="20"/>
        <v>33</v>
      </c>
      <c r="R159" s="39">
        <v>3</v>
      </c>
      <c r="S159" s="109">
        <v>4</v>
      </c>
      <c r="T159" s="133">
        <f>IF(ISBLANK(V159), "", _xlfn.XLOOKUP(V159,'SNAP2 IDs'!C$3:C$15,'SNAP2 IDs'!B$3:B$15,""))</f>
        <v>3</v>
      </c>
      <c r="U159" s="134">
        <f>_xlfn.XLOOKUP($T159, 'SNAP2 IDs'!$B$3:$B$15,'SNAP2 IDs'!D$3:D$15, "Lookup err")</f>
        <v>2</v>
      </c>
      <c r="V159" s="38">
        <v>8</v>
      </c>
      <c r="W159" s="134" t="str">
        <f>_xlfn.XLOOKUP($T159, 'SNAP2 IDs'!$B$3:$B$15,'SNAP2 IDs'!E$3:E$15, "Lookup err")</f>
        <v>00:00:b3:f2:e4:75</v>
      </c>
      <c r="X159" s="136" t="str">
        <f>_xlfn.XLOOKUP($T159, 'SNAP2 IDs'!$B$3:$B$15,'SNAP2 IDs'!F$3:F$15, "Lookup err")</f>
        <v>snap08.sas.pvt</v>
      </c>
      <c r="Y159" s="94">
        <v>0</v>
      </c>
      <c r="Z159" s="39">
        <v>18</v>
      </c>
      <c r="AA159" s="95">
        <v>19</v>
      </c>
      <c r="AB159" s="94">
        <f t="shared" si="21"/>
        <v>16</v>
      </c>
      <c r="AC159" s="95">
        <f t="shared" si="22"/>
        <v>17</v>
      </c>
      <c r="AD159" s="98">
        <f t="shared" si="23"/>
        <v>232</v>
      </c>
      <c r="AE159" s="114" t="s">
        <v>499</v>
      </c>
    </row>
    <row r="160" spans="1:31">
      <c r="A160" s="48"/>
      <c r="B160" s="116" t="s">
        <v>535</v>
      </c>
      <c r="C160" s="45" t="s">
        <v>69</v>
      </c>
      <c r="D160" s="28">
        <v>37.239309939999998</v>
      </c>
      <c r="E160" s="29">
        <v>-118.28178137</v>
      </c>
      <c r="F160" s="62">
        <v>1182.98</v>
      </c>
      <c r="G160" s="65">
        <v>-10.169077282341854</v>
      </c>
      <c r="H160" s="59">
        <v>-51.861417157143059</v>
      </c>
      <c r="I160" s="76" t="s">
        <v>70</v>
      </c>
      <c r="J160" s="78" t="s">
        <v>70</v>
      </c>
      <c r="K160" s="37" t="s">
        <v>536</v>
      </c>
      <c r="L160" s="37" t="s">
        <v>537</v>
      </c>
      <c r="M160" s="76" t="s">
        <v>74</v>
      </c>
      <c r="N160" s="78" t="s">
        <v>74</v>
      </c>
      <c r="O160" s="82">
        <v>33</v>
      </c>
      <c r="P160" s="123">
        <f>_xlfn.XLOOKUP(O160,'ARX IDs'!B$3:B$47,'ARX IDs'!C$3:C$47,"")</f>
        <v>25</v>
      </c>
      <c r="Q160" s="123">
        <f t="shared" si="20"/>
        <v>33</v>
      </c>
      <c r="R160" s="39">
        <v>5</v>
      </c>
      <c r="S160" s="109">
        <v>6</v>
      </c>
      <c r="T160" s="133">
        <f>IF(ISBLANK(V160), "", _xlfn.XLOOKUP(V160,'SNAP2 IDs'!C$3:C$15,'SNAP2 IDs'!B$3:B$15,""))</f>
        <v>3</v>
      </c>
      <c r="U160" s="134">
        <f>_xlfn.XLOOKUP($T160, 'SNAP2 IDs'!$B$3:$B$15,'SNAP2 IDs'!D$3:D$15, "Lookup err")</f>
        <v>2</v>
      </c>
      <c r="V160" s="38">
        <v>8</v>
      </c>
      <c r="W160" s="134" t="str">
        <f>_xlfn.XLOOKUP($T160, 'SNAP2 IDs'!$B$3:$B$15,'SNAP2 IDs'!E$3:E$15, "Lookup err")</f>
        <v>00:00:b3:f2:e4:75</v>
      </c>
      <c r="X160" s="136" t="str">
        <f>_xlfn.XLOOKUP($T160, 'SNAP2 IDs'!$B$3:$B$15,'SNAP2 IDs'!F$3:F$15, "Lookup err")</f>
        <v>snap08.sas.pvt</v>
      </c>
      <c r="Y160" s="94">
        <v>0</v>
      </c>
      <c r="Z160" s="39">
        <v>20</v>
      </c>
      <c r="AA160" s="95">
        <v>21</v>
      </c>
      <c r="AB160" s="94">
        <f t="shared" si="21"/>
        <v>22</v>
      </c>
      <c r="AC160" s="95">
        <f t="shared" si="22"/>
        <v>23</v>
      </c>
      <c r="AD160" s="98">
        <f t="shared" si="23"/>
        <v>235</v>
      </c>
      <c r="AE160" s="114" t="s">
        <v>499</v>
      </c>
    </row>
    <row r="161" spans="1:31">
      <c r="A161" s="48"/>
      <c r="B161" s="116" t="s">
        <v>538</v>
      </c>
      <c r="C161" s="45" t="s">
        <v>69</v>
      </c>
      <c r="D161" s="28">
        <v>37.239267810000001</v>
      </c>
      <c r="E161" s="29">
        <v>-118.28176021</v>
      </c>
      <c r="F161" s="62">
        <v>1182.9000000000001</v>
      </c>
      <c r="G161" s="65">
        <v>-8.2968407911169813</v>
      </c>
      <c r="H161" s="59">
        <v>-56.537140792095379</v>
      </c>
      <c r="I161" s="76" t="s">
        <v>70</v>
      </c>
      <c r="J161" s="78" t="s">
        <v>70</v>
      </c>
      <c r="K161" s="37" t="s">
        <v>539</v>
      </c>
      <c r="L161" s="37" t="s">
        <v>540</v>
      </c>
      <c r="M161" s="76" t="s">
        <v>74</v>
      </c>
      <c r="N161" s="78" t="s">
        <v>74</v>
      </c>
      <c r="O161" s="82">
        <v>33</v>
      </c>
      <c r="P161" s="123">
        <f>_xlfn.XLOOKUP(O161,'ARX IDs'!B$3:B$47,'ARX IDs'!C$3:C$47,"")</f>
        <v>25</v>
      </c>
      <c r="Q161" s="123">
        <f t="shared" si="20"/>
        <v>33</v>
      </c>
      <c r="R161" s="39">
        <v>7</v>
      </c>
      <c r="S161" s="109">
        <v>8</v>
      </c>
      <c r="T161" s="133">
        <f>IF(ISBLANK(V161), "", _xlfn.XLOOKUP(V161,'SNAP2 IDs'!C$3:C$15,'SNAP2 IDs'!B$3:B$15,""))</f>
        <v>3</v>
      </c>
      <c r="U161" s="134">
        <f>_xlfn.XLOOKUP($T161, 'SNAP2 IDs'!$B$3:$B$15,'SNAP2 IDs'!D$3:D$15, "Lookup err")</f>
        <v>2</v>
      </c>
      <c r="V161" s="38">
        <v>8</v>
      </c>
      <c r="W161" s="134" t="str">
        <f>_xlfn.XLOOKUP($T161, 'SNAP2 IDs'!$B$3:$B$15,'SNAP2 IDs'!E$3:E$15, "Lookup err")</f>
        <v>00:00:b3:f2:e4:75</v>
      </c>
      <c r="X161" s="136" t="str">
        <f>_xlfn.XLOOKUP($T161, 'SNAP2 IDs'!$B$3:$B$15,'SNAP2 IDs'!F$3:F$15, "Lookup err")</f>
        <v>snap08.sas.pvt</v>
      </c>
      <c r="Y161" s="94">
        <v>0</v>
      </c>
      <c r="Z161" s="39">
        <v>22</v>
      </c>
      <c r="AA161" s="95">
        <v>23</v>
      </c>
      <c r="AB161" s="94">
        <f t="shared" si="21"/>
        <v>20</v>
      </c>
      <c r="AC161" s="95">
        <f t="shared" si="22"/>
        <v>21</v>
      </c>
      <c r="AD161" s="98">
        <f t="shared" si="23"/>
        <v>234</v>
      </c>
      <c r="AE161" s="114" t="s">
        <v>499</v>
      </c>
    </row>
    <row r="162" spans="1:31">
      <c r="A162" s="48"/>
      <c r="B162" s="116" t="s">
        <v>541</v>
      </c>
      <c r="C162" s="45" t="s">
        <v>69</v>
      </c>
      <c r="D162" s="28">
        <v>37.239053249999998</v>
      </c>
      <c r="E162" s="29">
        <v>-118.2817099</v>
      </c>
      <c r="F162" s="62">
        <v>1182.5899999999999</v>
      </c>
      <c r="G162" s="65">
        <v>-3.8336393436189775</v>
      </c>
      <c r="H162" s="59">
        <v>-80.355252592361552</v>
      </c>
      <c r="I162" s="76" t="s">
        <v>70</v>
      </c>
      <c r="J162" s="78" t="s">
        <v>70</v>
      </c>
      <c r="K162" s="37" t="s">
        <v>542</v>
      </c>
      <c r="L162" s="37" t="s">
        <v>215</v>
      </c>
      <c r="M162" s="76" t="s">
        <v>74</v>
      </c>
      <c r="N162" s="78" t="s">
        <v>74</v>
      </c>
      <c r="O162" s="82">
        <v>33</v>
      </c>
      <c r="P162" s="123">
        <f>_xlfn.XLOOKUP(O162,'ARX IDs'!B$3:B$47,'ARX IDs'!C$3:C$47,"")</f>
        <v>25</v>
      </c>
      <c r="Q162" s="123">
        <f t="shared" si="20"/>
        <v>33</v>
      </c>
      <c r="R162" s="39">
        <v>9</v>
      </c>
      <c r="S162" s="109">
        <v>10</v>
      </c>
      <c r="T162" s="133">
        <f>IF(ISBLANK(V162), "", _xlfn.XLOOKUP(V162,'SNAP2 IDs'!C$3:C$15,'SNAP2 IDs'!B$3:B$15,""))</f>
        <v>3</v>
      </c>
      <c r="U162" s="134">
        <f>_xlfn.XLOOKUP($T162, 'SNAP2 IDs'!$B$3:$B$15,'SNAP2 IDs'!D$3:D$15, "Lookup err")</f>
        <v>2</v>
      </c>
      <c r="V162" s="38">
        <v>8</v>
      </c>
      <c r="W162" s="134" t="str">
        <f>_xlfn.XLOOKUP($T162, 'SNAP2 IDs'!$B$3:$B$15,'SNAP2 IDs'!E$3:E$15, "Lookup err")</f>
        <v>00:00:b3:f2:e4:75</v>
      </c>
      <c r="X162" s="136" t="str">
        <f>_xlfn.XLOOKUP($T162, 'SNAP2 IDs'!$B$3:$B$15,'SNAP2 IDs'!F$3:F$15, "Lookup err")</f>
        <v>snap08.sas.pvt</v>
      </c>
      <c r="Y162" s="94">
        <v>0</v>
      </c>
      <c r="Z162" s="39">
        <v>24</v>
      </c>
      <c r="AA162" s="95">
        <v>25</v>
      </c>
      <c r="AB162" s="94">
        <f t="shared" si="21"/>
        <v>26</v>
      </c>
      <c r="AC162" s="95">
        <f t="shared" si="22"/>
        <v>27</v>
      </c>
      <c r="AD162" s="98">
        <f t="shared" si="23"/>
        <v>237</v>
      </c>
      <c r="AE162" s="114" t="s">
        <v>499</v>
      </c>
    </row>
    <row r="163" spans="1:31">
      <c r="A163" s="48"/>
      <c r="B163" s="116" t="s">
        <v>543</v>
      </c>
      <c r="C163" s="45" t="s">
        <v>69</v>
      </c>
      <c r="D163" s="28">
        <v>37.238998379999998</v>
      </c>
      <c r="E163" s="29">
        <v>-118.2817955</v>
      </c>
      <c r="F163" s="62">
        <v>1182.58</v>
      </c>
      <c r="G163" s="65">
        <v>-11.429115734687102</v>
      </c>
      <c r="H163" s="59">
        <v>-86.440463299956463</v>
      </c>
      <c r="I163" s="76" t="s">
        <v>70</v>
      </c>
      <c r="J163" s="78" t="s">
        <v>70</v>
      </c>
      <c r="K163" s="37" t="s">
        <v>544</v>
      </c>
      <c r="L163" s="37" t="s">
        <v>545</v>
      </c>
      <c r="M163" s="76" t="s">
        <v>74</v>
      </c>
      <c r="N163" s="78" t="s">
        <v>74</v>
      </c>
      <c r="O163" s="82">
        <v>33</v>
      </c>
      <c r="P163" s="123">
        <f>_xlfn.XLOOKUP(O163,'ARX IDs'!B$3:B$47,'ARX IDs'!C$3:C$47,"")</f>
        <v>25</v>
      </c>
      <c r="Q163" s="123">
        <f t="shared" si="20"/>
        <v>33</v>
      </c>
      <c r="R163" s="39">
        <v>11</v>
      </c>
      <c r="S163" s="109">
        <v>12</v>
      </c>
      <c r="T163" s="133">
        <f>IF(ISBLANK(V163), "", _xlfn.XLOOKUP(V163,'SNAP2 IDs'!C$3:C$15,'SNAP2 IDs'!B$3:B$15,""))</f>
        <v>3</v>
      </c>
      <c r="U163" s="134">
        <f>_xlfn.XLOOKUP($T163, 'SNAP2 IDs'!$B$3:$B$15,'SNAP2 IDs'!D$3:D$15, "Lookup err")</f>
        <v>2</v>
      </c>
      <c r="V163" s="38">
        <v>8</v>
      </c>
      <c r="W163" s="134" t="str">
        <f>_xlfn.XLOOKUP($T163, 'SNAP2 IDs'!$B$3:$B$15,'SNAP2 IDs'!E$3:E$15, "Lookup err")</f>
        <v>00:00:b3:f2:e4:75</v>
      </c>
      <c r="X163" s="136" t="str">
        <f>_xlfn.XLOOKUP($T163, 'SNAP2 IDs'!$B$3:$B$15,'SNAP2 IDs'!F$3:F$15, "Lookup err")</f>
        <v>snap08.sas.pvt</v>
      </c>
      <c r="Y163" s="94">
        <v>0</v>
      </c>
      <c r="Z163" s="39">
        <v>26</v>
      </c>
      <c r="AA163" s="95">
        <v>27</v>
      </c>
      <c r="AB163" s="94">
        <f t="shared" si="21"/>
        <v>24</v>
      </c>
      <c r="AC163" s="95">
        <f t="shared" si="22"/>
        <v>25</v>
      </c>
      <c r="AD163" s="98">
        <f t="shared" si="23"/>
        <v>236</v>
      </c>
      <c r="AE163" s="114" t="s">
        <v>499</v>
      </c>
    </row>
    <row r="164" spans="1:31">
      <c r="A164" s="48"/>
      <c r="B164" s="116" t="s">
        <v>546</v>
      </c>
      <c r="C164" s="45" t="s">
        <v>69</v>
      </c>
      <c r="D164" s="28">
        <v>37.23888067</v>
      </c>
      <c r="E164" s="29">
        <v>-118.2818386</v>
      </c>
      <c r="F164" s="62">
        <v>1182.6600000000001</v>
      </c>
      <c r="G164" s="65">
        <v>-15.253495810611572</v>
      </c>
      <c r="H164" s="59">
        <v>-99.506519411590986</v>
      </c>
      <c r="I164" s="76" t="s">
        <v>70</v>
      </c>
      <c r="J164" s="78" t="s">
        <v>70</v>
      </c>
      <c r="K164" s="37" t="s">
        <v>547</v>
      </c>
      <c r="L164" s="37" t="s">
        <v>548</v>
      </c>
      <c r="M164" s="76" t="s">
        <v>74</v>
      </c>
      <c r="N164" s="78" t="s">
        <v>74</v>
      </c>
      <c r="O164" s="82">
        <v>33</v>
      </c>
      <c r="P164" s="123">
        <f>_xlfn.XLOOKUP(O164,'ARX IDs'!B$3:B$47,'ARX IDs'!C$3:C$47,"")</f>
        <v>25</v>
      </c>
      <c r="Q164" s="123">
        <f t="shared" si="20"/>
        <v>33</v>
      </c>
      <c r="R164" s="39">
        <v>13</v>
      </c>
      <c r="S164" s="109">
        <v>14</v>
      </c>
      <c r="T164" s="133">
        <f>IF(ISBLANK(V164), "", _xlfn.XLOOKUP(V164,'SNAP2 IDs'!C$3:C$15,'SNAP2 IDs'!B$3:B$15,""))</f>
        <v>3</v>
      </c>
      <c r="U164" s="134">
        <f>_xlfn.XLOOKUP($T164, 'SNAP2 IDs'!$B$3:$B$15,'SNAP2 IDs'!D$3:D$15, "Lookup err")</f>
        <v>2</v>
      </c>
      <c r="V164" s="38">
        <v>8</v>
      </c>
      <c r="W164" s="134" t="str">
        <f>_xlfn.XLOOKUP($T164, 'SNAP2 IDs'!$B$3:$B$15,'SNAP2 IDs'!E$3:E$15, "Lookup err")</f>
        <v>00:00:b3:f2:e4:75</v>
      </c>
      <c r="X164" s="136" t="str">
        <f>_xlfn.XLOOKUP($T164, 'SNAP2 IDs'!$B$3:$B$15,'SNAP2 IDs'!F$3:F$15, "Lookup err")</f>
        <v>snap08.sas.pvt</v>
      </c>
      <c r="Y164" s="94">
        <v>0</v>
      </c>
      <c r="Z164" s="39">
        <v>28</v>
      </c>
      <c r="AA164" s="95">
        <v>29</v>
      </c>
      <c r="AB164" s="94">
        <f t="shared" si="21"/>
        <v>30</v>
      </c>
      <c r="AC164" s="95">
        <f t="shared" si="22"/>
        <v>31</v>
      </c>
      <c r="AD164" s="98">
        <f t="shared" si="23"/>
        <v>239</v>
      </c>
      <c r="AE164" s="114" t="s">
        <v>499</v>
      </c>
    </row>
    <row r="165" spans="1:31">
      <c r="A165" s="48"/>
      <c r="B165" s="116" t="s">
        <v>549</v>
      </c>
      <c r="C165" s="45" t="s">
        <v>69</v>
      </c>
      <c r="D165" s="28">
        <v>37.240680920000003</v>
      </c>
      <c r="E165" s="29">
        <v>-118.28206328</v>
      </c>
      <c r="F165" s="62">
        <v>1182.8800000000001</v>
      </c>
      <c r="G165" s="65">
        <v>-35.190811950144855</v>
      </c>
      <c r="H165" s="59">
        <v>100.29215700270797</v>
      </c>
      <c r="I165" s="76" t="s">
        <v>70</v>
      </c>
      <c r="J165" s="78" t="s">
        <v>70</v>
      </c>
      <c r="K165" s="37" t="s">
        <v>550</v>
      </c>
      <c r="L165" s="37" t="s">
        <v>405</v>
      </c>
      <c r="M165" s="76" t="s">
        <v>74</v>
      </c>
      <c r="N165" s="78" t="s">
        <v>74</v>
      </c>
      <c r="O165" s="82">
        <v>36</v>
      </c>
      <c r="P165" s="123">
        <f>_xlfn.XLOOKUP(O165,'ARX IDs'!B$3:B$47,'ARX IDs'!C$3:C$47,"")</f>
        <v>41</v>
      </c>
      <c r="Q165" s="123">
        <v>36</v>
      </c>
      <c r="R165" s="39">
        <v>3</v>
      </c>
      <c r="S165" s="109">
        <v>4</v>
      </c>
      <c r="T165" s="133">
        <f>IF(ISBLANK(V165), "", _xlfn.XLOOKUP(V165,'SNAP2 IDs'!C$3:C$15,'SNAP2 IDs'!B$3:B$15,""))</f>
        <v>1</v>
      </c>
      <c r="U165" s="134">
        <f>_xlfn.XLOOKUP($T165, 'SNAP2 IDs'!$B$3:$B$15,'SNAP2 IDs'!D$3:D$15, "Lookup err")</f>
        <v>2</v>
      </c>
      <c r="V165" s="38">
        <v>9</v>
      </c>
      <c r="W165" s="134" t="str">
        <f>_xlfn.XLOOKUP($T165, 'SNAP2 IDs'!$B$3:$B$15,'SNAP2 IDs'!E$3:E$15, "Lookup err")</f>
        <v>02:00:ce:ca:e4:6f</v>
      </c>
      <c r="X165" s="136" t="str">
        <f>_xlfn.XLOOKUP($T165, 'SNAP2 IDs'!$B$3:$B$15,'SNAP2 IDs'!F$3:F$15, "Lookup err")</f>
        <v>snap09.sas.pvt</v>
      </c>
      <c r="Y165" s="94">
        <v>0</v>
      </c>
      <c r="Z165" s="39">
        <v>14</v>
      </c>
      <c r="AA165" s="95">
        <v>15</v>
      </c>
      <c r="AB165" s="94">
        <f t="shared" si="21"/>
        <v>12</v>
      </c>
      <c r="AC165" s="95">
        <f t="shared" si="22"/>
        <v>13</v>
      </c>
      <c r="AD165" s="98">
        <f t="shared" si="23"/>
        <v>262</v>
      </c>
      <c r="AE165" s="114" t="s">
        <v>342</v>
      </c>
    </row>
    <row r="166" spans="1:31">
      <c r="A166" s="48"/>
      <c r="B166" s="116" t="s">
        <v>551</v>
      </c>
      <c r="C166" s="45" t="s">
        <v>69</v>
      </c>
      <c r="D166" s="28">
        <v>37.240519259999999</v>
      </c>
      <c r="E166" s="29">
        <v>-118.28191434</v>
      </c>
      <c r="F166" s="62">
        <v>1183.55</v>
      </c>
      <c r="G166" s="65">
        <v>-21.970058031260436</v>
      </c>
      <c r="H166" s="59">
        <v>82.345058271654707</v>
      </c>
      <c r="I166" s="76" t="s">
        <v>70</v>
      </c>
      <c r="J166" s="78" t="s">
        <v>70</v>
      </c>
      <c r="K166" s="37" t="s">
        <v>552</v>
      </c>
      <c r="L166" s="37" t="s">
        <v>553</v>
      </c>
      <c r="M166" s="76" t="s">
        <v>74</v>
      </c>
      <c r="N166" s="78" t="s">
        <v>74</v>
      </c>
      <c r="O166" s="82">
        <v>36</v>
      </c>
      <c r="P166" s="123">
        <f>_xlfn.XLOOKUP(O166,'ARX IDs'!B$3:B$47,'ARX IDs'!C$3:C$47,"")</f>
        <v>41</v>
      </c>
      <c r="Q166" s="123">
        <v>36</v>
      </c>
      <c r="R166" s="39">
        <v>5</v>
      </c>
      <c r="S166" s="109">
        <v>6</v>
      </c>
      <c r="T166" s="133">
        <f>IF(ISBLANK(V166), "", _xlfn.XLOOKUP(V166,'SNAP2 IDs'!C$3:C$15,'SNAP2 IDs'!B$3:B$15,""))</f>
        <v>1</v>
      </c>
      <c r="U166" s="134">
        <f>_xlfn.XLOOKUP($T166, 'SNAP2 IDs'!$B$3:$B$15,'SNAP2 IDs'!D$3:D$15, "Lookup err")</f>
        <v>2</v>
      </c>
      <c r="V166" s="38">
        <v>9</v>
      </c>
      <c r="W166" s="134" t="str">
        <f>_xlfn.XLOOKUP($T166, 'SNAP2 IDs'!$B$3:$B$15,'SNAP2 IDs'!E$3:E$15, "Lookup err")</f>
        <v>02:00:ce:ca:e4:6f</v>
      </c>
      <c r="X166" s="136" t="str">
        <f>_xlfn.XLOOKUP($T166, 'SNAP2 IDs'!$B$3:$B$15,'SNAP2 IDs'!F$3:F$15, "Lookup err")</f>
        <v>snap09.sas.pvt</v>
      </c>
      <c r="Y166" s="94">
        <v>0</v>
      </c>
      <c r="Z166" s="39">
        <v>16</v>
      </c>
      <c r="AA166" s="95">
        <v>17</v>
      </c>
      <c r="AB166" s="94">
        <f t="shared" si="21"/>
        <v>18</v>
      </c>
      <c r="AC166" s="95">
        <f t="shared" si="22"/>
        <v>19</v>
      </c>
      <c r="AD166" s="98">
        <f t="shared" si="23"/>
        <v>265</v>
      </c>
      <c r="AE166" s="114" t="s">
        <v>342</v>
      </c>
    </row>
    <row r="167" spans="1:31">
      <c r="A167" s="48"/>
      <c r="B167" s="116" t="s">
        <v>554</v>
      </c>
      <c r="C167" s="45" t="s">
        <v>69</v>
      </c>
      <c r="D167" s="28">
        <v>37.240451720000003</v>
      </c>
      <c r="E167" s="29">
        <v>-118.28207648999999</v>
      </c>
      <c r="F167" s="62">
        <v>1183.54</v>
      </c>
      <c r="G167" s="65">
        <v>-36.362160234150338</v>
      </c>
      <c r="H167" s="59">
        <v>74.857019486782548</v>
      </c>
      <c r="I167" s="76" t="s">
        <v>70</v>
      </c>
      <c r="J167" s="78" t="s">
        <v>70</v>
      </c>
      <c r="K167" s="37" t="s">
        <v>555</v>
      </c>
      <c r="L167" s="37" t="s">
        <v>556</v>
      </c>
      <c r="M167" s="76" t="s">
        <v>74</v>
      </c>
      <c r="N167" s="78" t="s">
        <v>74</v>
      </c>
      <c r="O167" s="82">
        <v>36</v>
      </c>
      <c r="P167" s="123">
        <f>_xlfn.XLOOKUP(O167,'ARX IDs'!B$3:B$47,'ARX IDs'!C$3:C$47,"")</f>
        <v>41</v>
      </c>
      <c r="Q167" s="123">
        <v>36</v>
      </c>
      <c r="R167" s="39">
        <v>7</v>
      </c>
      <c r="S167" s="109">
        <v>8</v>
      </c>
      <c r="T167" s="133">
        <f>IF(ISBLANK(V167), "", _xlfn.XLOOKUP(V167,'SNAP2 IDs'!C$3:C$15,'SNAP2 IDs'!B$3:B$15,""))</f>
        <v>1</v>
      </c>
      <c r="U167" s="134">
        <f>_xlfn.XLOOKUP($T167, 'SNAP2 IDs'!$B$3:$B$15,'SNAP2 IDs'!D$3:D$15, "Lookup err")</f>
        <v>2</v>
      </c>
      <c r="V167" s="38">
        <v>9</v>
      </c>
      <c r="W167" s="134" t="str">
        <f>_xlfn.XLOOKUP($T167, 'SNAP2 IDs'!$B$3:$B$15,'SNAP2 IDs'!E$3:E$15, "Lookup err")</f>
        <v>02:00:ce:ca:e4:6f</v>
      </c>
      <c r="X167" s="136" t="str">
        <f>_xlfn.XLOOKUP($T167, 'SNAP2 IDs'!$B$3:$B$15,'SNAP2 IDs'!F$3:F$15, "Lookup err")</f>
        <v>snap09.sas.pvt</v>
      </c>
      <c r="Y167" s="94">
        <v>0</v>
      </c>
      <c r="Z167" s="39">
        <v>18</v>
      </c>
      <c r="AA167" s="95">
        <v>19</v>
      </c>
      <c r="AB167" s="94">
        <f t="shared" si="21"/>
        <v>16</v>
      </c>
      <c r="AC167" s="95">
        <f t="shared" si="22"/>
        <v>17</v>
      </c>
      <c r="AD167" s="98">
        <f t="shared" si="23"/>
        <v>264</v>
      </c>
      <c r="AE167" s="114" t="s">
        <v>557</v>
      </c>
    </row>
    <row r="168" spans="1:31">
      <c r="A168" s="48"/>
      <c r="B168" s="116" t="s">
        <v>558</v>
      </c>
      <c r="C168" s="45" t="s">
        <v>69</v>
      </c>
      <c r="D168" s="28">
        <v>37.240366889999997</v>
      </c>
      <c r="E168" s="29">
        <v>-118.28189045000001</v>
      </c>
      <c r="F168" s="62">
        <v>1183.1300000000001</v>
      </c>
      <c r="G168" s="65">
        <v>-19.849441367395585</v>
      </c>
      <c r="H168" s="59">
        <v>65.437872438681055</v>
      </c>
      <c r="I168" s="76" t="s">
        <v>70</v>
      </c>
      <c r="J168" s="78" t="s">
        <v>70</v>
      </c>
      <c r="K168" s="37" t="s">
        <v>559</v>
      </c>
      <c r="L168" s="37" t="s">
        <v>560</v>
      </c>
      <c r="M168" s="76" t="s">
        <v>74</v>
      </c>
      <c r="N168" s="78" t="s">
        <v>74</v>
      </c>
      <c r="O168" s="82">
        <v>36</v>
      </c>
      <c r="P168" s="123">
        <f>_xlfn.XLOOKUP(O168,'ARX IDs'!B$3:B$47,'ARX IDs'!C$3:C$47,"")</f>
        <v>41</v>
      </c>
      <c r="Q168" s="123">
        <v>36</v>
      </c>
      <c r="R168" s="39">
        <v>9</v>
      </c>
      <c r="S168" s="109">
        <v>10</v>
      </c>
      <c r="T168" s="133">
        <f>IF(ISBLANK(V168), "", _xlfn.XLOOKUP(V168,'SNAP2 IDs'!C$3:C$15,'SNAP2 IDs'!B$3:B$15,""))</f>
        <v>1</v>
      </c>
      <c r="U168" s="134">
        <f>_xlfn.XLOOKUP($T168, 'SNAP2 IDs'!$B$3:$B$15,'SNAP2 IDs'!D$3:D$15, "Lookup err")</f>
        <v>2</v>
      </c>
      <c r="V168" s="38">
        <v>9</v>
      </c>
      <c r="W168" s="134" t="str">
        <f>_xlfn.XLOOKUP($T168, 'SNAP2 IDs'!$B$3:$B$15,'SNAP2 IDs'!E$3:E$15, "Lookup err")</f>
        <v>02:00:ce:ca:e4:6f</v>
      </c>
      <c r="X168" s="136" t="str">
        <f>_xlfn.XLOOKUP($T168, 'SNAP2 IDs'!$B$3:$B$15,'SNAP2 IDs'!F$3:F$15, "Lookup err")</f>
        <v>snap09.sas.pvt</v>
      </c>
      <c r="Y168" s="94">
        <v>0</v>
      </c>
      <c r="Z168" s="39">
        <v>20</v>
      </c>
      <c r="AA168" s="95">
        <v>21</v>
      </c>
      <c r="AB168" s="94">
        <f t="shared" si="21"/>
        <v>22</v>
      </c>
      <c r="AC168" s="95">
        <f t="shared" si="22"/>
        <v>23</v>
      </c>
      <c r="AD168" s="98">
        <f t="shared" si="23"/>
        <v>267</v>
      </c>
      <c r="AE168" s="114" t="s">
        <v>342</v>
      </c>
    </row>
    <row r="169" spans="1:31">
      <c r="A169" s="48"/>
      <c r="B169" s="116" t="s">
        <v>561</v>
      </c>
      <c r="C169" s="45" t="s">
        <v>69</v>
      </c>
      <c r="D169" s="28">
        <v>37.240253180000003</v>
      </c>
      <c r="E169" s="29">
        <v>-118.28205730000001</v>
      </c>
      <c r="F169" s="62">
        <v>1183.1400000000001</v>
      </c>
      <c r="G169" s="65">
        <v>-34.658625669711384</v>
      </c>
      <c r="H169" s="59">
        <v>52.812419767631745</v>
      </c>
      <c r="I169" s="76" t="s">
        <v>70</v>
      </c>
      <c r="J169" s="78" t="s">
        <v>70</v>
      </c>
      <c r="K169" s="37" t="s">
        <v>562</v>
      </c>
      <c r="L169" s="37" t="s">
        <v>563</v>
      </c>
      <c r="M169" s="76" t="s">
        <v>74</v>
      </c>
      <c r="N169" s="78" t="s">
        <v>74</v>
      </c>
      <c r="O169" s="82">
        <v>36</v>
      </c>
      <c r="P169" s="123">
        <f>_xlfn.XLOOKUP(O169,'ARX IDs'!B$3:B$47,'ARX IDs'!C$3:C$47,"")</f>
        <v>41</v>
      </c>
      <c r="Q169" s="123">
        <v>36</v>
      </c>
      <c r="R169" s="39">
        <v>11</v>
      </c>
      <c r="S169" s="109">
        <v>12</v>
      </c>
      <c r="T169" s="133">
        <f>IF(ISBLANK(V169), "", _xlfn.XLOOKUP(V169,'SNAP2 IDs'!C$3:C$15,'SNAP2 IDs'!B$3:B$15,""))</f>
        <v>1</v>
      </c>
      <c r="U169" s="134">
        <f>_xlfn.XLOOKUP($T169, 'SNAP2 IDs'!$B$3:$B$15,'SNAP2 IDs'!D$3:D$15, "Lookup err")</f>
        <v>2</v>
      </c>
      <c r="V169" s="38">
        <v>9</v>
      </c>
      <c r="W169" s="134" t="str">
        <f>_xlfn.XLOOKUP($T169, 'SNAP2 IDs'!$B$3:$B$15,'SNAP2 IDs'!E$3:E$15, "Lookup err")</f>
        <v>02:00:ce:ca:e4:6f</v>
      </c>
      <c r="X169" s="136" t="str">
        <f>_xlfn.XLOOKUP($T169, 'SNAP2 IDs'!$B$3:$B$15,'SNAP2 IDs'!F$3:F$15, "Lookup err")</f>
        <v>snap09.sas.pvt</v>
      </c>
      <c r="Y169" s="94">
        <v>0</v>
      </c>
      <c r="Z169" s="39">
        <v>22</v>
      </c>
      <c r="AA169" s="95">
        <v>23</v>
      </c>
      <c r="AB169" s="94">
        <f t="shared" si="21"/>
        <v>20</v>
      </c>
      <c r="AC169" s="95">
        <f t="shared" si="22"/>
        <v>21</v>
      </c>
      <c r="AD169" s="98">
        <f t="shared" si="23"/>
        <v>266</v>
      </c>
      <c r="AE169" s="114" t="s">
        <v>342</v>
      </c>
    </row>
    <row r="170" spans="1:31">
      <c r="A170" s="48"/>
      <c r="B170" s="116" t="s">
        <v>564</v>
      </c>
      <c r="C170" s="45" t="s">
        <v>69</v>
      </c>
      <c r="D170" s="28">
        <v>37.240169710000004</v>
      </c>
      <c r="E170" s="29">
        <v>-118.28189408999999</v>
      </c>
      <c r="F170" s="62">
        <v>1182.79</v>
      </c>
      <c r="G170" s="65">
        <v>-20.17779679424762</v>
      </c>
      <c r="H170" s="59">
        <v>43.555308237670687</v>
      </c>
      <c r="I170" s="76" t="s">
        <v>70</v>
      </c>
      <c r="J170" s="78" t="s">
        <v>70</v>
      </c>
      <c r="K170" s="37" t="s">
        <v>565</v>
      </c>
      <c r="L170" s="37" t="s">
        <v>566</v>
      </c>
      <c r="M170" s="76" t="s">
        <v>74</v>
      </c>
      <c r="N170" s="78" t="s">
        <v>74</v>
      </c>
      <c r="O170" s="82">
        <v>36</v>
      </c>
      <c r="P170" s="123">
        <f>_xlfn.XLOOKUP(O170,'ARX IDs'!B$3:B$47,'ARX IDs'!C$3:C$47,"")</f>
        <v>41</v>
      </c>
      <c r="Q170" s="123">
        <v>36</v>
      </c>
      <c r="R170" s="39">
        <v>13</v>
      </c>
      <c r="S170" s="109">
        <v>14</v>
      </c>
      <c r="T170" s="133">
        <f>IF(ISBLANK(V170), "", _xlfn.XLOOKUP(V170,'SNAP2 IDs'!C$3:C$15,'SNAP2 IDs'!B$3:B$15,""))</f>
        <v>1</v>
      </c>
      <c r="U170" s="134">
        <f>_xlfn.XLOOKUP($T170, 'SNAP2 IDs'!$B$3:$B$15,'SNAP2 IDs'!D$3:D$15, "Lookup err")</f>
        <v>2</v>
      </c>
      <c r="V170" s="38">
        <v>9</v>
      </c>
      <c r="W170" s="134" t="str">
        <f>_xlfn.XLOOKUP($T170, 'SNAP2 IDs'!$B$3:$B$15,'SNAP2 IDs'!E$3:E$15, "Lookup err")</f>
        <v>02:00:ce:ca:e4:6f</v>
      </c>
      <c r="X170" s="136" t="str">
        <f>_xlfn.XLOOKUP($T170, 'SNAP2 IDs'!$B$3:$B$15,'SNAP2 IDs'!F$3:F$15, "Lookup err")</f>
        <v>snap09.sas.pvt</v>
      </c>
      <c r="Y170" s="94">
        <v>0</v>
      </c>
      <c r="Z170" s="39">
        <v>24</v>
      </c>
      <c r="AA170" s="95">
        <v>25</v>
      </c>
      <c r="AB170" s="94">
        <f t="shared" si="21"/>
        <v>26</v>
      </c>
      <c r="AC170" s="95">
        <f t="shared" si="22"/>
        <v>27</v>
      </c>
      <c r="AD170" s="98">
        <f t="shared" si="23"/>
        <v>269</v>
      </c>
      <c r="AE170" s="114" t="s">
        <v>342</v>
      </c>
    </row>
    <row r="171" spans="1:31">
      <c r="A171" s="48"/>
      <c r="B171" s="116" t="s">
        <v>567</v>
      </c>
      <c r="C171" s="45" t="s">
        <v>69</v>
      </c>
      <c r="D171" s="28">
        <v>37.240093000000002</v>
      </c>
      <c r="E171" s="29">
        <v>-118.28199327</v>
      </c>
      <c r="F171" s="62">
        <v>1183.1099999999999</v>
      </c>
      <c r="G171" s="65">
        <v>-28.971048484636849</v>
      </c>
      <c r="H171" s="59">
        <v>35.044004040372194</v>
      </c>
      <c r="I171" s="76" t="s">
        <v>70</v>
      </c>
      <c r="J171" s="78" t="s">
        <v>70</v>
      </c>
      <c r="K171" s="37" t="s">
        <v>287</v>
      </c>
      <c r="L171" s="37" t="s">
        <v>568</v>
      </c>
      <c r="M171" s="76" t="s">
        <v>74</v>
      </c>
      <c r="N171" s="78" t="s">
        <v>74</v>
      </c>
      <c r="O171" s="82">
        <v>36</v>
      </c>
      <c r="P171" s="123">
        <f>_xlfn.XLOOKUP(O171,'ARX IDs'!B$3:B$47,'ARX IDs'!C$3:C$47,"")</f>
        <v>41</v>
      </c>
      <c r="Q171" s="123">
        <v>36</v>
      </c>
      <c r="R171" s="39">
        <v>15</v>
      </c>
      <c r="S171" s="109">
        <v>16</v>
      </c>
      <c r="T171" s="133">
        <f>IF(ISBLANK(V171), "", _xlfn.XLOOKUP(V171,'SNAP2 IDs'!C$3:C$15,'SNAP2 IDs'!B$3:B$15,""))</f>
        <v>1</v>
      </c>
      <c r="U171" s="134">
        <f>_xlfn.XLOOKUP($T171, 'SNAP2 IDs'!$B$3:$B$15,'SNAP2 IDs'!D$3:D$15, "Lookup err")</f>
        <v>2</v>
      </c>
      <c r="V171" s="38">
        <v>9</v>
      </c>
      <c r="W171" s="134" t="str">
        <f>_xlfn.XLOOKUP($T171, 'SNAP2 IDs'!$B$3:$B$15,'SNAP2 IDs'!E$3:E$15, "Lookup err")</f>
        <v>02:00:ce:ca:e4:6f</v>
      </c>
      <c r="X171" s="136" t="str">
        <f>_xlfn.XLOOKUP($T171, 'SNAP2 IDs'!$B$3:$B$15,'SNAP2 IDs'!F$3:F$15, "Lookup err")</f>
        <v>snap09.sas.pvt</v>
      </c>
      <c r="Y171" s="94">
        <v>0</v>
      </c>
      <c r="Z171" s="39">
        <v>26</v>
      </c>
      <c r="AA171" s="95">
        <v>27</v>
      </c>
      <c r="AB171" s="94">
        <f t="shared" si="21"/>
        <v>24</v>
      </c>
      <c r="AC171" s="95">
        <f t="shared" si="22"/>
        <v>25</v>
      </c>
      <c r="AD171" s="98">
        <f t="shared" si="23"/>
        <v>268</v>
      </c>
      <c r="AE171" s="114" t="s">
        <v>342</v>
      </c>
    </row>
    <row r="172" spans="1:31">
      <c r="A172" s="48"/>
      <c r="B172" s="116" t="s">
        <v>569</v>
      </c>
      <c r="C172" s="45" t="s">
        <v>69</v>
      </c>
      <c r="D172" s="28">
        <v>37.240059469999998</v>
      </c>
      <c r="E172" s="29">
        <v>-118.28205377</v>
      </c>
      <c r="F172" s="62">
        <v>1183.31</v>
      </c>
      <c r="G172" s="65">
        <v>-34.348155663621107</v>
      </c>
      <c r="H172" s="59">
        <v>31.319406718605933</v>
      </c>
      <c r="I172" s="79" t="s">
        <v>71</v>
      </c>
      <c r="J172" s="77" t="s">
        <v>71</v>
      </c>
      <c r="K172" s="37"/>
      <c r="L172" s="37"/>
      <c r="M172" s="76" t="s">
        <v>74</v>
      </c>
      <c r="N172" s="77" t="s">
        <v>325</v>
      </c>
      <c r="O172" s="70"/>
      <c r="P172" s="123" t="str">
        <f>_xlfn.XLOOKUP(O172,'ARX IDs'!B$3:B$47,'ARX IDs'!C$3:C$47,"")</f>
        <v/>
      </c>
      <c r="Q172" s="129"/>
      <c r="R172" s="41"/>
      <c r="S172" s="111"/>
      <c r="T172" s="133" t="str">
        <f>IF(ISBLANK(V172), "", _xlfn.XLOOKUP(V172,'SNAP2 IDs'!C$3:C$15,'SNAP2 IDs'!B$3:B$15,""))</f>
        <v/>
      </c>
      <c r="U172" s="129"/>
      <c r="V172" s="38"/>
      <c r="W172" s="129"/>
      <c r="X172" s="138"/>
      <c r="Y172" s="89"/>
      <c r="Z172" s="41"/>
      <c r="AA172" s="90"/>
      <c r="AB172" s="89"/>
      <c r="AC172" s="90"/>
      <c r="AD172" s="100"/>
      <c r="AE172" s="114"/>
    </row>
    <row r="173" spans="1:31">
      <c r="A173" s="48"/>
      <c r="B173" s="116" t="s">
        <v>570</v>
      </c>
      <c r="C173" s="45" t="s">
        <v>69</v>
      </c>
      <c r="D173" s="28">
        <v>37.240019060000002</v>
      </c>
      <c r="E173" s="29">
        <v>-118.28199712999999</v>
      </c>
      <c r="F173" s="62">
        <v>1183.06</v>
      </c>
      <c r="G173" s="65">
        <v>-29.32600056510919</v>
      </c>
      <c r="H173" s="59">
        <v>26.836793903510166</v>
      </c>
      <c r="I173" s="79" t="s">
        <v>71</v>
      </c>
      <c r="J173" s="77" t="s">
        <v>71</v>
      </c>
      <c r="K173" s="37"/>
      <c r="L173" s="37"/>
      <c r="M173" s="76" t="s">
        <v>74</v>
      </c>
      <c r="N173" s="77" t="s">
        <v>325</v>
      </c>
      <c r="O173" s="70"/>
      <c r="P173" s="123" t="str">
        <f>_xlfn.XLOOKUP(O173,'ARX IDs'!B$3:B$47,'ARX IDs'!C$3:C$47,"")</f>
        <v/>
      </c>
      <c r="Q173" s="129"/>
      <c r="R173" s="41"/>
      <c r="S173" s="111"/>
      <c r="T173" s="133" t="str">
        <f>IF(ISBLANK(V173), "", _xlfn.XLOOKUP(V173,'SNAP2 IDs'!C$3:C$15,'SNAP2 IDs'!B$3:B$15,""))</f>
        <v/>
      </c>
      <c r="U173" s="129"/>
      <c r="V173" s="38"/>
      <c r="W173" s="129"/>
      <c r="X173" s="138"/>
      <c r="Y173" s="89"/>
      <c r="Z173" s="41"/>
      <c r="AA173" s="90"/>
      <c r="AB173" s="89"/>
      <c r="AC173" s="90"/>
      <c r="AD173" s="100"/>
      <c r="AE173" s="114"/>
    </row>
    <row r="174" spans="1:31">
      <c r="A174" s="48"/>
      <c r="B174" s="116" t="s">
        <v>571</v>
      </c>
      <c r="C174" s="45" t="s">
        <v>69</v>
      </c>
      <c r="D174" s="28">
        <v>37.239953900000003</v>
      </c>
      <c r="E174" s="29">
        <v>-118.28208360000001</v>
      </c>
      <c r="F174" s="62">
        <v>1183.19</v>
      </c>
      <c r="G174" s="65">
        <v>-36.992388759331114</v>
      </c>
      <c r="H174" s="59">
        <v>19.599577229557795</v>
      </c>
      <c r="I174" s="76" t="s">
        <v>70</v>
      </c>
      <c r="J174" s="78" t="s">
        <v>70</v>
      </c>
      <c r="K174" s="37" t="s">
        <v>572</v>
      </c>
      <c r="L174" s="37" t="s">
        <v>286</v>
      </c>
      <c r="M174" s="76" t="s">
        <v>74</v>
      </c>
      <c r="N174" s="78" t="s">
        <v>74</v>
      </c>
      <c r="O174" s="82">
        <v>38</v>
      </c>
      <c r="P174" s="123">
        <f>_xlfn.XLOOKUP(O174,'ARX IDs'!B$3:B$47,'ARX IDs'!C$3:C$47,"")</f>
        <v>43</v>
      </c>
      <c r="Q174" s="123">
        <v>38</v>
      </c>
      <c r="R174" s="39">
        <v>13</v>
      </c>
      <c r="S174" s="109">
        <v>14</v>
      </c>
      <c r="T174" s="133">
        <f>IF(ISBLANK(V174), "", _xlfn.XLOOKUP(V174,'SNAP2 IDs'!C$3:C$15,'SNAP2 IDs'!B$3:B$15,""))</f>
        <v>2</v>
      </c>
      <c r="U174" s="134">
        <f>_xlfn.XLOOKUP($T174, 'SNAP2 IDs'!$B$3:$B$15,'SNAP2 IDs'!D$3:D$15, "Lookup err")</f>
        <v>2</v>
      </c>
      <c r="V174" s="38">
        <v>10</v>
      </c>
      <c r="W174" s="134" t="str">
        <f>_xlfn.XLOOKUP($T174, 'SNAP2 IDs'!$B$3:$B$15,'SNAP2 IDs'!E$3:E$15, "Lookup err")</f>
        <v>00:00:41:1e:e4:75</v>
      </c>
      <c r="X174" s="136" t="str">
        <f>_xlfn.XLOOKUP($T174, 'SNAP2 IDs'!$B$3:$B$15,'SNAP2 IDs'!F$3:F$15, "Lookup err")</f>
        <v>snap010.sas.pvt</v>
      </c>
      <c r="Y174" s="94">
        <v>0</v>
      </c>
      <c r="Z174" s="39">
        <v>2</v>
      </c>
      <c r="AA174" s="95">
        <v>3</v>
      </c>
      <c r="AB174" s="94">
        <f>_xlfn.BITXOR(Z174,2) + 32*Y174</f>
        <v>0</v>
      </c>
      <c r="AC174" s="95">
        <f>_xlfn.BITXOR(AA174,2) + 32*Y174</f>
        <v>1</v>
      </c>
      <c r="AD174" s="98">
        <f>32*(V174-1) + (AB174/2)</f>
        <v>288</v>
      </c>
      <c r="AE174" s="114" t="s">
        <v>342</v>
      </c>
    </row>
    <row r="175" spans="1:31">
      <c r="A175" s="48"/>
      <c r="B175" s="116" t="s">
        <v>573</v>
      </c>
      <c r="C175" s="45" t="s">
        <v>69</v>
      </c>
      <c r="D175" s="28">
        <v>37.239923900000001</v>
      </c>
      <c r="E175" s="29">
        <v>-118.28194697000001</v>
      </c>
      <c r="F175" s="62">
        <v>1182.75</v>
      </c>
      <c r="G175" s="65">
        <v>-24.871736608192574</v>
      </c>
      <c r="H175" s="59">
        <v>16.273409718423157</v>
      </c>
      <c r="I175" s="76" t="s">
        <v>70</v>
      </c>
      <c r="J175" s="78" t="s">
        <v>70</v>
      </c>
      <c r="K175" s="37" t="s">
        <v>574</v>
      </c>
      <c r="L175" s="37" t="s">
        <v>575</v>
      </c>
      <c r="M175" s="76" t="s">
        <v>74</v>
      </c>
      <c r="N175" s="78" t="s">
        <v>74</v>
      </c>
      <c r="O175" s="82">
        <v>38</v>
      </c>
      <c r="P175" s="123">
        <f>_xlfn.XLOOKUP(O175,'ARX IDs'!B$3:B$47,'ARX IDs'!C$3:C$47,"")</f>
        <v>43</v>
      </c>
      <c r="Q175" s="123">
        <v>38</v>
      </c>
      <c r="R175" s="39">
        <v>15</v>
      </c>
      <c r="S175" s="109">
        <v>16</v>
      </c>
      <c r="T175" s="133">
        <f>IF(ISBLANK(V175), "", _xlfn.XLOOKUP(V175,'SNAP2 IDs'!C$3:C$15,'SNAP2 IDs'!B$3:B$15,""))</f>
        <v>2</v>
      </c>
      <c r="U175" s="134">
        <f>_xlfn.XLOOKUP($T175, 'SNAP2 IDs'!$B$3:$B$15,'SNAP2 IDs'!D$3:D$15, "Lookup err")</f>
        <v>2</v>
      </c>
      <c r="V175" s="38">
        <v>10</v>
      </c>
      <c r="W175" s="134" t="str">
        <f>_xlfn.XLOOKUP($T175, 'SNAP2 IDs'!$B$3:$B$15,'SNAP2 IDs'!E$3:E$15, "Lookup err")</f>
        <v>00:00:41:1e:e4:75</v>
      </c>
      <c r="X175" s="136" t="str">
        <f>_xlfn.XLOOKUP($T175, 'SNAP2 IDs'!$B$3:$B$15,'SNAP2 IDs'!F$3:F$15, "Lookup err")</f>
        <v>snap010.sas.pvt</v>
      </c>
      <c r="Y175" s="94">
        <v>0</v>
      </c>
      <c r="Z175" s="39">
        <v>4</v>
      </c>
      <c r="AA175" s="95">
        <v>5</v>
      </c>
      <c r="AB175" s="94">
        <f>_xlfn.BITXOR(Z175,2) + 32*Y175</f>
        <v>6</v>
      </c>
      <c r="AC175" s="95">
        <f>_xlfn.BITXOR(AA175,2) + 32*Y175</f>
        <v>7</v>
      </c>
      <c r="AD175" s="98">
        <f>32*(V175-1) + (AB175/2)</f>
        <v>291</v>
      </c>
      <c r="AE175" s="114" t="s">
        <v>499</v>
      </c>
    </row>
    <row r="176" spans="1:31">
      <c r="A176" s="48"/>
      <c r="B176" s="116" t="s">
        <v>576</v>
      </c>
      <c r="C176" s="45" t="s">
        <v>69</v>
      </c>
      <c r="D176" s="28">
        <v>37.239846460000003</v>
      </c>
      <c r="E176" s="29">
        <v>-118.28193358</v>
      </c>
      <c r="F176" s="62">
        <v>1182.72</v>
      </c>
      <c r="G176" s="65">
        <v>-23.682764138716646</v>
      </c>
      <c r="H176" s="59">
        <v>7.6766484295765807</v>
      </c>
      <c r="I176" s="76" t="s">
        <v>70</v>
      </c>
      <c r="J176" s="78" t="s">
        <v>70</v>
      </c>
      <c r="K176" s="37" t="s">
        <v>577</v>
      </c>
      <c r="L176" s="37" t="s">
        <v>304</v>
      </c>
      <c r="M176" s="76" t="s">
        <v>74</v>
      </c>
      <c r="N176" s="78" t="s">
        <v>74</v>
      </c>
      <c r="O176" s="82">
        <v>31</v>
      </c>
      <c r="P176" s="123">
        <f>_xlfn.XLOOKUP(O176,'ARX IDs'!B$3:B$47,'ARX IDs'!C$3:C$47,"")</f>
        <v>19</v>
      </c>
      <c r="Q176" s="123">
        <f>O176</f>
        <v>31</v>
      </c>
      <c r="R176" s="39">
        <v>11</v>
      </c>
      <c r="S176" s="109">
        <v>12</v>
      </c>
      <c r="T176" s="133">
        <f>IF(ISBLANK(V176), "", _xlfn.XLOOKUP(V176,'SNAP2 IDs'!C$3:C$15,'SNAP2 IDs'!B$3:B$15,""))</f>
        <v>8</v>
      </c>
      <c r="U176" s="134">
        <f>_xlfn.XLOOKUP($T176, 'SNAP2 IDs'!$B$3:$B$15,'SNAP2 IDs'!D$3:D$15, "Lookup err")</f>
        <v>2</v>
      </c>
      <c r="V176" s="38">
        <v>7</v>
      </c>
      <c r="W176" s="134" t="str">
        <f>_xlfn.XLOOKUP($T176, 'SNAP2 IDs'!$B$3:$B$15,'SNAP2 IDs'!E$3:E$15, "Lookup err")</f>
        <v>00:00:d6:de:e4:75</v>
      </c>
      <c r="X176" s="136" t="str">
        <f>_xlfn.XLOOKUP($T176, 'SNAP2 IDs'!$B$3:$B$15,'SNAP2 IDs'!F$3:F$15, "Lookup err")</f>
        <v>snap07.sas.pvt</v>
      </c>
      <c r="Y176" s="94">
        <v>1</v>
      </c>
      <c r="Z176" s="39">
        <v>20</v>
      </c>
      <c r="AA176" s="95">
        <v>21</v>
      </c>
      <c r="AB176" s="94">
        <f>_xlfn.BITXOR(Z176,2) + 32*Y176</f>
        <v>54</v>
      </c>
      <c r="AC176" s="95">
        <f>_xlfn.BITXOR(AA176,2) + 32*Y176</f>
        <v>55</v>
      </c>
      <c r="AD176" s="98">
        <f>32*(V176-1) + (AB176/2)</f>
        <v>219</v>
      </c>
      <c r="AE176" s="114" t="s">
        <v>499</v>
      </c>
    </row>
    <row r="177" spans="1:31">
      <c r="A177" s="48"/>
      <c r="B177" s="116" t="s">
        <v>578</v>
      </c>
      <c r="C177" s="45" t="s">
        <v>69</v>
      </c>
      <c r="D177" s="28">
        <v>37.239832030000002</v>
      </c>
      <c r="E177" s="29">
        <v>-118.28207759999999</v>
      </c>
      <c r="F177" s="62">
        <v>1183.1600000000001</v>
      </c>
      <c r="G177" s="65">
        <v>-36.451187701101155</v>
      </c>
      <c r="H177" s="59">
        <v>6.0829291894158475</v>
      </c>
      <c r="I177" s="76" t="s">
        <v>70</v>
      </c>
      <c r="J177" s="78" t="s">
        <v>70</v>
      </c>
      <c r="K177" s="37" t="s">
        <v>579</v>
      </c>
      <c r="L177" s="37" t="s">
        <v>468</v>
      </c>
      <c r="M177" s="76" t="s">
        <v>74</v>
      </c>
      <c r="N177" s="78" t="s">
        <v>74</v>
      </c>
      <c r="O177" s="82">
        <v>39</v>
      </c>
      <c r="P177" s="123">
        <f>_xlfn.XLOOKUP(O177,'ARX IDs'!B$3:B$47,'ARX IDs'!C$3:C$47,"")</f>
        <v>44</v>
      </c>
      <c r="Q177" s="123">
        <v>39</v>
      </c>
      <c r="R177" s="39">
        <v>1</v>
      </c>
      <c r="S177" s="109">
        <v>2</v>
      </c>
      <c r="T177" s="133">
        <f>IF(ISBLANK(V177), "", _xlfn.XLOOKUP(V177,'SNAP2 IDs'!C$3:C$15,'SNAP2 IDs'!B$3:B$15,""))</f>
        <v>2</v>
      </c>
      <c r="U177" s="134">
        <f>_xlfn.XLOOKUP($T177, 'SNAP2 IDs'!$B$3:$B$15,'SNAP2 IDs'!D$3:D$15, "Lookup err")</f>
        <v>2</v>
      </c>
      <c r="V177" s="38">
        <v>10</v>
      </c>
      <c r="W177" s="134" t="str">
        <f>_xlfn.XLOOKUP($T177, 'SNAP2 IDs'!$B$3:$B$15,'SNAP2 IDs'!E$3:E$15, "Lookup err")</f>
        <v>00:00:41:1e:e4:75</v>
      </c>
      <c r="X177" s="136" t="str">
        <f>_xlfn.XLOOKUP($T177, 'SNAP2 IDs'!$B$3:$B$15,'SNAP2 IDs'!F$3:F$15, "Lookup err")</f>
        <v>snap010.sas.pvt</v>
      </c>
      <c r="Y177" s="94">
        <v>0</v>
      </c>
      <c r="Z177" s="39">
        <v>6</v>
      </c>
      <c r="AA177" s="95">
        <v>7</v>
      </c>
      <c r="AB177" s="94">
        <f>_xlfn.BITXOR(Z177,2) + 32*Y177</f>
        <v>4</v>
      </c>
      <c r="AC177" s="95">
        <f>_xlfn.BITXOR(AA177,2) + 32*Y177</f>
        <v>5</v>
      </c>
      <c r="AD177" s="98">
        <f>32*(V177-1) + (AB177/2)</f>
        <v>290</v>
      </c>
      <c r="AE177" s="114" t="s">
        <v>580</v>
      </c>
    </row>
    <row r="178" spans="1:31">
      <c r="A178" s="48"/>
      <c r="B178" s="116" t="s">
        <v>581</v>
      </c>
      <c r="C178" s="45" t="s">
        <v>69</v>
      </c>
      <c r="D178" s="28">
        <v>37.239814469999999</v>
      </c>
      <c r="E178" s="29">
        <v>-118.28188566999999</v>
      </c>
      <c r="F178" s="62">
        <v>1182.6400000000001</v>
      </c>
      <c r="G178" s="65">
        <v>-19.432548815717983</v>
      </c>
      <c r="H178" s="59">
        <v>4.1329537748857632</v>
      </c>
      <c r="I178" s="79" t="s">
        <v>71</v>
      </c>
      <c r="J178" s="78" t="s">
        <v>70</v>
      </c>
      <c r="K178" s="37" t="s">
        <v>582</v>
      </c>
      <c r="L178" s="37" t="s">
        <v>583</v>
      </c>
      <c r="M178" s="76" t="s">
        <v>74</v>
      </c>
      <c r="N178" s="104" t="s">
        <v>584</v>
      </c>
      <c r="O178" s="69">
        <v>45</v>
      </c>
      <c r="P178" s="123">
        <f>_xlfn.XLOOKUP(O178,'ARX IDs'!B$3:B$47,'ARX IDs'!C$3:C$47,"")</f>
        <v>50</v>
      </c>
      <c r="Q178" s="128">
        <v>45</v>
      </c>
      <c r="R178" s="40">
        <v>13</v>
      </c>
      <c r="S178" s="110">
        <v>14</v>
      </c>
      <c r="T178" s="133" t="str">
        <f>IF(ISBLANK(V178), "", _xlfn.XLOOKUP(V178,'SNAP2 IDs'!C$3:C$15,'SNAP2 IDs'!B$3:B$15,""))</f>
        <v/>
      </c>
      <c r="U178" s="128"/>
      <c r="V178" s="38"/>
      <c r="W178" s="128"/>
      <c r="X178" s="137"/>
      <c r="Y178" s="87"/>
      <c r="Z178" s="40"/>
      <c r="AA178" s="88"/>
      <c r="AB178" s="87"/>
      <c r="AC178" s="88"/>
      <c r="AD178" s="99"/>
      <c r="AE178" s="114" t="s">
        <v>499</v>
      </c>
    </row>
    <row r="179" spans="1:31">
      <c r="A179" s="48"/>
      <c r="B179" s="116" t="s">
        <v>585</v>
      </c>
      <c r="C179" s="45" t="s">
        <v>69</v>
      </c>
      <c r="D179" s="28">
        <v>37.239807110000001</v>
      </c>
      <c r="E179" s="29">
        <v>-118.28201393000001</v>
      </c>
      <c r="F179" s="62">
        <v>1182.95</v>
      </c>
      <c r="G179" s="65">
        <v>-30.807893767880863</v>
      </c>
      <c r="H179" s="59">
        <v>3.3083483452518543</v>
      </c>
      <c r="I179" s="76" t="s">
        <v>70</v>
      </c>
      <c r="J179" s="78" t="s">
        <v>70</v>
      </c>
      <c r="K179" s="37" t="s">
        <v>586</v>
      </c>
      <c r="L179" s="37" t="s">
        <v>587</v>
      </c>
      <c r="M179" s="76" t="s">
        <v>74</v>
      </c>
      <c r="N179" s="78" t="s">
        <v>74</v>
      </c>
      <c r="O179" s="82">
        <v>39</v>
      </c>
      <c r="P179" s="123">
        <f>_xlfn.XLOOKUP(O179,'ARX IDs'!B$3:B$47,'ARX IDs'!C$3:C$47,"")</f>
        <v>44</v>
      </c>
      <c r="Q179" s="123">
        <v>39</v>
      </c>
      <c r="R179" s="39">
        <v>3</v>
      </c>
      <c r="S179" s="109">
        <v>4</v>
      </c>
      <c r="T179" s="133">
        <f>IF(ISBLANK(V179), "", _xlfn.XLOOKUP(V179,'SNAP2 IDs'!C$3:C$15,'SNAP2 IDs'!B$3:B$15,""))</f>
        <v>2</v>
      </c>
      <c r="U179" s="134">
        <f>_xlfn.XLOOKUP($T179, 'SNAP2 IDs'!$B$3:$B$15,'SNAP2 IDs'!D$3:D$15, "Lookup err")</f>
        <v>2</v>
      </c>
      <c r="V179" s="38">
        <v>10</v>
      </c>
      <c r="W179" s="134" t="str">
        <f>_xlfn.XLOOKUP($T179, 'SNAP2 IDs'!$B$3:$B$15,'SNAP2 IDs'!E$3:E$15, "Lookup err")</f>
        <v>00:00:41:1e:e4:75</v>
      </c>
      <c r="X179" s="136" t="str">
        <f>_xlfn.XLOOKUP($T179, 'SNAP2 IDs'!$B$3:$B$15,'SNAP2 IDs'!F$3:F$15, "Lookup err")</f>
        <v>snap010.sas.pvt</v>
      </c>
      <c r="Y179" s="94">
        <v>0</v>
      </c>
      <c r="Z179" s="39">
        <v>8</v>
      </c>
      <c r="AA179" s="95">
        <v>9</v>
      </c>
      <c r="AB179" s="94">
        <f t="shared" ref="AB179:AB201" si="24">_xlfn.BITXOR(Z179,2) + 32*Y179</f>
        <v>10</v>
      </c>
      <c r="AC179" s="95">
        <f t="shared" ref="AC179:AC201" si="25">_xlfn.BITXOR(AA179,2) + 32*Y179</f>
        <v>11</v>
      </c>
      <c r="AD179" s="98">
        <f t="shared" ref="AD179:AD201" si="26">32*(V179-1) + (AB179/2)</f>
        <v>293</v>
      </c>
      <c r="AE179" s="114" t="s">
        <v>499</v>
      </c>
    </row>
    <row r="180" spans="1:31">
      <c r="A180" s="48"/>
      <c r="B180" s="116" t="s">
        <v>588</v>
      </c>
      <c r="C180" s="45" t="s">
        <v>69</v>
      </c>
      <c r="D180" s="28">
        <v>37.239733469999997</v>
      </c>
      <c r="E180" s="29">
        <v>-118.28197898000001</v>
      </c>
      <c r="F180" s="62">
        <v>1182.8699999999999</v>
      </c>
      <c r="G180" s="65">
        <v>-27.711200837819526</v>
      </c>
      <c r="H180" s="59">
        <v>-4.8622373206495171</v>
      </c>
      <c r="I180" s="76" t="s">
        <v>70</v>
      </c>
      <c r="J180" s="78" t="s">
        <v>70</v>
      </c>
      <c r="K180" s="37" t="s">
        <v>589</v>
      </c>
      <c r="L180" s="37" t="s">
        <v>590</v>
      </c>
      <c r="M180" s="76" t="s">
        <v>74</v>
      </c>
      <c r="N180" s="78" t="s">
        <v>74</v>
      </c>
      <c r="O180" s="82">
        <v>39</v>
      </c>
      <c r="P180" s="123">
        <f>_xlfn.XLOOKUP(O180,'ARX IDs'!B$3:B$47,'ARX IDs'!C$3:C$47,"")</f>
        <v>44</v>
      </c>
      <c r="Q180" s="123">
        <v>39</v>
      </c>
      <c r="R180" s="39">
        <v>5</v>
      </c>
      <c r="S180" s="109">
        <v>6</v>
      </c>
      <c r="T180" s="133">
        <f>IF(ISBLANK(V180), "", _xlfn.XLOOKUP(V180,'SNAP2 IDs'!C$3:C$15,'SNAP2 IDs'!B$3:B$15,""))</f>
        <v>2</v>
      </c>
      <c r="U180" s="134">
        <f>_xlfn.XLOOKUP($T180, 'SNAP2 IDs'!$B$3:$B$15,'SNAP2 IDs'!D$3:D$15, "Lookup err")</f>
        <v>2</v>
      </c>
      <c r="V180" s="38">
        <v>10</v>
      </c>
      <c r="W180" s="134" t="str">
        <f>_xlfn.XLOOKUP($T180, 'SNAP2 IDs'!$B$3:$B$15,'SNAP2 IDs'!E$3:E$15, "Lookup err")</f>
        <v>00:00:41:1e:e4:75</v>
      </c>
      <c r="X180" s="136" t="str">
        <f>_xlfn.XLOOKUP($T180, 'SNAP2 IDs'!$B$3:$B$15,'SNAP2 IDs'!F$3:F$15, "Lookup err")</f>
        <v>snap010.sas.pvt</v>
      </c>
      <c r="Y180" s="94">
        <v>0</v>
      </c>
      <c r="Z180" s="39">
        <v>10</v>
      </c>
      <c r="AA180" s="95">
        <v>11</v>
      </c>
      <c r="AB180" s="94">
        <f t="shared" si="24"/>
        <v>8</v>
      </c>
      <c r="AC180" s="95">
        <f t="shared" si="25"/>
        <v>9</v>
      </c>
      <c r="AD180" s="98">
        <f t="shared" si="26"/>
        <v>292</v>
      </c>
      <c r="AE180" s="114" t="s">
        <v>499</v>
      </c>
    </row>
    <row r="181" spans="1:31">
      <c r="A181" s="48"/>
      <c r="B181" s="116" t="s">
        <v>591</v>
      </c>
      <c r="C181" s="45" t="s">
        <v>69</v>
      </c>
      <c r="D181" s="28">
        <v>37.239693090000003</v>
      </c>
      <c r="E181" s="29">
        <v>-118.28201878</v>
      </c>
      <c r="F181" s="62">
        <v>1183.03</v>
      </c>
      <c r="G181" s="65">
        <v>-31.242723597529459</v>
      </c>
      <c r="H181" s="59">
        <v>-9.3426304700977862</v>
      </c>
      <c r="I181" s="76" t="s">
        <v>70</v>
      </c>
      <c r="J181" s="78" t="s">
        <v>70</v>
      </c>
      <c r="K181" s="37" t="s">
        <v>592</v>
      </c>
      <c r="L181" s="37" t="s">
        <v>593</v>
      </c>
      <c r="M181" s="76" t="s">
        <v>74</v>
      </c>
      <c r="N181" s="78" t="s">
        <v>74</v>
      </c>
      <c r="O181" s="82">
        <v>42</v>
      </c>
      <c r="P181" s="123">
        <f>_xlfn.XLOOKUP(O181,'ARX IDs'!B$3:B$47,'ARX IDs'!C$3:C$47,"")</f>
        <v>47</v>
      </c>
      <c r="Q181" s="123">
        <v>42</v>
      </c>
      <c r="R181" s="39">
        <v>3</v>
      </c>
      <c r="S181" s="109">
        <v>4</v>
      </c>
      <c r="T181" s="133">
        <f>IF(ISBLANK(V181), "", _xlfn.XLOOKUP(V181,'SNAP2 IDs'!C$3:C$15,'SNAP2 IDs'!B$3:B$15,""))</f>
        <v>4</v>
      </c>
      <c r="U181" s="134">
        <f>_xlfn.XLOOKUP($T181, 'SNAP2 IDs'!$B$3:$B$15,'SNAP2 IDs'!D$3:D$15, "Lookup err")</f>
        <v>2</v>
      </c>
      <c r="V181" s="38">
        <v>11</v>
      </c>
      <c r="W181" s="134" t="str">
        <f>_xlfn.XLOOKUP($T181, 'SNAP2 IDs'!$B$3:$B$15,'SNAP2 IDs'!E$3:E$15, "Lookup err")</f>
        <v>00:00:b3:fc:e4:6f</v>
      </c>
      <c r="X181" s="136" t="str">
        <f>_xlfn.XLOOKUP($T181, 'SNAP2 IDs'!$B$3:$B$15,'SNAP2 IDs'!F$3:F$15, "Lookup err")</f>
        <v>snap011.sas.pvt</v>
      </c>
      <c r="Y181" s="94">
        <v>0</v>
      </c>
      <c r="Z181" s="39">
        <v>2</v>
      </c>
      <c r="AA181" s="95">
        <v>3</v>
      </c>
      <c r="AB181" s="94">
        <f t="shared" si="24"/>
        <v>0</v>
      </c>
      <c r="AC181" s="95">
        <f t="shared" si="25"/>
        <v>1</v>
      </c>
      <c r="AD181" s="98">
        <f t="shared" si="26"/>
        <v>320</v>
      </c>
      <c r="AE181" s="114" t="s">
        <v>499</v>
      </c>
    </row>
    <row r="182" spans="1:31">
      <c r="A182" s="48"/>
      <c r="B182" s="116" t="s">
        <v>594</v>
      </c>
      <c r="C182" s="45" t="s">
        <v>69</v>
      </c>
      <c r="D182" s="28">
        <v>37.239644220000002</v>
      </c>
      <c r="E182" s="29">
        <v>-118.28188461000001</v>
      </c>
      <c r="F182" s="62">
        <v>1182.83</v>
      </c>
      <c r="G182" s="65">
        <v>-19.334987761323472</v>
      </c>
      <c r="H182" s="59">
        <v>-14.763051608437546</v>
      </c>
      <c r="I182" s="76" t="s">
        <v>70</v>
      </c>
      <c r="J182" s="78" t="s">
        <v>70</v>
      </c>
      <c r="K182" s="37" t="s">
        <v>595</v>
      </c>
      <c r="L182" s="37" t="s">
        <v>596</v>
      </c>
      <c r="M182" s="76" t="s">
        <v>74</v>
      </c>
      <c r="N182" s="78" t="s">
        <v>74</v>
      </c>
      <c r="O182" s="82">
        <v>31</v>
      </c>
      <c r="P182" s="123">
        <f>_xlfn.XLOOKUP(O182,'ARX IDs'!B$3:B$47,'ARX IDs'!C$3:C$47,"")</f>
        <v>19</v>
      </c>
      <c r="Q182" s="123">
        <f>O182</f>
        <v>31</v>
      </c>
      <c r="R182" s="39">
        <v>15</v>
      </c>
      <c r="S182" s="109">
        <v>16</v>
      </c>
      <c r="T182" s="133">
        <f>IF(ISBLANK(V182), "", _xlfn.XLOOKUP(V182,'SNAP2 IDs'!C$3:C$15,'SNAP2 IDs'!B$3:B$15,""))</f>
        <v>8</v>
      </c>
      <c r="U182" s="134">
        <f>_xlfn.XLOOKUP($T182, 'SNAP2 IDs'!$B$3:$B$15,'SNAP2 IDs'!D$3:D$15, "Lookup err")</f>
        <v>2</v>
      </c>
      <c r="V182" s="38">
        <v>7</v>
      </c>
      <c r="W182" s="134" t="str">
        <f>_xlfn.XLOOKUP($T182, 'SNAP2 IDs'!$B$3:$B$15,'SNAP2 IDs'!E$3:E$15, "Lookup err")</f>
        <v>00:00:d6:de:e4:75</v>
      </c>
      <c r="X182" s="136" t="str">
        <f>_xlfn.XLOOKUP($T182, 'SNAP2 IDs'!$B$3:$B$15,'SNAP2 IDs'!F$3:F$15, "Lookup err")</f>
        <v>snap07.sas.pvt</v>
      </c>
      <c r="Y182" s="94">
        <v>1</v>
      </c>
      <c r="Z182" s="39">
        <v>24</v>
      </c>
      <c r="AA182" s="95">
        <v>25</v>
      </c>
      <c r="AB182" s="94">
        <f t="shared" si="24"/>
        <v>58</v>
      </c>
      <c r="AC182" s="95">
        <f t="shared" si="25"/>
        <v>59</v>
      </c>
      <c r="AD182" s="98">
        <f t="shared" si="26"/>
        <v>221</v>
      </c>
      <c r="AE182" s="114" t="s">
        <v>499</v>
      </c>
    </row>
    <row r="183" spans="1:31">
      <c r="A183" s="48"/>
      <c r="B183" s="116" t="s">
        <v>597</v>
      </c>
      <c r="C183" s="45" t="s">
        <v>69</v>
      </c>
      <c r="D183" s="28">
        <v>37.239630689999998</v>
      </c>
      <c r="E183" s="29">
        <v>-118.28199204000001</v>
      </c>
      <c r="F183" s="62">
        <v>1183.01</v>
      </c>
      <c r="G183" s="65">
        <v>-28.873620041523839</v>
      </c>
      <c r="H183" s="59">
        <v>-16.272423583170987</v>
      </c>
      <c r="I183" s="76" t="s">
        <v>70</v>
      </c>
      <c r="J183" s="78" t="s">
        <v>70</v>
      </c>
      <c r="K183" s="37" t="s">
        <v>598</v>
      </c>
      <c r="L183" s="37" t="s">
        <v>599</v>
      </c>
      <c r="M183" s="76" t="s">
        <v>74</v>
      </c>
      <c r="N183" s="78" t="s">
        <v>74</v>
      </c>
      <c r="O183" s="82">
        <v>42</v>
      </c>
      <c r="P183" s="123">
        <f>_xlfn.XLOOKUP(O183,'ARX IDs'!B$3:B$47,'ARX IDs'!C$3:C$47,"")</f>
        <v>47</v>
      </c>
      <c r="Q183" s="123">
        <v>42</v>
      </c>
      <c r="R183" s="39">
        <v>5</v>
      </c>
      <c r="S183" s="109">
        <v>6</v>
      </c>
      <c r="T183" s="133">
        <f>IF(ISBLANK(V183), "", _xlfn.XLOOKUP(V183,'SNAP2 IDs'!C$3:C$15,'SNAP2 IDs'!B$3:B$15,""))</f>
        <v>4</v>
      </c>
      <c r="U183" s="134">
        <f>_xlfn.XLOOKUP($T183, 'SNAP2 IDs'!$B$3:$B$15,'SNAP2 IDs'!D$3:D$15, "Lookup err")</f>
        <v>2</v>
      </c>
      <c r="V183" s="38">
        <v>11</v>
      </c>
      <c r="W183" s="134" t="str">
        <f>_xlfn.XLOOKUP($T183, 'SNAP2 IDs'!$B$3:$B$15,'SNAP2 IDs'!E$3:E$15, "Lookup err")</f>
        <v>00:00:b3:fc:e4:6f</v>
      </c>
      <c r="X183" s="136" t="str">
        <f>_xlfn.XLOOKUP($T183, 'SNAP2 IDs'!$B$3:$B$15,'SNAP2 IDs'!F$3:F$15, "Lookup err")</f>
        <v>snap011.sas.pvt</v>
      </c>
      <c r="Y183" s="94">
        <v>0</v>
      </c>
      <c r="Z183" s="39">
        <v>4</v>
      </c>
      <c r="AA183" s="95">
        <v>5</v>
      </c>
      <c r="AB183" s="94">
        <f t="shared" si="24"/>
        <v>6</v>
      </c>
      <c r="AC183" s="95">
        <f t="shared" si="25"/>
        <v>7</v>
      </c>
      <c r="AD183" s="98">
        <f t="shared" si="26"/>
        <v>323</v>
      </c>
      <c r="AE183" s="114" t="s">
        <v>499</v>
      </c>
    </row>
    <row r="184" spans="1:31">
      <c r="A184" s="48"/>
      <c r="B184" s="116" t="s">
        <v>600</v>
      </c>
      <c r="C184" s="45" t="s">
        <v>69</v>
      </c>
      <c r="D184" s="28">
        <v>37.239563859999997</v>
      </c>
      <c r="E184" s="29">
        <v>-118.28206107</v>
      </c>
      <c r="F184" s="62">
        <v>1182.95</v>
      </c>
      <c r="G184" s="65">
        <v>-34.996119517474789</v>
      </c>
      <c r="H184" s="59">
        <v>-23.687213432430514</v>
      </c>
      <c r="I184" s="76" t="s">
        <v>70</v>
      </c>
      <c r="J184" s="78" t="s">
        <v>70</v>
      </c>
      <c r="K184" s="37" t="s">
        <v>601</v>
      </c>
      <c r="L184" s="37" t="s">
        <v>358</v>
      </c>
      <c r="M184" s="76" t="s">
        <v>74</v>
      </c>
      <c r="N184" s="78" t="s">
        <v>74</v>
      </c>
      <c r="O184" s="82">
        <v>42</v>
      </c>
      <c r="P184" s="123">
        <f>_xlfn.XLOOKUP(O184,'ARX IDs'!B$3:B$47,'ARX IDs'!C$3:C$47,"")</f>
        <v>47</v>
      </c>
      <c r="Q184" s="123">
        <v>42</v>
      </c>
      <c r="R184" s="39">
        <v>7</v>
      </c>
      <c r="S184" s="109">
        <v>8</v>
      </c>
      <c r="T184" s="133">
        <f>IF(ISBLANK(V184), "", _xlfn.XLOOKUP(V184,'SNAP2 IDs'!C$3:C$15,'SNAP2 IDs'!B$3:B$15,""))</f>
        <v>4</v>
      </c>
      <c r="U184" s="134">
        <f>_xlfn.XLOOKUP($T184, 'SNAP2 IDs'!$B$3:$B$15,'SNAP2 IDs'!D$3:D$15, "Lookup err")</f>
        <v>2</v>
      </c>
      <c r="V184" s="38">
        <v>11</v>
      </c>
      <c r="W184" s="134" t="str">
        <f>_xlfn.XLOOKUP($T184, 'SNAP2 IDs'!$B$3:$B$15,'SNAP2 IDs'!E$3:E$15, "Lookup err")</f>
        <v>00:00:b3:fc:e4:6f</v>
      </c>
      <c r="X184" s="136" t="str">
        <f>_xlfn.XLOOKUP($T184, 'SNAP2 IDs'!$B$3:$B$15,'SNAP2 IDs'!F$3:F$15, "Lookup err")</f>
        <v>snap011.sas.pvt</v>
      </c>
      <c r="Y184" s="94">
        <v>0</v>
      </c>
      <c r="Z184" s="39">
        <v>6</v>
      </c>
      <c r="AA184" s="95">
        <v>7</v>
      </c>
      <c r="AB184" s="94">
        <f t="shared" si="24"/>
        <v>4</v>
      </c>
      <c r="AC184" s="95">
        <f t="shared" si="25"/>
        <v>5</v>
      </c>
      <c r="AD184" s="98">
        <f t="shared" si="26"/>
        <v>322</v>
      </c>
      <c r="AE184" s="114" t="s">
        <v>499</v>
      </c>
    </row>
    <row r="185" spans="1:31">
      <c r="A185" s="48"/>
      <c r="B185" s="116" t="s">
        <v>602</v>
      </c>
      <c r="C185" s="45" t="s">
        <v>69</v>
      </c>
      <c r="D185" s="28">
        <v>37.23954294</v>
      </c>
      <c r="E185" s="29">
        <v>-118.28191311</v>
      </c>
      <c r="F185" s="62">
        <v>1182.92</v>
      </c>
      <c r="G185" s="65">
        <v>-21.863862225594684</v>
      </c>
      <c r="H185" s="59">
        <v>-26.011202348875671</v>
      </c>
      <c r="I185" s="76" t="s">
        <v>70</v>
      </c>
      <c r="J185" s="78" t="s">
        <v>70</v>
      </c>
      <c r="K185" s="37" t="s">
        <v>603</v>
      </c>
      <c r="L185" s="37" t="s">
        <v>604</v>
      </c>
      <c r="M185" s="76" t="s">
        <v>74</v>
      </c>
      <c r="N185" s="78" t="s">
        <v>74</v>
      </c>
      <c r="O185" s="82">
        <v>42</v>
      </c>
      <c r="P185" s="123">
        <f>_xlfn.XLOOKUP(O185,'ARX IDs'!B$3:B$47,'ARX IDs'!C$3:C$47,"")</f>
        <v>47</v>
      </c>
      <c r="Q185" s="123">
        <v>42</v>
      </c>
      <c r="R185" s="39">
        <v>9</v>
      </c>
      <c r="S185" s="109">
        <v>10</v>
      </c>
      <c r="T185" s="133">
        <f>IF(ISBLANK(V185), "", _xlfn.XLOOKUP(V185,'SNAP2 IDs'!C$3:C$15,'SNAP2 IDs'!B$3:B$15,""))</f>
        <v>4</v>
      </c>
      <c r="U185" s="134">
        <f>_xlfn.XLOOKUP($T185, 'SNAP2 IDs'!$B$3:$B$15,'SNAP2 IDs'!D$3:D$15, "Lookup err")</f>
        <v>2</v>
      </c>
      <c r="V185" s="38">
        <v>11</v>
      </c>
      <c r="W185" s="134" t="str">
        <f>_xlfn.XLOOKUP($T185, 'SNAP2 IDs'!$B$3:$B$15,'SNAP2 IDs'!E$3:E$15, "Lookup err")</f>
        <v>00:00:b3:fc:e4:6f</v>
      </c>
      <c r="X185" s="136" t="str">
        <f>_xlfn.XLOOKUP($T185, 'SNAP2 IDs'!$B$3:$B$15,'SNAP2 IDs'!F$3:F$15, "Lookup err")</f>
        <v>snap011.sas.pvt</v>
      </c>
      <c r="Y185" s="94">
        <v>0</v>
      </c>
      <c r="Z185" s="39">
        <v>8</v>
      </c>
      <c r="AA185" s="95">
        <v>9</v>
      </c>
      <c r="AB185" s="94">
        <f t="shared" si="24"/>
        <v>10</v>
      </c>
      <c r="AC185" s="95">
        <f t="shared" si="25"/>
        <v>11</v>
      </c>
      <c r="AD185" s="98">
        <f t="shared" si="26"/>
        <v>325</v>
      </c>
      <c r="AE185" s="114" t="s">
        <v>499</v>
      </c>
    </row>
    <row r="186" spans="1:31">
      <c r="A186" s="48"/>
      <c r="B186" s="116" t="s">
        <v>605</v>
      </c>
      <c r="C186" s="45" t="s">
        <v>69</v>
      </c>
      <c r="D186" s="28">
        <v>37.239406760000001</v>
      </c>
      <c r="E186" s="29">
        <v>-118.28196497</v>
      </c>
      <c r="F186" s="62">
        <v>1182.93</v>
      </c>
      <c r="G186" s="65">
        <v>-26.460203008131614</v>
      </c>
      <c r="H186" s="59">
        <v>-41.118240127158487</v>
      </c>
      <c r="I186" s="76" t="s">
        <v>70</v>
      </c>
      <c r="J186" s="78" t="s">
        <v>70</v>
      </c>
      <c r="K186" s="37" t="s">
        <v>606</v>
      </c>
      <c r="L186" s="37" t="s">
        <v>189</v>
      </c>
      <c r="M186" s="76" t="s">
        <v>74</v>
      </c>
      <c r="N186" s="78" t="s">
        <v>74</v>
      </c>
      <c r="O186" s="82">
        <v>33</v>
      </c>
      <c r="P186" s="123">
        <f>_xlfn.XLOOKUP(O186,'ARX IDs'!B$3:B$47,'ARX IDs'!C$3:C$47,"")</f>
        <v>25</v>
      </c>
      <c r="Q186" s="123">
        <f>O186</f>
        <v>33</v>
      </c>
      <c r="R186" s="39">
        <v>15</v>
      </c>
      <c r="S186" s="109">
        <v>16</v>
      </c>
      <c r="T186" s="133">
        <f>IF(ISBLANK(V186), "", _xlfn.XLOOKUP(V186,'SNAP2 IDs'!C$3:C$15,'SNAP2 IDs'!B$3:B$15,""))</f>
        <v>3</v>
      </c>
      <c r="U186" s="134">
        <f>_xlfn.XLOOKUP($T186, 'SNAP2 IDs'!$B$3:$B$15,'SNAP2 IDs'!D$3:D$15, "Lookup err")</f>
        <v>2</v>
      </c>
      <c r="V186" s="38">
        <v>8</v>
      </c>
      <c r="W186" s="134" t="str">
        <f>_xlfn.XLOOKUP($T186, 'SNAP2 IDs'!$B$3:$B$15,'SNAP2 IDs'!E$3:E$15, "Lookup err")</f>
        <v>00:00:b3:f2:e4:75</v>
      </c>
      <c r="X186" s="136" t="str">
        <f>_xlfn.XLOOKUP($T186, 'SNAP2 IDs'!$B$3:$B$15,'SNAP2 IDs'!F$3:F$15, "Lookup err")</f>
        <v>snap08.sas.pvt</v>
      </c>
      <c r="Y186" s="94">
        <v>0</v>
      </c>
      <c r="Z186" s="39">
        <v>30</v>
      </c>
      <c r="AA186" s="95">
        <v>31</v>
      </c>
      <c r="AB186" s="94">
        <f t="shared" si="24"/>
        <v>28</v>
      </c>
      <c r="AC186" s="95">
        <f t="shared" si="25"/>
        <v>29</v>
      </c>
      <c r="AD186" s="98">
        <f t="shared" si="26"/>
        <v>238</v>
      </c>
      <c r="AE186" s="114" t="s">
        <v>499</v>
      </c>
    </row>
    <row r="187" spans="1:31">
      <c r="A187" s="48"/>
      <c r="B187" s="116" t="s">
        <v>607</v>
      </c>
      <c r="C187" s="45" t="s">
        <v>69</v>
      </c>
      <c r="D187" s="28">
        <v>37.239404200000003</v>
      </c>
      <c r="E187" s="29">
        <v>-118.28202494</v>
      </c>
      <c r="F187" s="62">
        <v>1182.92</v>
      </c>
      <c r="G187" s="65">
        <v>-31.792978764760662</v>
      </c>
      <c r="H187" s="59">
        <v>-41.400137542160152</v>
      </c>
      <c r="I187" s="76" t="s">
        <v>70</v>
      </c>
      <c r="J187" s="78" t="s">
        <v>70</v>
      </c>
      <c r="K187" s="37" t="s">
        <v>608</v>
      </c>
      <c r="L187" s="37" t="s">
        <v>609</v>
      </c>
      <c r="M187" s="76" t="s">
        <v>74</v>
      </c>
      <c r="N187" s="78" t="s">
        <v>74</v>
      </c>
      <c r="O187" s="82">
        <v>42</v>
      </c>
      <c r="P187" s="123">
        <f>_xlfn.XLOOKUP(O187,'ARX IDs'!B$3:B$47,'ARX IDs'!C$3:C$47,"")</f>
        <v>47</v>
      </c>
      <c r="Q187" s="123">
        <v>42</v>
      </c>
      <c r="R187" s="39">
        <v>11</v>
      </c>
      <c r="S187" s="109">
        <v>12</v>
      </c>
      <c r="T187" s="133">
        <f>IF(ISBLANK(V187), "", _xlfn.XLOOKUP(V187,'SNAP2 IDs'!C$3:C$15,'SNAP2 IDs'!B$3:B$15,""))</f>
        <v>4</v>
      </c>
      <c r="U187" s="134">
        <f>_xlfn.XLOOKUP($T187, 'SNAP2 IDs'!$B$3:$B$15,'SNAP2 IDs'!D$3:D$15, "Lookup err")</f>
        <v>2</v>
      </c>
      <c r="V187" s="38">
        <v>11</v>
      </c>
      <c r="W187" s="134" t="str">
        <f>_xlfn.XLOOKUP($T187, 'SNAP2 IDs'!$B$3:$B$15,'SNAP2 IDs'!E$3:E$15, "Lookup err")</f>
        <v>00:00:b3:fc:e4:6f</v>
      </c>
      <c r="X187" s="136" t="str">
        <f>_xlfn.XLOOKUP($T187, 'SNAP2 IDs'!$B$3:$B$15,'SNAP2 IDs'!F$3:F$15, "Lookup err")</f>
        <v>snap011.sas.pvt</v>
      </c>
      <c r="Y187" s="94">
        <v>0</v>
      </c>
      <c r="Z187" s="39">
        <v>10</v>
      </c>
      <c r="AA187" s="95">
        <v>11</v>
      </c>
      <c r="AB187" s="94">
        <f t="shared" si="24"/>
        <v>8</v>
      </c>
      <c r="AC187" s="95">
        <f t="shared" si="25"/>
        <v>9</v>
      </c>
      <c r="AD187" s="98">
        <f t="shared" si="26"/>
        <v>324</v>
      </c>
      <c r="AE187" s="114" t="s">
        <v>499</v>
      </c>
    </row>
    <row r="188" spans="1:31">
      <c r="A188" s="48"/>
      <c r="B188" s="116" t="s">
        <v>610</v>
      </c>
      <c r="C188" s="45" t="s">
        <v>69</v>
      </c>
      <c r="D188" s="28">
        <v>37.239393049999997</v>
      </c>
      <c r="E188" s="29">
        <v>-118.28188019</v>
      </c>
      <c r="F188" s="62">
        <v>1182.8699999999999</v>
      </c>
      <c r="G188" s="65">
        <v>-18.935758945914973</v>
      </c>
      <c r="H188" s="59">
        <v>-42.646479253981269</v>
      </c>
      <c r="I188" s="76" t="s">
        <v>70</v>
      </c>
      <c r="J188" s="78" t="s">
        <v>70</v>
      </c>
      <c r="K188" s="37" t="s">
        <v>611</v>
      </c>
      <c r="L188" s="37" t="s">
        <v>612</v>
      </c>
      <c r="M188" s="76" t="s">
        <v>74</v>
      </c>
      <c r="N188" s="78" t="s">
        <v>74</v>
      </c>
      <c r="O188" s="82">
        <v>34</v>
      </c>
      <c r="P188" s="123">
        <f>_xlfn.XLOOKUP(O188,'ARX IDs'!B$3:B$47,'ARX IDs'!C$3:C$47,"")</f>
        <v>28</v>
      </c>
      <c r="Q188" s="123">
        <f t="shared" ref="Q188:Q196" si="27">O188</f>
        <v>34</v>
      </c>
      <c r="R188" s="39">
        <v>1</v>
      </c>
      <c r="S188" s="109">
        <v>2</v>
      </c>
      <c r="T188" s="133">
        <f>IF(ISBLANK(V188), "", _xlfn.XLOOKUP(V188,'SNAP2 IDs'!C$3:C$15,'SNAP2 IDs'!B$3:B$15,""))</f>
        <v>3</v>
      </c>
      <c r="U188" s="134">
        <f>_xlfn.XLOOKUP($T188, 'SNAP2 IDs'!$B$3:$B$15,'SNAP2 IDs'!D$3:D$15, "Lookup err")</f>
        <v>2</v>
      </c>
      <c r="V188" s="38">
        <v>8</v>
      </c>
      <c r="W188" s="134" t="str">
        <f>_xlfn.XLOOKUP($T188, 'SNAP2 IDs'!$B$3:$B$15,'SNAP2 IDs'!E$3:E$15, "Lookup err")</f>
        <v>00:00:b3:f2:e4:75</v>
      </c>
      <c r="X188" s="136" t="str">
        <f>_xlfn.XLOOKUP($T188, 'SNAP2 IDs'!$B$3:$B$15,'SNAP2 IDs'!F$3:F$15, "Lookup err")</f>
        <v>snap08.sas.pvt</v>
      </c>
      <c r="Y188" s="94">
        <v>1</v>
      </c>
      <c r="Z188" s="39">
        <v>0</v>
      </c>
      <c r="AA188" s="95">
        <v>1</v>
      </c>
      <c r="AB188" s="94">
        <f t="shared" si="24"/>
        <v>34</v>
      </c>
      <c r="AC188" s="95">
        <f t="shared" si="25"/>
        <v>35</v>
      </c>
      <c r="AD188" s="98">
        <f t="shared" si="26"/>
        <v>241</v>
      </c>
      <c r="AE188" s="114" t="s">
        <v>499</v>
      </c>
    </row>
    <row r="189" spans="1:31">
      <c r="A189" s="48"/>
      <c r="B189" s="116" t="s">
        <v>613</v>
      </c>
      <c r="C189" s="45" t="s">
        <v>69</v>
      </c>
      <c r="D189" s="28">
        <v>37.239334620000001</v>
      </c>
      <c r="E189" s="29">
        <v>-118.28189389000001</v>
      </c>
      <c r="F189" s="62">
        <v>1182.96</v>
      </c>
      <c r="G189" s="65">
        <v>-20.160271994138999</v>
      </c>
      <c r="H189" s="59">
        <v>-49.125680444855718</v>
      </c>
      <c r="I189" s="76" t="s">
        <v>70</v>
      </c>
      <c r="J189" s="78" t="s">
        <v>70</v>
      </c>
      <c r="K189" s="37" t="s">
        <v>614</v>
      </c>
      <c r="L189" s="37" t="s">
        <v>615</v>
      </c>
      <c r="M189" s="76" t="s">
        <v>74</v>
      </c>
      <c r="N189" s="78" t="s">
        <v>74</v>
      </c>
      <c r="O189" s="82">
        <v>34</v>
      </c>
      <c r="P189" s="123">
        <f>_xlfn.XLOOKUP(O189,'ARX IDs'!B$3:B$47,'ARX IDs'!C$3:C$47,"")</f>
        <v>28</v>
      </c>
      <c r="Q189" s="123">
        <f t="shared" si="27"/>
        <v>34</v>
      </c>
      <c r="R189" s="39">
        <v>3</v>
      </c>
      <c r="S189" s="109">
        <v>4</v>
      </c>
      <c r="T189" s="133">
        <f>IF(ISBLANK(V189), "", _xlfn.XLOOKUP(V189,'SNAP2 IDs'!C$3:C$15,'SNAP2 IDs'!B$3:B$15,""))</f>
        <v>3</v>
      </c>
      <c r="U189" s="134">
        <f>_xlfn.XLOOKUP($T189, 'SNAP2 IDs'!$B$3:$B$15,'SNAP2 IDs'!D$3:D$15, "Lookup err")</f>
        <v>2</v>
      </c>
      <c r="V189" s="38">
        <v>8</v>
      </c>
      <c r="W189" s="134" t="str">
        <f>_xlfn.XLOOKUP($T189, 'SNAP2 IDs'!$B$3:$B$15,'SNAP2 IDs'!E$3:E$15, "Lookup err")</f>
        <v>00:00:b3:f2:e4:75</v>
      </c>
      <c r="X189" s="136" t="str">
        <f>_xlfn.XLOOKUP($T189, 'SNAP2 IDs'!$B$3:$B$15,'SNAP2 IDs'!F$3:F$15, "Lookup err")</f>
        <v>snap08.sas.pvt</v>
      </c>
      <c r="Y189" s="94">
        <v>1</v>
      </c>
      <c r="Z189" s="39">
        <v>2</v>
      </c>
      <c r="AA189" s="95">
        <v>3</v>
      </c>
      <c r="AB189" s="94">
        <f t="shared" si="24"/>
        <v>32</v>
      </c>
      <c r="AC189" s="95">
        <f t="shared" si="25"/>
        <v>33</v>
      </c>
      <c r="AD189" s="98">
        <f t="shared" si="26"/>
        <v>240</v>
      </c>
      <c r="AE189" s="114" t="s">
        <v>499</v>
      </c>
    </row>
    <row r="190" spans="1:31">
      <c r="A190" s="48"/>
      <c r="B190" s="116" t="s">
        <v>616</v>
      </c>
      <c r="C190" s="45" t="s">
        <v>69</v>
      </c>
      <c r="D190" s="28">
        <v>37.239317880000002</v>
      </c>
      <c r="E190" s="29">
        <v>-118.2820626</v>
      </c>
      <c r="F190" s="62">
        <v>1182.8699999999999</v>
      </c>
      <c r="G190" s="65">
        <v>-35.129330406729842</v>
      </c>
      <c r="H190" s="59">
        <v>-50.989088938562595</v>
      </c>
      <c r="I190" s="76" t="s">
        <v>70</v>
      </c>
      <c r="J190" s="78" t="s">
        <v>70</v>
      </c>
      <c r="K190" s="37" t="s">
        <v>617</v>
      </c>
      <c r="L190" s="37" t="s">
        <v>618</v>
      </c>
      <c r="M190" s="76" t="s">
        <v>74</v>
      </c>
      <c r="N190" s="78" t="s">
        <v>74</v>
      </c>
      <c r="O190" s="82">
        <v>34</v>
      </c>
      <c r="P190" s="123">
        <f>_xlfn.XLOOKUP(O190,'ARX IDs'!B$3:B$47,'ARX IDs'!C$3:C$47,"")</f>
        <v>28</v>
      </c>
      <c r="Q190" s="123">
        <f t="shared" si="27"/>
        <v>34</v>
      </c>
      <c r="R190" s="39">
        <v>5</v>
      </c>
      <c r="S190" s="109">
        <v>6</v>
      </c>
      <c r="T190" s="133">
        <f>IF(ISBLANK(V190), "", _xlfn.XLOOKUP(V190,'SNAP2 IDs'!C$3:C$15,'SNAP2 IDs'!B$3:B$15,""))</f>
        <v>3</v>
      </c>
      <c r="U190" s="134">
        <f>_xlfn.XLOOKUP($T190, 'SNAP2 IDs'!$B$3:$B$15,'SNAP2 IDs'!D$3:D$15, "Lookup err")</f>
        <v>2</v>
      </c>
      <c r="V190" s="38">
        <v>8</v>
      </c>
      <c r="W190" s="134" t="str">
        <f>_xlfn.XLOOKUP($T190, 'SNAP2 IDs'!$B$3:$B$15,'SNAP2 IDs'!E$3:E$15, "Lookup err")</f>
        <v>00:00:b3:f2:e4:75</v>
      </c>
      <c r="X190" s="136" t="str">
        <f>_xlfn.XLOOKUP($T190, 'SNAP2 IDs'!$B$3:$B$15,'SNAP2 IDs'!F$3:F$15, "Lookup err")</f>
        <v>snap08.sas.pvt</v>
      </c>
      <c r="Y190" s="94">
        <v>1</v>
      </c>
      <c r="Z190" s="39">
        <v>4</v>
      </c>
      <c r="AA190" s="95">
        <v>5</v>
      </c>
      <c r="AB190" s="94">
        <f t="shared" si="24"/>
        <v>38</v>
      </c>
      <c r="AC190" s="95">
        <f t="shared" si="25"/>
        <v>39</v>
      </c>
      <c r="AD190" s="98">
        <f t="shared" si="26"/>
        <v>243</v>
      </c>
      <c r="AE190" s="114" t="s">
        <v>499</v>
      </c>
    </row>
    <row r="191" spans="1:31">
      <c r="A191" s="48"/>
      <c r="B191" s="116" t="s">
        <v>619</v>
      </c>
      <c r="C191" s="45" t="s">
        <v>69</v>
      </c>
      <c r="D191" s="28">
        <v>37.239227829999997</v>
      </c>
      <c r="E191" s="29">
        <v>-118.28198704</v>
      </c>
      <c r="F191" s="62">
        <v>1182.82</v>
      </c>
      <c r="G191" s="65">
        <v>-28.421240287044103</v>
      </c>
      <c r="H191" s="59">
        <v>-60.982019303801032</v>
      </c>
      <c r="I191" s="76" t="s">
        <v>70</v>
      </c>
      <c r="J191" s="78" t="s">
        <v>70</v>
      </c>
      <c r="K191" s="37" t="s">
        <v>620</v>
      </c>
      <c r="L191" s="37" t="s">
        <v>621</v>
      </c>
      <c r="M191" s="76" t="s">
        <v>74</v>
      </c>
      <c r="N191" s="78" t="s">
        <v>74</v>
      </c>
      <c r="O191" s="82">
        <v>34</v>
      </c>
      <c r="P191" s="123">
        <f>_xlfn.XLOOKUP(O191,'ARX IDs'!B$3:B$47,'ARX IDs'!C$3:C$47,"")</f>
        <v>28</v>
      </c>
      <c r="Q191" s="123">
        <f t="shared" si="27"/>
        <v>34</v>
      </c>
      <c r="R191" s="39">
        <v>7</v>
      </c>
      <c r="S191" s="109">
        <v>8</v>
      </c>
      <c r="T191" s="133">
        <f>IF(ISBLANK(V191), "", _xlfn.XLOOKUP(V191,'SNAP2 IDs'!C$3:C$15,'SNAP2 IDs'!B$3:B$15,""))</f>
        <v>3</v>
      </c>
      <c r="U191" s="134">
        <f>_xlfn.XLOOKUP($T191, 'SNAP2 IDs'!$B$3:$B$15,'SNAP2 IDs'!D$3:D$15, "Lookup err")</f>
        <v>2</v>
      </c>
      <c r="V191" s="38">
        <v>8</v>
      </c>
      <c r="W191" s="134" t="str">
        <f>_xlfn.XLOOKUP($T191, 'SNAP2 IDs'!$B$3:$B$15,'SNAP2 IDs'!E$3:E$15, "Lookup err")</f>
        <v>00:00:b3:f2:e4:75</v>
      </c>
      <c r="X191" s="136" t="str">
        <f>_xlfn.XLOOKUP($T191, 'SNAP2 IDs'!$B$3:$B$15,'SNAP2 IDs'!F$3:F$15, "Lookup err")</f>
        <v>snap08.sas.pvt</v>
      </c>
      <c r="Y191" s="94">
        <v>1</v>
      </c>
      <c r="Z191" s="39">
        <v>6</v>
      </c>
      <c r="AA191" s="95">
        <v>7</v>
      </c>
      <c r="AB191" s="94">
        <f t="shared" si="24"/>
        <v>36</v>
      </c>
      <c r="AC191" s="95">
        <f t="shared" si="25"/>
        <v>37</v>
      </c>
      <c r="AD191" s="98">
        <f t="shared" si="26"/>
        <v>242</v>
      </c>
      <c r="AE191" s="114" t="s">
        <v>622</v>
      </c>
    </row>
    <row r="192" spans="1:31">
      <c r="A192" s="48"/>
      <c r="B192" s="116" t="s">
        <v>623</v>
      </c>
      <c r="C192" s="45" t="s">
        <v>69</v>
      </c>
      <c r="D192" s="28">
        <v>37.239132589999997</v>
      </c>
      <c r="E192" s="29">
        <v>-118.2818888</v>
      </c>
      <c r="F192" s="62">
        <v>1182.7</v>
      </c>
      <c r="G192" s="65">
        <v>-19.707792287030404</v>
      </c>
      <c r="H192" s="59">
        <v>-71.547623158478459</v>
      </c>
      <c r="I192" s="76" t="s">
        <v>70</v>
      </c>
      <c r="J192" s="78" t="s">
        <v>70</v>
      </c>
      <c r="K192" s="37" t="s">
        <v>624</v>
      </c>
      <c r="L192" s="37" t="s">
        <v>212</v>
      </c>
      <c r="M192" s="76" t="s">
        <v>74</v>
      </c>
      <c r="N192" s="78" t="s">
        <v>74</v>
      </c>
      <c r="O192" s="82">
        <v>32</v>
      </c>
      <c r="P192" s="123">
        <f>_xlfn.XLOOKUP(O192,'ARX IDs'!B$3:B$47,'ARX IDs'!C$3:C$47,"")</f>
        <v>20</v>
      </c>
      <c r="Q192" s="123">
        <f t="shared" si="27"/>
        <v>32</v>
      </c>
      <c r="R192" s="39">
        <v>11</v>
      </c>
      <c r="S192" s="109">
        <v>12</v>
      </c>
      <c r="T192" s="133">
        <f>IF(ISBLANK(V192), "", _xlfn.XLOOKUP(V192,'SNAP2 IDs'!C$3:C$15,'SNAP2 IDs'!B$3:B$15,""))</f>
        <v>3</v>
      </c>
      <c r="U192" s="134">
        <f>_xlfn.XLOOKUP($T192, 'SNAP2 IDs'!$B$3:$B$15,'SNAP2 IDs'!D$3:D$15, "Lookup err")</f>
        <v>2</v>
      </c>
      <c r="V192" s="38">
        <v>8</v>
      </c>
      <c r="W192" s="134" t="str">
        <f>_xlfn.XLOOKUP($T192, 'SNAP2 IDs'!$B$3:$B$15,'SNAP2 IDs'!E$3:E$15, "Lookup err")</f>
        <v>00:00:b3:f2:e4:75</v>
      </c>
      <c r="X192" s="136" t="str">
        <f>_xlfn.XLOOKUP($T192, 'SNAP2 IDs'!$B$3:$B$15,'SNAP2 IDs'!F$3:F$15, "Lookup err")</f>
        <v>snap08.sas.pvt</v>
      </c>
      <c r="Y192" s="94">
        <v>0</v>
      </c>
      <c r="Z192" s="39">
        <v>10</v>
      </c>
      <c r="AA192" s="95">
        <v>11</v>
      </c>
      <c r="AB192" s="94">
        <f t="shared" si="24"/>
        <v>8</v>
      </c>
      <c r="AC192" s="95">
        <f t="shared" si="25"/>
        <v>9</v>
      </c>
      <c r="AD192" s="98">
        <f t="shared" si="26"/>
        <v>228</v>
      </c>
      <c r="AE192" s="114" t="s">
        <v>342</v>
      </c>
    </row>
    <row r="193" spans="1:31">
      <c r="A193" s="48"/>
      <c r="B193" s="116" t="s">
        <v>625</v>
      </c>
      <c r="C193" s="45" t="s">
        <v>69</v>
      </c>
      <c r="D193" s="28">
        <v>37.23906865</v>
      </c>
      <c r="E193" s="29">
        <v>-118.28200525</v>
      </c>
      <c r="F193" s="62">
        <v>1182.71</v>
      </c>
      <c r="G193" s="65">
        <v>-30.03622375260537</v>
      </c>
      <c r="H193" s="59">
        <v>-78.649440289443035</v>
      </c>
      <c r="I193" s="76" t="s">
        <v>70</v>
      </c>
      <c r="J193" s="78" t="s">
        <v>70</v>
      </c>
      <c r="K193" s="37" t="s">
        <v>626</v>
      </c>
      <c r="L193" s="37" t="s">
        <v>627</v>
      </c>
      <c r="M193" s="76" t="s">
        <v>74</v>
      </c>
      <c r="N193" s="78" t="s">
        <v>74</v>
      </c>
      <c r="O193" s="82">
        <v>34</v>
      </c>
      <c r="P193" s="123">
        <f>_xlfn.XLOOKUP(O193,'ARX IDs'!B$3:B$47,'ARX IDs'!C$3:C$47,"")</f>
        <v>28</v>
      </c>
      <c r="Q193" s="123">
        <f t="shared" si="27"/>
        <v>34</v>
      </c>
      <c r="R193" s="39">
        <v>9</v>
      </c>
      <c r="S193" s="109">
        <v>10</v>
      </c>
      <c r="T193" s="133">
        <f>IF(ISBLANK(V193), "", _xlfn.XLOOKUP(V193,'SNAP2 IDs'!C$3:C$15,'SNAP2 IDs'!B$3:B$15,""))</f>
        <v>3</v>
      </c>
      <c r="U193" s="134">
        <f>_xlfn.XLOOKUP($T193, 'SNAP2 IDs'!$B$3:$B$15,'SNAP2 IDs'!D$3:D$15, "Lookup err")</f>
        <v>2</v>
      </c>
      <c r="V193" s="38">
        <v>8</v>
      </c>
      <c r="W193" s="134" t="str">
        <f>_xlfn.XLOOKUP($T193, 'SNAP2 IDs'!$B$3:$B$15,'SNAP2 IDs'!E$3:E$15, "Lookup err")</f>
        <v>00:00:b3:f2:e4:75</v>
      </c>
      <c r="X193" s="136" t="str">
        <f>_xlfn.XLOOKUP($T193, 'SNAP2 IDs'!$B$3:$B$15,'SNAP2 IDs'!F$3:F$15, "Lookup err")</f>
        <v>snap08.sas.pvt</v>
      </c>
      <c r="Y193" s="94">
        <v>1</v>
      </c>
      <c r="Z193" s="39">
        <v>8</v>
      </c>
      <c r="AA193" s="95">
        <v>9</v>
      </c>
      <c r="AB193" s="94">
        <f t="shared" si="24"/>
        <v>42</v>
      </c>
      <c r="AC193" s="95">
        <f t="shared" si="25"/>
        <v>43</v>
      </c>
      <c r="AD193" s="98">
        <f t="shared" si="26"/>
        <v>245</v>
      </c>
      <c r="AE193" s="114" t="s">
        <v>342</v>
      </c>
    </row>
    <row r="194" spans="1:31">
      <c r="A194" s="48"/>
      <c r="B194" s="116" t="s">
        <v>628</v>
      </c>
      <c r="C194" s="45" t="s">
        <v>69</v>
      </c>
      <c r="D194" s="28">
        <v>37.239065089999997</v>
      </c>
      <c r="E194" s="29">
        <v>-118.28189494999999</v>
      </c>
      <c r="F194" s="62">
        <v>1182.6600000000001</v>
      </c>
      <c r="G194" s="65">
        <v>-20.25794873550976</v>
      </c>
      <c r="H194" s="59">
        <v>-79.036771775780082</v>
      </c>
      <c r="I194" s="76" t="s">
        <v>70</v>
      </c>
      <c r="J194" s="78" t="s">
        <v>70</v>
      </c>
      <c r="K194" s="37" t="s">
        <v>629</v>
      </c>
      <c r="L194" s="37" t="s">
        <v>630</v>
      </c>
      <c r="M194" s="76" t="s">
        <v>74</v>
      </c>
      <c r="N194" s="78" t="s">
        <v>74</v>
      </c>
      <c r="O194" s="82">
        <v>34</v>
      </c>
      <c r="P194" s="123">
        <f>_xlfn.XLOOKUP(O194,'ARX IDs'!B$3:B$47,'ARX IDs'!C$3:C$47,"")</f>
        <v>28</v>
      </c>
      <c r="Q194" s="123">
        <f t="shared" si="27"/>
        <v>34</v>
      </c>
      <c r="R194" s="39">
        <v>11</v>
      </c>
      <c r="S194" s="109">
        <v>12</v>
      </c>
      <c r="T194" s="133">
        <f>IF(ISBLANK(V194), "", _xlfn.XLOOKUP(V194,'SNAP2 IDs'!C$3:C$15,'SNAP2 IDs'!B$3:B$15,""))</f>
        <v>3</v>
      </c>
      <c r="U194" s="134">
        <f>_xlfn.XLOOKUP($T194, 'SNAP2 IDs'!$B$3:$B$15,'SNAP2 IDs'!D$3:D$15, "Lookup err")</f>
        <v>2</v>
      </c>
      <c r="V194" s="38">
        <v>8</v>
      </c>
      <c r="W194" s="134" t="str">
        <f>_xlfn.XLOOKUP($T194, 'SNAP2 IDs'!$B$3:$B$15,'SNAP2 IDs'!E$3:E$15, "Lookup err")</f>
        <v>00:00:b3:f2:e4:75</v>
      </c>
      <c r="X194" s="136" t="str">
        <f>_xlfn.XLOOKUP($T194, 'SNAP2 IDs'!$B$3:$B$15,'SNAP2 IDs'!F$3:F$15, "Lookup err")</f>
        <v>snap08.sas.pvt</v>
      </c>
      <c r="Y194" s="94">
        <v>1</v>
      </c>
      <c r="Z194" s="39">
        <v>10</v>
      </c>
      <c r="AA194" s="95">
        <v>11</v>
      </c>
      <c r="AB194" s="94">
        <f t="shared" si="24"/>
        <v>40</v>
      </c>
      <c r="AC194" s="95">
        <f t="shared" si="25"/>
        <v>41</v>
      </c>
      <c r="AD194" s="98">
        <f t="shared" si="26"/>
        <v>244</v>
      </c>
      <c r="AE194" s="114" t="s">
        <v>342</v>
      </c>
    </row>
    <row r="195" spans="1:31">
      <c r="A195" s="48"/>
      <c r="B195" s="116" t="s">
        <v>631</v>
      </c>
      <c r="C195" s="45" t="s">
        <v>69</v>
      </c>
      <c r="D195" s="28">
        <v>37.239002259999999</v>
      </c>
      <c r="E195" s="29">
        <v>-118.28198365999999</v>
      </c>
      <c r="F195" s="62">
        <v>1182.71</v>
      </c>
      <c r="G195" s="65">
        <v>-28.128508440245543</v>
      </c>
      <c r="H195" s="59">
        <v>-86.016507348178834</v>
      </c>
      <c r="I195" s="76" t="s">
        <v>70</v>
      </c>
      <c r="J195" s="78" t="s">
        <v>70</v>
      </c>
      <c r="K195" s="37" t="s">
        <v>632</v>
      </c>
      <c r="L195" s="37" t="s">
        <v>633</v>
      </c>
      <c r="M195" s="76" t="s">
        <v>74</v>
      </c>
      <c r="N195" s="78" t="s">
        <v>74</v>
      </c>
      <c r="O195" s="82">
        <v>34</v>
      </c>
      <c r="P195" s="123">
        <f>_xlfn.XLOOKUP(O195,'ARX IDs'!B$3:B$47,'ARX IDs'!C$3:C$47,"")</f>
        <v>28</v>
      </c>
      <c r="Q195" s="123">
        <f t="shared" si="27"/>
        <v>34</v>
      </c>
      <c r="R195" s="39">
        <v>15</v>
      </c>
      <c r="S195" s="109">
        <v>16</v>
      </c>
      <c r="T195" s="133">
        <f>IF(ISBLANK(V195), "", _xlfn.XLOOKUP(V195,'SNAP2 IDs'!C$3:C$15,'SNAP2 IDs'!B$3:B$15,""))</f>
        <v>3</v>
      </c>
      <c r="U195" s="134">
        <f>_xlfn.XLOOKUP($T195, 'SNAP2 IDs'!$B$3:$B$15,'SNAP2 IDs'!D$3:D$15, "Lookup err")</f>
        <v>2</v>
      </c>
      <c r="V195" s="38">
        <v>8</v>
      </c>
      <c r="W195" s="134" t="str">
        <f>_xlfn.XLOOKUP($T195, 'SNAP2 IDs'!$B$3:$B$15,'SNAP2 IDs'!E$3:E$15, "Lookup err")</f>
        <v>00:00:b3:f2:e4:75</v>
      </c>
      <c r="X195" s="136" t="str">
        <f>_xlfn.XLOOKUP($T195, 'SNAP2 IDs'!$B$3:$B$15,'SNAP2 IDs'!F$3:F$15, "Lookup err")</f>
        <v>snap08.sas.pvt</v>
      </c>
      <c r="Y195" s="94">
        <v>1</v>
      </c>
      <c r="Z195" s="39">
        <v>14</v>
      </c>
      <c r="AA195" s="95">
        <v>15</v>
      </c>
      <c r="AB195" s="94">
        <f t="shared" si="24"/>
        <v>44</v>
      </c>
      <c r="AC195" s="95">
        <f t="shared" si="25"/>
        <v>45</v>
      </c>
      <c r="AD195" s="98">
        <f t="shared" si="26"/>
        <v>246</v>
      </c>
      <c r="AE195" s="114" t="s">
        <v>342</v>
      </c>
    </row>
    <row r="196" spans="1:31">
      <c r="A196" s="48"/>
      <c r="B196" s="116" t="s">
        <v>634</v>
      </c>
      <c r="C196" s="45" t="s">
        <v>69</v>
      </c>
      <c r="D196" s="28">
        <v>37.238949159999997</v>
      </c>
      <c r="E196" s="29">
        <v>-118.28197328</v>
      </c>
      <c r="F196" s="62">
        <v>1182.8</v>
      </c>
      <c r="G196" s="65">
        <v>-27.205712914736328</v>
      </c>
      <c r="H196" s="59">
        <v>-91.905277726011491</v>
      </c>
      <c r="I196" s="76" t="s">
        <v>70</v>
      </c>
      <c r="J196" s="78" t="s">
        <v>70</v>
      </c>
      <c r="K196" s="37" t="s">
        <v>635</v>
      </c>
      <c r="L196" s="37" t="s">
        <v>636</v>
      </c>
      <c r="M196" s="76" t="s">
        <v>74</v>
      </c>
      <c r="N196" s="78" t="s">
        <v>74</v>
      </c>
      <c r="O196" s="82">
        <v>34</v>
      </c>
      <c r="P196" s="123">
        <f>_xlfn.XLOOKUP(O196,'ARX IDs'!B$3:B$47,'ARX IDs'!C$3:C$47,"")</f>
        <v>28</v>
      </c>
      <c r="Q196" s="123">
        <f t="shared" si="27"/>
        <v>34</v>
      </c>
      <c r="R196" s="39">
        <v>13</v>
      </c>
      <c r="S196" s="109">
        <v>14</v>
      </c>
      <c r="T196" s="133">
        <f>IF(ISBLANK(V196), "", _xlfn.XLOOKUP(V196,'SNAP2 IDs'!C$3:C$15,'SNAP2 IDs'!B$3:B$15,""))</f>
        <v>3</v>
      </c>
      <c r="U196" s="134">
        <f>_xlfn.XLOOKUP($T196, 'SNAP2 IDs'!$B$3:$B$15,'SNAP2 IDs'!D$3:D$15, "Lookup err")</f>
        <v>2</v>
      </c>
      <c r="V196" s="38">
        <v>8</v>
      </c>
      <c r="W196" s="134" t="str">
        <f>_xlfn.XLOOKUP($T196, 'SNAP2 IDs'!$B$3:$B$15,'SNAP2 IDs'!E$3:E$15, "Lookup err")</f>
        <v>00:00:b3:f2:e4:75</v>
      </c>
      <c r="X196" s="136" t="str">
        <f>_xlfn.XLOOKUP($T196, 'SNAP2 IDs'!$B$3:$B$15,'SNAP2 IDs'!F$3:F$15, "Lookup err")</f>
        <v>snap08.sas.pvt</v>
      </c>
      <c r="Y196" s="94">
        <v>1</v>
      </c>
      <c r="Z196" s="39">
        <v>12</v>
      </c>
      <c r="AA196" s="95">
        <v>13</v>
      </c>
      <c r="AB196" s="94">
        <f t="shared" si="24"/>
        <v>46</v>
      </c>
      <c r="AC196" s="95">
        <f t="shared" si="25"/>
        <v>47</v>
      </c>
      <c r="AD196" s="98">
        <f t="shared" si="26"/>
        <v>247</v>
      </c>
      <c r="AE196" s="114" t="s">
        <v>342</v>
      </c>
    </row>
    <row r="197" spans="1:31">
      <c r="A197" s="48"/>
      <c r="B197" s="116" t="s">
        <v>637</v>
      </c>
      <c r="C197" s="45" t="s">
        <v>69</v>
      </c>
      <c r="D197" s="28">
        <v>37.240584370000001</v>
      </c>
      <c r="E197" s="29">
        <v>-118.28226773999999</v>
      </c>
      <c r="F197" s="62">
        <v>1182.95</v>
      </c>
      <c r="G197" s="65">
        <v>-53.3273336952983</v>
      </c>
      <c r="H197" s="59">
        <v>89.572286453741967</v>
      </c>
      <c r="I197" s="76" t="s">
        <v>70</v>
      </c>
      <c r="J197" s="78" t="s">
        <v>70</v>
      </c>
      <c r="K197" s="37" t="s">
        <v>638</v>
      </c>
      <c r="L197" s="37" t="s">
        <v>639</v>
      </c>
      <c r="M197" s="76" t="s">
        <v>74</v>
      </c>
      <c r="N197" s="78" t="s">
        <v>74</v>
      </c>
      <c r="O197" s="82">
        <v>37</v>
      </c>
      <c r="P197" s="123">
        <f>_xlfn.XLOOKUP(O197,'ARX IDs'!B$3:B$47,'ARX IDs'!C$3:C$47,"")</f>
        <v>42</v>
      </c>
      <c r="Q197" s="123">
        <v>37</v>
      </c>
      <c r="R197" s="39">
        <v>3</v>
      </c>
      <c r="S197" s="109">
        <v>4</v>
      </c>
      <c r="T197" s="133">
        <f>IF(ISBLANK(V197), "", _xlfn.XLOOKUP(V197,'SNAP2 IDs'!C$3:C$15,'SNAP2 IDs'!B$3:B$15,""))</f>
        <v>1</v>
      </c>
      <c r="U197" s="134">
        <f>_xlfn.XLOOKUP($T197, 'SNAP2 IDs'!$B$3:$B$15,'SNAP2 IDs'!D$3:D$15, "Lookup err")</f>
        <v>2</v>
      </c>
      <c r="V197" s="38">
        <v>9</v>
      </c>
      <c r="W197" s="134" t="str">
        <f>_xlfn.XLOOKUP($T197, 'SNAP2 IDs'!$B$3:$B$15,'SNAP2 IDs'!E$3:E$15, "Lookup err")</f>
        <v>02:00:ce:ca:e4:6f</v>
      </c>
      <c r="X197" s="136" t="str">
        <f>_xlfn.XLOOKUP($T197, 'SNAP2 IDs'!$B$3:$B$15,'SNAP2 IDs'!F$3:F$15, "Lookup err")</f>
        <v>snap09.sas.pvt</v>
      </c>
      <c r="Y197" s="94">
        <v>0</v>
      </c>
      <c r="Z197" s="39">
        <v>30</v>
      </c>
      <c r="AA197" s="95">
        <v>31</v>
      </c>
      <c r="AB197" s="94">
        <f t="shared" si="24"/>
        <v>28</v>
      </c>
      <c r="AC197" s="95">
        <f t="shared" si="25"/>
        <v>29</v>
      </c>
      <c r="AD197" s="98">
        <f t="shared" si="26"/>
        <v>270</v>
      </c>
      <c r="AE197" s="114" t="s">
        <v>622</v>
      </c>
    </row>
    <row r="198" spans="1:31">
      <c r="A198" s="48"/>
      <c r="B198" s="116" t="s">
        <v>640</v>
      </c>
      <c r="C198" s="45" t="s">
        <v>69</v>
      </c>
      <c r="D198" s="28">
        <v>37.240541759999999</v>
      </c>
      <c r="E198" s="29">
        <v>-118.28216682</v>
      </c>
      <c r="F198" s="62">
        <v>1183.06</v>
      </c>
      <c r="G198" s="65">
        <v>-44.374469448410174</v>
      </c>
      <c r="H198" s="59">
        <v>84.842181029746286</v>
      </c>
      <c r="I198" s="76" t="s">
        <v>70</v>
      </c>
      <c r="J198" s="78" t="s">
        <v>70</v>
      </c>
      <c r="K198" s="37" t="s">
        <v>641</v>
      </c>
      <c r="L198" s="37" t="s">
        <v>642</v>
      </c>
      <c r="M198" s="76" t="s">
        <v>74</v>
      </c>
      <c r="N198" s="78" t="s">
        <v>74</v>
      </c>
      <c r="O198" s="82">
        <v>37</v>
      </c>
      <c r="P198" s="123">
        <f>_xlfn.XLOOKUP(O198,'ARX IDs'!B$3:B$47,'ARX IDs'!C$3:C$47,"")</f>
        <v>42</v>
      </c>
      <c r="Q198" s="123">
        <v>37</v>
      </c>
      <c r="R198" s="39">
        <v>5</v>
      </c>
      <c r="S198" s="109">
        <v>6</v>
      </c>
      <c r="T198" s="133">
        <f>IF(ISBLANK(V198), "", _xlfn.XLOOKUP(V198,'SNAP2 IDs'!C$3:C$15,'SNAP2 IDs'!B$3:B$15,""))</f>
        <v>1</v>
      </c>
      <c r="U198" s="134">
        <f>_xlfn.XLOOKUP($T198, 'SNAP2 IDs'!$B$3:$B$15,'SNAP2 IDs'!D$3:D$15, "Lookup err")</f>
        <v>2</v>
      </c>
      <c r="V198" s="38">
        <v>9</v>
      </c>
      <c r="W198" s="134" t="str">
        <f>_xlfn.XLOOKUP($T198, 'SNAP2 IDs'!$B$3:$B$15,'SNAP2 IDs'!E$3:E$15, "Lookup err")</f>
        <v>02:00:ce:ca:e4:6f</v>
      </c>
      <c r="X198" s="136" t="str">
        <f>_xlfn.XLOOKUP($T198, 'SNAP2 IDs'!$B$3:$B$15,'SNAP2 IDs'!F$3:F$15, "Lookup err")</f>
        <v>snap09.sas.pvt</v>
      </c>
      <c r="Y198" s="94">
        <v>1</v>
      </c>
      <c r="Z198" s="39">
        <v>0</v>
      </c>
      <c r="AA198" s="95">
        <v>1</v>
      </c>
      <c r="AB198" s="94">
        <f t="shared" si="24"/>
        <v>34</v>
      </c>
      <c r="AC198" s="95">
        <f t="shared" si="25"/>
        <v>35</v>
      </c>
      <c r="AD198" s="98">
        <f t="shared" si="26"/>
        <v>273</v>
      </c>
      <c r="AE198" s="114" t="s">
        <v>342</v>
      </c>
    </row>
    <row r="199" spans="1:31">
      <c r="A199" s="48"/>
      <c r="B199" s="116" t="s">
        <v>643</v>
      </c>
      <c r="C199" s="45" t="s">
        <v>69</v>
      </c>
      <c r="D199" s="28">
        <v>37.240509899999999</v>
      </c>
      <c r="E199" s="29">
        <v>-118.28234137</v>
      </c>
      <c r="F199" s="62">
        <v>1183.1500000000001</v>
      </c>
      <c r="G199" s="65">
        <v>-59.857943697348809</v>
      </c>
      <c r="H199" s="59">
        <v>81.311804364208939</v>
      </c>
      <c r="I199" s="76" t="s">
        <v>70</v>
      </c>
      <c r="J199" s="78" t="s">
        <v>70</v>
      </c>
      <c r="K199" s="37" t="s">
        <v>644</v>
      </c>
      <c r="L199" s="37" t="s">
        <v>645</v>
      </c>
      <c r="M199" s="76" t="s">
        <v>74</v>
      </c>
      <c r="N199" s="78" t="s">
        <v>74</v>
      </c>
      <c r="O199" s="82">
        <v>37</v>
      </c>
      <c r="P199" s="123">
        <f>_xlfn.XLOOKUP(O199,'ARX IDs'!B$3:B$47,'ARX IDs'!C$3:C$47,"")</f>
        <v>42</v>
      </c>
      <c r="Q199" s="123">
        <v>37</v>
      </c>
      <c r="R199" s="39">
        <v>7</v>
      </c>
      <c r="S199" s="109">
        <v>8</v>
      </c>
      <c r="T199" s="133">
        <f>IF(ISBLANK(V199), "", _xlfn.XLOOKUP(V199,'SNAP2 IDs'!C$3:C$15,'SNAP2 IDs'!B$3:B$15,""))</f>
        <v>1</v>
      </c>
      <c r="U199" s="134">
        <f>_xlfn.XLOOKUP($T199, 'SNAP2 IDs'!$B$3:$B$15,'SNAP2 IDs'!D$3:D$15, "Lookup err")</f>
        <v>2</v>
      </c>
      <c r="V199" s="38">
        <v>9</v>
      </c>
      <c r="W199" s="134" t="str">
        <f>_xlfn.XLOOKUP($T199, 'SNAP2 IDs'!$B$3:$B$15,'SNAP2 IDs'!E$3:E$15, "Lookup err")</f>
        <v>02:00:ce:ca:e4:6f</v>
      </c>
      <c r="X199" s="136" t="str">
        <f>_xlfn.XLOOKUP($T199, 'SNAP2 IDs'!$B$3:$B$15,'SNAP2 IDs'!F$3:F$15, "Lookup err")</f>
        <v>snap09.sas.pvt</v>
      </c>
      <c r="Y199" s="94">
        <v>1</v>
      </c>
      <c r="Z199" s="39">
        <v>2</v>
      </c>
      <c r="AA199" s="95">
        <v>3</v>
      </c>
      <c r="AB199" s="94">
        <f t="shared" si="24"/>
        <v>32</v>
      </c>
      <c r="AC199" s="95">
        <f t="shared" si="25"/>
        <v>33</v>
      </c>
      <c r="AD199" s="98">
        <f t="shared" si="26"/>
        <v>272</v>
      </c>
      <c r="AE199" s="114" t="s">
        <v>622</v>
      </c>
    </row>
    <row r="200" spans="1:31">
      <c r="A200" s="48"/>
      <c r="B200" s="116" t="s">
        <v>646</v>
      </c>
      <c r="C200" s="45" t="s">
        <v>69</v>
      </c>
      <c r="D200" s="28">
        <v>37.240353489999997</v>
      </c>
      <c r="E200" s="29">
        <v>-118.2821551</v>
      </c>
      <c r="F200" s="62">
        <v>1183.3800000000001</v>
      </c>
      <c r="G200" s="65">
        <v>-43.345304466924247</v>
      </c>
      <c r="H200" s="59">
        <v>63.949587276164372</v>
      </c>
      <c r="I200" s="76" t="s">
        <v>70</v>
      </c>
      <c r="J200" s="78" t="s">
        <v>70</v>
      </c>
      <c r="K200" s="37" t="s">
        <v>647</v>
      </c>
      <c r="L200" s="37" t="s">
        <v>648</v>
      </c>
      <c r="M200" s="76" t="s">
        <v>74</v>
      </c>
      <c r="N200" s="78" t="s">
        <v>74</v>
      </c>
      <c r="O200" s="82">
        <v>37</v>
      </c>
      <c r="P200" s="123">
        <f>_xlfn.XLOOKUP(O200,'ARX IDs'!B$3:B$47,'ARX IDs'!C$3:C$47,"")</f>
        <v>42</v>
      </c>
      <c r="Q200" s="123">
        <v>37</v>
      </c>
      <c r="R200" s="39">
        <v>9</v>
      </c>
      <c r="S200" s="109">
        <v>10</v>
      </c>
      <c r="T200" s="133">
        <f>IF(ISBLANK(V200), "", _xlfn.XLOOKUP(V200,'SNAP2 IDs'!C$3:C$15,'SNAP2 IDs'!B$3:B$15,""))</f>
        <v>1</v>
      </c>
      <c r="U200" s="134">
        <f>_xlfn.XLOOKUP($T200, 'SNAP2 IDs'!$B$3:$B$15,'SNAP2 IDs'!D$3:D$15, "Lookup err")</f>
        <v>2</v>
      </c>
      <c r="V200" s="38">
        <v>9</v>
      </c>
      <c r="W200" s="134" t="str">
        <f>_xlfn.XLOOKUP($T200, 'SNAP2 IDs'!$B$3:$B$15,'SNAP2 IDs'!E$3:E$15, "Lookup err")</f>
        <v>02:00:ce:ca:e4:6f</v>
      </c>
      <c r="X200" s="136" t="str">
        <f>_xlfn.XLOOKUP($T200, 'SNAP2 IDs'!$B$3:$B$15,'SNAP2 IDs'!F$3:F$15, "Lookup err")</f>
        <v>snap09.sas.pvt</v>
      </c>
      <c r="Y200" s="94">
        <v>1</v>
      </c>
      <c r="Z200" s="39">
        <v>4</v>
      </c>
      <c r="AA200" s="95">
        <v>5</v>
      </c>
      <c r="AB200" s="94">
        <f t="shared" si="24"/>
        <v>38</v>
      </c>
      <c r="AC200" s="95">
        <f t="shared" si="25"/>
        <v>39</v>
      </c>
      <c r="AD200" s="98">
        <f t="shared" si="26"/>
        <v>275</v>
      </c>
      <c r="AE200" s="114" t="s">
        <v>342</v>
      </c>
    </row>
    <row r="201" spans="1:31">
      <c r="A201" s="48"/>
      <c r="B201" s="116" t="s">
        <v>649</v>
      </c>
      <c r="C201" s="45" t="s">
        <v>69</v>
      </c>
      <c r="D201" s="28">
        <v>37.240329850000002</v>
      </c>
      <c r="E201" s="29">
        <v>-118.28228752</v>
      </c>
      <c r="F201" s="62">
        <v>1183.5</v>
      </c>
      <c r="G201" s="65">
        <v>-55.093251368810208</v>
      </c>
      <c r="H201" s="59">
        <v>61.329273126288939</v>
      </c>
      <c r="I201" s="76" t="s">
        <v>70</v>
      </c>
      <c r="J201" s="78" t="s">
        <v>70</v>
      </c>
      <c r="K201" s="37" t="s">
        <v>650</v>
      </c>
      <c r="L201" s="37" t="s">
        <v>651</v>
      </c>
      <c r="M201" s="76" t="s">
        <v>74</v>
      </c>
      <c r="N201" s="78" t="s">
        <v>74</v>
      </c>
      <c r="O201" s="82">
        <v>37</v>
      </c>
      <c r="P201" s="123">
        <f>_xlfn.XLOOKUP(O201,'ARX IDs'!B$3:B$47,'ARX IDs'!C$3:C$47,"")</f>
        <v>42</v>
      </c>
      <c r="Q201" s="123">
        <v>37</v>
      </c>
      <c r="R201" s="39">
        <v>11</v>
      </c>
      <c r="S201" s="109">
        <v>12</v>
      </c>
      <c r="T201" s="133">
        <f>IF(ISBLANK(V201), "", _xlfn.XLOOKUP(V201,'SNAP2 IDs'!C$3:C$15,'SNAP2 IDs'!B$3:B$15,""))</f>
        <v>1</v>
      </c>
      <c r="U201" s="134">
        <f>_xlfn.XLOOKUP($T201, 'SNAP2 IDs'!$B$3:$B$15,'SNAP2 IDs'!D$3:D$15, "Lookup err")</f>
        <v>2</v>
      </c>
      <c r="V201" s="38">
        <v>9</v>
      </c>
      <c r="W201" s="134" t="str">
        <f>_xlfn.XLOOKUP($T201, 'SNAP2 IDs'!$B$3:$B$15,'SNAP2 IDs'!E$3:E$15, "Lookup err")</f>
        <v>02:00:ce:ca:e4:6f</v>
      </c>
      <c r="X201" s="136" t="str">
        <f>_xlfn.XLOOKUP($T201, 'SNAP2 IDs'!$B$3:$B$15,'SNAP2 IDs'!F$3:F$15, "Lookup err")</f>
        <v>snap09.sas.pvt</v>
      </c>
      <c r="Y201" s="94">
        <v>1</v>
      </c>
      <c r="Z201" s="39">
        <v>6</v>
      </c>
      <c r="AA201" s="95">
        <v>7</v>
      </c>
      <c r="AB201" s="94">
        <f t="shared" si="24"/>
        <v>36</v>
      </c>
      <c r="AC201" s="95">
        <f t="shared" si="25"/>
        <v>37</v>
      </c>
      <c r="AD201" s="98">
        <f t="shared" si="26"/>
        <v>274</v>
      </c>
      <c r="AE201" s="114" t="s">
        <v>342</v>
      </c>
    </row>
    <row r="202" spans="1:31">
      <c r="A202" s="48"/>
      <c r="B202" s="116" t="s">
        <v>652</v>
      </c>
      <c r="C202" s="45" t="s">
        <v>69</v>
      </c>
      <c r="D202" s="28">
        <v>37.240317019999999</v>
      </c>
      <c r="E202" s="29">
        <v>-118.28209914999999</v>
      </c>
      <c r="F202" s="62">
        <v>1183.3399999999999</v>
      </c>
      <c r="G202" s="65">
        <v>-38.376409947832357</v>
      </c>
      <c r="H202" s="59">
        <v>59.905358239949251</v>
      </c>
      <c r="I202" s="79" t="s">
        <v>71</v>
      </c>
      <c r="J202" s="77" t="s">
        <v>71</v>
      </c>
      <c r="K202" s="37"/>
      <c r="L202" s="37"/>
      <c r="M202" s="79" t="s">
        <v>325</v>
      </c>
      <c r="N202" s="78" t="s">
        <v>74</v>
      </c>
      <c r="O202" s="70"/>
      <c r="P202" s="123" t="str">
        <f>_xlfn.XLOOKUP(O202,'ARX IDs'!B$3:B$47,'ARX IDs'!C$3:C$47,"")</f>
        <v/>
      </c>
      <c r="Q202" s="129"/>
      <c r="R202" s="41"/>
      <c r="S202" s="111"/>
      <c r="T202" s="133" t="str">
        <f>IF(ISBLANK(V202), "", _xlfn.XLOOKUP(V202,'SNAP2 IDs'!C$3:C$15,'SNAP2 IDs'!B$3:B$15,""))</f>
        <v/>
      </c>
      <c r="U202" s="129"/>
      <c r="V202" s="38"/>
      <c r="W202" s="129"/>
      <c r="X202" s="138"/>
      <c r="Y202" s="89"/>
      <c r="Z202" s="41"/>
      <c r="AA202" s="90"/>
      <c r="AB202" s="89"/>
      <c r="AC202" s="90"/>
      <c r="AD202" s="100"/>
      <c r="AE202" s="114"/>
    </row>
    <row r="203" spans="1:31">
      <c r="A203" s="48"/>
      <c r="B203" s="116" t="s">
        <v>653</v>
      </c>
      <c r="C203" s="45" t="s">
        <v>69</v>
      </c>
      <c r="D203" s="28">
        <v>37.240255560000001</v>
      </c>
      <c r="E203" s="29">
        <v>-118.28235668000001</v>
      </c>
      <c r="F203" s="62">
        <v>1183.51</v>
      </c>
      <c r="G203" s="65">
        <v>-61.215723616838851</v>
      </c>
      <c r="H203" s="59">
        <v>53.083218858338846</v>
      </c>
      <c r="I203" s="76" t="s">
        <v>70</v>
      </c>
      <c r="J203" s="78" t="s">
        <v>70</v>
      </c>
      <c r="K203" s="37" t="s">
        <v>654</v>
      </c>
      <c r="L203" s="37" t="s">
        <v>655</v>
      </c>
      <c r="M203" s="76" t="s">
        <v>74</v>
      </c>
      <c r="N203" s="78" t="s">
        <v>74</v>
      </c>
      <c r="O203" s="82">
        <v>37</v>
      </c>
      <c r="P203" s="123">
        <f>_xlfn.XLOOKUP(O203,'ARX IDs'!B$3:B$47,'ARX IDs'!C$3:C$47,"")</f>
        <v>42</v>
      </c>
      <c r="Q203" s="123">
        <v>37</v>
      </c>
      <c r="R203" s="39">
        <v>13</v>
      </c>
      <c r="S203" s="109">
        <v>14</v>
      </c>
      <c r="T203" s="133">
        <f>IF(ISBLANK(V203), "", _xlfn.XLOOKUP(V203,'SNAP2 IDs'!C$3:C$15,'SNAP2 IDs'!B$3:B$15,""))</f>
        <v>1</v>
      </c>
      <c r="U203" s="134">
        <f>_xlfn.XLOOKUP($T203, 'SNAP2 IDs'!$B$3:$B$15,'SNAP2 IDs'!D$3:D$15, "Lookup err")</f>
        <v>2</v>
      </c>
      <c r="V203" s="38">
        <v>9</v>
      </c>
      <c r="W203" s="134" t="str">
        <f>_xlfn.XLOOKUP($T203, 'SNAP2 IDs'!$B$3:$B$15,'SNAP2 IDs'!E$3:E$15, "Lookup err")</f>
        <v>02:00:ce:ca:e4:6f</v>
      </c>
      <c r="X203" s="136" t="str">
        <f>_xlfn.XLOOKUP($T203, 'SNAP2 IDs'!$B$3:$B$15,'SNAP2 IDs'!F$3:F$15, "Lookup err")</f>
        <v>snap09.sas.pvt</v>
      </c>
      <c r="Y203" s="94">
        <v>1</v>
      </c>
      <c r="Z203" s="39">
        <v>8</v>
      </c>
      <c r="AA203" s="95">
        <v>9</v>
      </c>
      <c r="AB203" s="94">
        <f t="shared" ref="AB203:AB219" si="28">_xlfn.BITXOR(Z203,2) + 32*Y203</f>
        <v>42</v>
      </c>
      <c r="AC203" s="95">
        <f t="shared" ref="AC203:AC219" si="29">_xlfn.BITXOR(AA203,2) + 32*Y203</f>
        <v>43</v>
      </c>
      <c r="AD203" s="98">
        <f t="shared" ref="AD203:AD219" si="30">32*(V203-1) + (AB203/2)</f>
        <v>277</v>
      </c>
      <c r="AE203" s="114" t="s">
        <v>342</v>
      </c>
    </row>
    <row r="204" spans="1:31">
      <c r="A204" s="48"/>
      <c r="B204" s="116" t="s">
        <v>656</v>
      </c>
      <c r="C204" s="45" t="s">
        <v>69</v>
      </c>
      <c r="D204" s="28">
        <v>37.240234979999997</v>
      </c>
      <c r="E204" s="29">
        <v>-118.28223104999999</v>
      </c>
      <c r="F204" s="62">
        <v>1183.3499999999999</v>
      </c>
      <c r="G204" s="65">
        <v>-50.07116104766277</v>
      </c>
      <c r="H204" s="59">
        <v>50.793634743263929</v>
      </c>
      <c r="I204" s="76" t="s">
        <v>70</v>
      </c>
      <c r="J204" s="78" t="s">
        <v>70</v>
      </c>
      <c r="K204" s="37" t="s">
        <v>657</v>
      </c>
      <c r="L204" s="37" t="s">
        <v>658</v>
      </c>
      <c r="M204" s="76" t="s">
        <v>74</v>
      </c>
      <c r="N204" s="78" t="s">
        <v>74</v>
      </c>
      <c r="O204" s="82">
        <v>37</v>
      </c>
      <c r="P204" s="123">
        <f>_xlfn.XLOOKUP(O204,'ARX IDs'!B$3:B$47,'ARX IDs'!C$3:C$47,"")</f>
        <v>42</v>
      </c>
      <c r="Q204" s="123">
        <v>37</v>
      </c>
      <c r="R204" s="39">
        <v>15</v>
      </c>
      <c r="S204" s="109">
        <v>16</v>
      </c>
      <c r="T204" s="133">
        <f>IF(ISBLANK(V204), "", _xlfn.XLOOKUP(V204,'SNAP2 IDs'!C$3:C$15,'SNAP2 IDs'!B$3:B$15,""))</f>
        <v>1</v>
      </c>
      <c r="U204" s="134">
        <f>_xlfn.XLOOKUP($T204, 'SNAP2 IDs'!$B$3:$B$15,'SNAP2 IDs'!D$3:D$15, "Lookup err")</f>
        <v>2</v>
      </c>
      <c r="V204" s="38">
        <v>9</v>
      </c>
      <c r="W204" s="134" t="str">
        <f>_xlfn.XLOOKUP($T204, 'SNAP2 IDs'!$B$3:$B$15,'SNAP2 IDs'!E$3:E$15, "Lookup err")</f>
        <v>02:00:ce:ca:e4:6f</v>
      </c>
      <c r="X204" s="136" t="str">
        <f>_xlfn.XLOOKUP($T204, 'SNAP2 IDs'!$B$3:$B$15,'SNAP2 IDs'!F$3:F$15, "Lookup err")</f>
        <v>snap09.sas.pvt</v>
      </c>
      <c r="Y204" s="94">
        <v>1</v>
      </c>
      <c r="Z204" s="39">
        <v>10</v>
      </c>
      <c r="AA204" s="95">
        <v>11</v>
      </c>
      <c r="AB204" s="94">
        <f t="shared" si="28"/>
        <v>40</v>
      </c>
      <c r="AC204" s="95">
        <f t="shared" si="29"/>
        <v>41</v>
      </c>
      <c r="AD204" s="98">
        <f t="shared" si="30"/>
        <v>276</v>
      </c>
      <c r="AE204" s="114" t="s">
        <v>342</v>
      </c>
    </row>
    <row r="205" spans="1:31">
      <c r="A205" s="48"/>
      <c r="B205" s="116" t="s">
        <v>659</v>
      </c>
      <c r="C205" s="45" t="s">
        <v>69</v>
      </c>
      <c r="D205" s="28">
        <v>37.240206270000002</v>
      </c>
      <c r="E205" s="29">
        <v>-118.28212559000001</v>
      </c>
      <c r="F205" s="62">
        <v>1183.2</v>
      </c>
      <c r="G205" s="65">
        <v>-40.718957897988005</v>
      </c>
      <c r="H205" s="59">
        <v>47.60952576890525</v>
      </c>
      <c r="I205" s="76" t="s">
        <v>70</v>
      </c>
      <c r="J205" s="78" t="s">
        <v>70</v>
      </c>
      <c r="K205" s="37" t="s">
        <v>660</v>
      </c>
      <c r="L205" s="37" t="s">
        <v>661</v>
      </c>
      <c r="M205" s="76" t="s">
        <v>74</v>
      </c>
      <c r="N205" s="78" t="s">
        <v>74</v>
      </c>
      <c r="O205" s="82">
        <v>38</v>
      </c>
      <c r="P205" s="123">
        <f>_xlfn.XLOOKUP(O205,'ARX IDs'!B$3:B$47,'ARX IDs'!C$3:C$47,"")</f>
        <v>43</v>
      </c>
      <c r="Q205" s="123">
        <v>38</v>
      </c>
      <c r="R205" s="39">
        <v>1</v>
      </c>
      <c r="S205" s="109">
        <v>2</v>
      </c>
      <c r="T205" s="133">
        <f>IF(ISBLANK(V205), "", _xlfn.XLOOKUP(V205,'SNAP2 IDs'!C$3:C$15,'SNAP2 IDs'!B$3:B$15,""))</f>
        <v>1</v>
      </c>
      <c r="U205" s="134">
        <f>_xlfn.XLOOKUP($T205, 'SNAP2 IDs'!$B$3:$B$15,'SNAP2 IDs'!D$3:D$15, "Lookup err")</f>
        <v>2</v>
      </c>
      <c r="V205" s="38">
        <v>9</v>
      </c>
      <c r="W205" s="134" t="str">
        <f>_xlfn.XLOOKUP($T205, 'SNAP2 IDs'!$B$3:$B$15,'SNAP2 IDs'!E$3:E$15, "Lookup err")</f>
        <v>02:00:ce:ca:e4:6f</v>
      </c>
      <c r="X205" s="136" t="str">
        <f>_xlfn.XLOOKUP($T205, 'SNAP2 IDs'!$B$3:$B$15,'SNAP2 IDs'!F$3:F$15, "Lookup err")</f>
        <v>snap09.sas.pvt</v>
      </c>
      <c r="Y205" s="94">
        <v>1</v>
      </c>
      <c r="Z205" s="39">
        <v>12</v>
      </c>
      <c r="AA205" s="95">
        <v>13</v>
      </c>
      <c r="AB205" s="94">
        <f t="shared" si="28"/>
        <v>46</v>
      </c>
      <c r="AC205" s="95">
        <f t="shared" si="29"/>
        <v>47</v>
      </c>
      <c r="AD205" s="98">
        <f t="shared" si="30"/>
        <v>279</v>
      </c>
      <c r="AE205" s="114" t="s">
        <v>342</v>
      </c>
    </row>
    <row r="206" spans="1:31">
      <c r="A206" s="48"/>
      <c r="B206" s="116" t="s">
        <v>662</v>
      </c>
      <c r="C206" s="45" t="s">
        <v>69</v>
      </c>
      <c r="D206" s="28">
        <v>37.24013446</v>
      </c>
      <c r="E206" s="29">
        <v>-118.28213357</v>
      </c>
      <c r="F206" s="62">
        <v>1183.24</v>
      </c>
      <c r="G206" s="65">
        <v>-41.419970021330158</v>
      </c>
      <c r="H206" s="59">
        <v>39.636490256521171</v>
      </c>
      <c r="I206" s="76" t="s">
        <v>70</v>
      </c>
      <c r="J206" s="78" t="s">
        <v>70</v>
      </c>
      <c r="K206" s="37" t="s">
        <v>663</v>
      </c>
      <c r="L206" s="37" t="s">
        <v>664</v>
      </c>
      <c r="M206" s="76" t="s">
        <v>74</v>
      </c>
      <c r="N206" s="78" t="s">
        <v>74</v>
      </c>
      <c r="O206" s="82">
        <v>38</v>
      </c>
      <c r="P206" s="123">
        <f>_xlfn.XLOOKUP(O206,'ARX IDs'!B$3:B$47,'ARX IDs'!C$3:C$47,"")</f>
        <v>43</v>
      </c>
      <c r="Q206" s="123">
        <v>38</v>
      </c>
      <c r="R206" s="39">
        <v>3</v>
      </c>
      <c r="S206" s="109">
        <v>4</v>
      </c>
      <c r="T206" s="133">
        <f>IF(ISBLANK(V206), "", _xlfn.XLOOKUP(V206,'SNAP2 IDs'!C$3:C$15,'SNAP2 IDs'!B$3:B$15,""))</f>
        <v>1</v>
      </c>
      <c r="U206" s="134">
        <f>_xlfn.XLOOKUP($T206, 'SNAP2 IDs'!$B$3:$B$15,'SNAP2 IDs'!D$3:D$15, "Lookup err")</f>
        <v>2</v>
      </c>
      <c r="V206" s="38">
        <v>9</v>
      </c>
      <c r="W206" s="134" t="str">
        <f>_xlfn.XLOOKUP($T206, 'SNAP2 IDs'!$B$3:$B$15,'SNAP2 IDs'!E$3:E$15, "Lookup err")</f>
        <v>02:00:ce:ca:e4:6f</v>
      </c>
      <c r="X206" s="136" t="str">
        <f>_xlfn.XLOOKUP($T206, 'SNAP2 IDs'!$B$3:$B$15,'SNAP2 IDs'!F$3:F$15, "Lookup err")</f>
        <v>snap09.sas.pvt</v>
      </c>
      <c r="Y206" s="94">
        <v>1</v>
      </c>
      <c r="Z206" s="39">
        <v>14</v>
      </c>
      <c r="AA206" s="95">
        <v>15</v>
      </c>
      <c r="AB206" s="94">
        <f t="shared" si="28"/>
        <v>44</v>
      </c>
      <c r="AC206" s="95">
        <f t="shared" si="29"/>
        <v>45</v>
      </c>
      <c r="AD206" s="98">
        <f t="shared" si="30"/>
        <v>278</v>
      </c>
      <c r="AE206" s="114" t="s">
        <v>342</v>
      </c>
    </row>
    <row r="207" spans="1:31">
      <c r="A207" s="48"/>
      <c r="B207" s="116" t="s">
        <v>665</v>
      </c>
      <c r="C207" s="45" t="s">
        <v>69</v>
      </c>
      <c r="D207" s="28">
        <v>37.240084709999998</v>
      </c>
      <c r="E207" s="29">
        <v>-118.28237799999999</v>
      </c>
      <c r="F207" s="62">
        <v>1183.44</v>
      </c>
      <c r="G207" s="65">
        <v>-63.114702415789317</v>
      </c>
      <c r="H207" s="59">
        <v>34.121733371929174</v>
      </c>
      <c r="I207" s="76" t="s">
        <v>70</v>
      </c>
      <c r="J207" s="78" t="s">
        <v>70</v>
      </c>
      <c r="K207" s="37" t="s">
        <v>666</v>
      </c>
      <c r="L207" s="37" t="s">
        <v>667</v>
      </c>
      <c r="M207" s="76" t="s">
        <v>74</v>
      </c>
      <c r="N207" s="78" t="s">
        <v>74</v>
      </c>
      <c r="O207" s="82">
        <v>39</v>
      </c>
      <c r="P207" s="123">
        <f>_xlfn.XLOOKUP(O207,'ARX IDs'!B$3:B$47,'ARX IDs'!C$3:C$47,"")</f>
        <v>44</v>
      </c>
      <c r="Q207" s="123">
        <v>39</v>
      </c>
      <c r="R207" s="39">
        <v>7</v>
      </c>
      <c r="S207" s="109">
        <v>8</v>
      </c>
      <c r="T207" s="133">
        <f>IF(ISBLANK(V207), "", _xlfn.XLOOKUP(V207,'SNAP2 IDs'!C$3:C$15,'SNAP2 IDs'!B$3:B$15,""))</f>
        <v>2</v>
      </c>
      <c r="U207" s="134">
        <f>_xlfn.XLOOKUP($T207, 'SNAP2 IDs'!$B$3:$B$15,'SNAP2 IDs'!D$3:D$15, "Lookup err")</f>
        <v>2</v>
      </c>
      <c r="V207" s="38">
        <v>10</v>
      </c>
      <c r="W207" s="134" t="str">
        <f>_xlfn.XLOOKUP($T207, 'SNAP2 IDs'!$B$3:$B$15,'SNAP2 IDs'!E$3:E$15, "Lookup err")</f>
        <v>00:00:41:1e:e4:75</v>
      </c>
      <c r="X207" s="136" t="str">
        <f>_xlfn.XLOOKUP($T207, 'SNAP2 IDs'!$B$3:$B$15,'SNAP2 IDs'!F$3:F$15, "Lookup err")</f>
        <v>snap010.sas.pvt</v>
      </c>
      <c r="Y207" s="94">
        <v>0</v>
      </c>
      <c r="Z207" s="39">
        <v>12</v>
      </c>
      <c r="AA207" s="95">
        <v>13</v>
      </c>
      <c r="AB207" s="94">
        <f t="shared" si="28"/>
        <v>14</v>
      </c>
      <c r="AC207" s="95">
        <f t="shared" si="29"/>
        <v>15</v>
      </c>
      <c r="AD207" s="98">
        <f t="shared" si="30"/>
        <v>295</v>
      </c>
      <c r="AE207" s="114" t="s">
        <v>104</v>
      </c>
    </row>
    <row r="208" spans="1:31">
      <c r="A208" s="48"/>
      <c r="B208" s="116" t="s">
        <v>668</v>
      </c>
      <c r="C208" s="45" t="s">
        <v>69</v>
      </c>
      <c r="D208" s="28">
        <v>37.240027959999999</v>
      </c>
      <c r="E208" s="29">
        <v>-118.2822074</v>
      </c>
      <c r="F208" s="62">
        <v>1183.3599999999999</v>
      </c>
      <c r="G208" s="65">
        <v>-47.977246471562331</v>
      </c>
      <c r="H208" s="59">
        <v>27.824544686079712</v>
      </c>
      <c r="I208" s="76" t="s">
        <v>70</v>
      </c>
      <c r="J208" s="78" t="s">
        <v>70</v>
      </c>
      <c r="K208" s="37" t="s">
        <v>669</v>
      </c>
      <c r="L208" s="37" t="s">
        <v>670</v>
      </c>
      <c r="M208" s="76" t="s">
        <v>74</v>
      </c>
      <c r="N208" s="78" t="s">
        <v>74</v>
      </c>
      <c r="O208" s="82">
        <v>39</v>
      </c>
      <c r="P208" s="123">
        <f>_xlfn.XLOOKUP(O208,'ARX IDs'!B$3:B$47,'ARX IDs'!C$3:C$47,"")</f>
        <v>44</v>
      </c>
      <c r="Q208" s="123">
        <v>39</v>
      </c>
      <c r="R208" s="39">
        <v>9</v>
      </c>
      <c r="S208" s="109">
        <v>10</v>
      </c>
      <c r="T208" s="133">
        <f>IF(ISBLANK(V208), "", _xlfn.XLOOKUP(V208,'SNAP2 IDs'!C$3:C$15,'SNAP2 IDs'!B$3:B$15,""))</f>
        <v>2</v>
      </c>
      <c r="U208" s="134">
        <f>_xlfn.XLOOKUP($T208, 'SNAP2 IDs'!$B$3:$B$15,'SNAP2 IDs'!D$3:D$15, "Lookup err")</f>
        <v>2</v>
      </c>
      <c r="V208" s="38">
        <v>10</v>
      </c>
      <c r="W208" s="134" t="str">
        <f>_xlfn.XLOOKUP($T208, 'SNAP2 IDs'!$B$3:$B$15,'SNAP2 IDs'!E$3:E$15, "Lookup err")</f>
        <v>00:00:41:1e:e4:75</v>
      </c>
      <c r="X208" s="136" t="str">
        <f>_xlfn.XLOOKUP($T208, 'SNAP2 IDs'!$B$3:$B$15,'SNAP2 IDs'!F$3:F$15, "Lookup err")</f>
        <v>snap010.sas.pvt</v>
      </c>
      <c r="Y208" s="94">
        <v>0</v>
      </c>
      <c r="Z208" s="39">
        <v>14</v>
      </c>
      <c r="AA208" s="95">
        <v>15</v>
      </c>
      <c r="AB208" s="94">
        <f t="shared" si="28"/>
        <v>12</v>
      </c>
      <c r="AC208" s="95">
        <f t="shared" si="29"/>
        <v>13</v>
      </c>
      <c r="AD208" s="98">
        <f t="shared" si="30"/>
        <v>294</v>
      </c>
      <c r="AE208" s="114" t="s">
        <v>342</v>
      </c>
    </row>
    <row r="209" spans="1:31">
      <c r="A209" s="48"/>
      <c r="B209" s="116" t="s">
        <v>671</v>
      </c>
      <c r="C209" s="45" t="s">
        <v>69</v>
      </c>
      <c r="D209" s="28">
        <v>37.239958459999997</v>
      </c>
      <c r="E209" s="29">
        <v>-118.2823332</v>
      </c>
      <c r="F209" s="62">
        <v>1183.43</v>
      </c>
      <c r="G209" s="65">
        <v>-59.13965621454377</v>
      </c>
      <c r="H209" s="59">
        <v>20.110100108467293</v>
      </c>
      <c r="I209" s="76" t="s">
        <v>70</v>
      </c>
      <c r="J209" s="78" t="s">
        <v>70</v>
      </c>
      <c r="K209" s="37" t="s">
        <v>672</v>
      </c>
      <c r="L209" s="37" t="s">
        <v>673</v>
      </c>
      <c r="M209" s="76" t="s">
        <v>74</v>
      </c>
      <c r="N209" s="78" t="s">
        <v>74</v>
      </c>
      <c r="O209" s="82">
        <v>39</v>
      </c>
      <c r="P209" s="123">
        <f>_xlfn.XLOOKUP(O209,'ARX IDs'!B$3:B$47,'ARX IDs'!C$3:C$47,"")</f>
        <v>44</v>
      </c>
      <c r="Q209" s="123">
        <v>39</v>
      </c>
      <c r="R209" s="39">
        <v>11</v>
      </c>
      <c r="S209" s="109">
        <v>12</v>
      </c>
      <c r="T209" s="133">
        <f>IF(ISBLANK(V209), "", _xlfn.XLOOKUP(V209,'SNAP2 IDs'!C$3:C$15,'SNAP2 IDs'!B$3:B$15,""))</f>
        <v>2</v>
      </c>
      <c r="U209" s="134">
        <f>_xlfn.XLOOKUP($T209, 'SNAP2 IDs'!$B$3:$B$15,'SNAP2 IDs'!D$3:D$15, "Lookup err")</f>
        <v>2</v>
      </c>
      <c r="V209" s="38">
        <v>10</v>
      </c>
      <c r="W209" s="134" t="str">
        <f>_xlfn.XLOOKUP($T209, 'SNAP2 IDs'!$B$3:$B$15,'SNAP2 IDs'!E$3:E$15, "Lookup err")</f>
        <v>00:00:41:1e:e4:75</v>
      </c>
      <c r="X209" s="136" t="str">
        <f>_xlfn.XLOOKUP($T209, 'SNAP2 IDs'!$B$3:$B$15,'SNAP2 IDs'!F$3:F$15, "Lookup err")</f>
        <v>snap010.sas.pvt</v>
      </c>
      <c r="Y209" s="94">
        <v>0</v>
      </c>
      <c r="Z209" s="39">
        <v>16</v>
      </c>
      <c r="AA209" s="95">
        <v>17</v>
      </c>
      <c r="AB209" s="94">
        <f t="shared" si="28"/>
        <v>18</v>
      </c>
      <c r="AC209" s="95">
        <f t="shared" si="29"/>
        <v>19</v>
      </c>
      <c r="AD209" s="98">
        <f t="shared" si="30"/>
        <v>297</v>
      </c>
      <c r="AE209" s="114" t="s">
        <v>342</v>
      </c>
    </row>
    <row r="210" spans="1:31">
      <c r="A210" s="48"/>
      <c r="B210" s="116" t="s">
        <v>674</v>
      </c>
      <c r="C210" s="45" t="s">
        <v>69</v>
      </c>
      <c r="D210" s="28">
        <v>37.23992045</v>
      </c>
      <c r="E210" s="29">
        <v>-118.28220659</v>
      </c>
      <c r="F210" s="62">
        <v>1183.27</v>
      </c>
      <c r="G210" s="65">
        <v>-47.906329428832471</v>
      </c>
      <c r="H210" s="59">
        <v>15.890517560226764</v>
      </c>
      <c r="I210" s="76" t="s">
        <v>70</v>
      </c>
      <c r="J210" s="78" t="s">
        <v>70</v>
      </c>
      <c r="K210" s="37" t="s">
        <v>675</v>
      </c>
      <c r="L210" s="37" t="s">
        <v>676</v>
      </c>
      <c r="M210" s="76" t="s">
        <v>74</v>
      </c>
      <c r="N210" s="78" t="s">
        <v>74</v>
      </c>
      <c r="O210" s="82">
        <v>39</v>
      </c>
      <c r="P210" s="123">
        <f>_xlfn.XLOOKUP(O210,'ARX IDs'!B$3:B$47,'ARX IDs'!C$3:C$47,"")</f>
        <v>44</v>
      </c>
      <c r="Q210" s="123">
        <v>39</v>
      </c>
      <c r="R210" s="39">
        <v>13</v>
      </c>
      <c r="S210" s="109">
        <v>14</v>
      </c>
      <c r="T210" s="133">
        <f>IF(ISBLANK(V210), "", _xlfn.XLOOKUP(V210,'SNAP2 IDs'!C$3:C$15,'SNAP2 IDs'!B$3:B$15,""))</f>
        <v>2</v>
      </c>
      <c r="U210" s="134">
        <f>_xlfn.XLOOKUP($T210, 'SNAP2 IDs'!$B$3:$B$15,'SNAP2 IDs'!D$3:D$15, "Lookup err")</f>
        <v>2</v>
      </c>
      <c r="V210" s="38">
        <v>10</v>
      </c>
      <c r="W210" s="134" t="str">
        <f>_xlfn.XLOOKUP($T210, 'SNAP2 IDs'!$B$3:$B$15,'SNAP2 IDs'!E$3:E$15, "Lookup err")</f>
        <v>00:00:41:1e:e4:75</v>
      </c>
      <c r="X210" s="136" t="str">
        <f>_xlfn.XLOOKUP($T210, 'SNAP2 IDs'!$B$3:$B$15,'SNAP2 IDs'!F$3:F$15, "Lookup err")</f>
        <v>snap010.sas.pvt</v>
      </c>
      <c r="Y210" s="94">
        <v>0</v>
      </c>
      <c r="Z210" s="39">
        <v>18</v>
      </c>
      <c r="AA210" s="95">
        <v>19</v>
      </c>
      <c r="AB210" s="94">
        <f t="shared" si="28"/>
        <v>16</v>
      </c>
      <c r="AC210" s="95">
        <f t="shared" si="29"/>
        <v>17</v>
      </c>
      <c r="AD210" s="98">
        <f t="shared" si="30"/>
        <v>296</v>
      </c>
      <c r="AE210" s="114" t="s">
        <v>342</v>
      </c>
    </row>
    <row r="211" spans="1:31">
      <c r="A211" s="48"/>
      <c r="B211" s="116" t="s">
        <v>677</v>
      </c>
      <c r="C211" s="45" t="s">
        <v>69</v>
      </c>
      <c r="D211" s="28">
        <v>37.239885440000002</v>
      </c>
      <c r="E211" s="29">
        <v>-118.28211116</v>
      </c>
      <c r="F211" s="62">
        <v>1183.1600000000001</v>
      </c>
      <c r="G211" s="65">
        <v>-39.432528222524667</v>
      </c>
      <c r="H211" s="59">
        <v>12.003884717165743</v>
      </c>
      <c r="I211" s="76" t="s">
        <v>70</v>
      </c>
      <c r="J211" s="78" t="s">
        <v>70</v>
      </c>
      <c r="K211" s="37" t="s">
        <v>678</v>
      </c>
      <c r="L211" s="37" t="s">
        <v>504</v>
      </c>
      <c r="M211" s="76" t="s">
        <v>74</v>
      </c>
      <c r="N211" s="78" t="s">
        <v>74</v>
      </c>
      <c r="O211" s="82">
        <v>39</v>
      </c>
      <c r="P211" s="123">
        <f>_xlfn.XLOOKUP(O211,'ARX IDs'!B$3:B$47,'ARX IDs'!C$3:C$47,"")</f>
        <v>44</v>
      </c>
      <c r="Q211" s="123">
        <v>39</v>
      </c>
      <c r="R211" s="39">
        <v>15</v>
      </c>
      <c r="S211" s="109">
        <v>16</v>
      </c>
      <c r="T211" s="133">
        <f>IF(ISBLANK(V211), "", _xlfn.XLOOKUP(V211,'SNAP2 IDs'!C$3:C$15,'SNAP2 IDs'!B$3:B$15,""))</f>
        <v>2</v>
      </c>
      <c r="U211" s="134">
        <f>_xlfn.XLOOKUP($T211, 'SNAP2 IDs'!$B$3:$B$15,'SNAP2 IDs'!D$3:D$15, "Lookup err")</f>
        <v>2</v>
      </c>
      <c r="V211" s="38">
        <v>10</v>
      </c>
      <c r="W211" s="134" t="str">
        <f>_xlfn.XLOOKUP($T211, 'SNAP2 IDs'!$B$3:$B$15,'SNAP2 IDs'!E$3:E$15, "Lookup err")</f>
        <v>00:00:41:1e:e4:75</v>
      </c>
      <c r="X211" s="136" t="str">
        <f>_xlfn.XLOOKUP($T211, 'SNAP2 IDs'!$B$3:$B$15,'SNAP2 IDs'!F$3:F$15, "Lookup err")</f>
        <v>snap010.sas.pvt</v>
      </c>
      <c r="Y211" s="94">
        <v>0</v>
      </c>
      <c r="Z211" s="39">
        <v>20</v>
      </c>
      <c r="AA211" s="95">
        <v>21</v>
      </c>
      <c r="AB211" s="94">
        <f t="shared" si="28"/>
        <v>22</v>
      </c>
      <c r="AC211" s="95">
        <f t="shared" si="29"/>
        <v>23</v>
      </c>
      <c r="AD211" s="98">
        <f t="shared" si="30"/>
        <v>299</v>
      </c>
      <c r="AE211" s="114" t="s">
        <v>342</v>
      </c>
    </row>
    <row r="212" spans="1:31">
      <c r="A212" s="48"/>
      <c r="B212" s="116" t="s">
        <v>679</v>
      </c>
      <c r="C212" s="45" t="s">
        <v>69</v>
      </c>
      <c r="D212" s="28">
        <v>37.239849159999999</v>
      </c>
      <c r="E212" s="29">
        <v>-118.28222094</v>
      </c>
      <c r="F212" s="62">
        <v>1183.3900000000001</v>
      </c>
      <c r="G212" s="65">
        <v>-49.175230137653337</v>
      </c>
      <c r="H212" s="59">
        <v>7.9807424884358822</v>
      </c>
      <c r="I212" s="76" t="s">
        <v>70</v>
      </c>
      <c r="J212" s="78" t="s">
        <v>70</v>
      </c>
      <c r="K212" s="37" t="s">
        <v>680</v>
      </c>
      <c r="L212" s="37" t="s">
        <v>681</v>
      </c>
      <c r="M212" s="76" t="s">
        <v>74</v>
      </c>
      <c r="N212" s="78" t="s">
        <v>74</v>
      </c>
      <c r="O212" s="82">
        <v>40</v>
      </c>
      <c r="P212" s="123">
        <f>_xlfn.XLOOKUP(O212,'ARX IDs'!B$3:B$47,'ARX IDs'!C$3:C$47,"")</f>
        <v>45</v>
      </c>
      <c r="Q212" s="123">
        <v>40</v>
      </c>
      <c r="R212" s="39">
        <v>1</v>
      </c>
      <c r="S212" s="109">
        <v>2</v>
      </c>
      <c r="T212" s="133">
        <f>IF(ISBLANK(V212), "", _xlfn.XLOOKUP(V212,'SNAP2 IDs'!C$3:C$15,'SNAP2 IDs'!B$3:B$15,""))</f>
        <v>2</v>
      </c>
      <c r="U212" s="134">
        <f>_xlfn.XLOOKUP($T212, 'SNAP2 IDs'!$B$3:$B$15,'SNAP2 IDs'!D$3:D$15, "Lookup err")</f>
        <v>2</v>
      </c>
      <c r="V212" s="38">
        <v>10</v>
      </c>
      <c r="W212" s="134" t="str">
        <f>_xlfn.XLOOKUP($T212, 'SNAP2 IDs'!$B$3:$B$15,'SNAP2 IDs'!E$3:E$15, "Lookup err")</f>
        <v>00:00:41:1e:e4:75</v>
      </c>
      <c r="X212" s="136" t="str">
        <f>_xlfn.XLOOKUP($T212, 'SNAP2 IDs'!$B$3:$B$15,'SNAP2 IDs'!F$3:F$15, "Lookup err")</f>
        <v>snap010.sas.pvt</v>
      </c>
      <c r="Y212" s="94">
        <v>0</v>
      </c>
      <c r="Z212" s="39">
        <v>22</v>
      </c>
      <c r="AA212" s="95">
        <v>23</v>
      </c>
      <c r="AB212" s="94">
        <f t="shared" si="28"/>
        <v>20</v>
      </c>
      <c r="AC212" s="95">
        <f t="shared" si="29"/>
        <v>21</v>
      </c>
      <c r="AD212" s="98">
        <f t="shared" si="30"/>
        <v>298</v>
      </c>
      <c r="AE212" s="114" t="s">
        <v>342</v>
      </c>
    </row>
    <row r="213" spans="1:31">
      <c r="A213" s="48"/>
      <c r="B213" s="116" t="s">
        <v>682</v>
      </c>
      <c r="C213" s="45" t="s">
        <v>69</v>
      </c>
      <c r="D213" s="28">
        <v>37.23980315</v>
      </c>
      <c r="E213" s="29">
        <v>-118.28222262</v>
      </c>
      <c r="F213" s="62">
        <v>1183.3599999999999</v>
      </c>
      <c r="G213" s="65">
        <v>-49.326103015737068</v>
      </c>
      <c r="H213" s="59">
        <v>2.867744907820962</v>
      </c>
      <c r="I213" s="76" t="s">
        <v>70</v>
      </c>
      <c r="J213" s="78" t="s">
        <v>70</v>
      </c>
      <c r="K213" s="37" t="s">
        <v>683</v>
      </c>
      <c r="L213" s="37" t="s">
        <v>684</v>
      </c>
      <c r="M213" s="76" t="s">
        <v>74</v>
      </c>
      <c r="N213" s="78" t="s">
        <v>74</v>
      </c>
      <c r="O213" s="82">
        <v>40</v>
      </c>
      <c r="P213" s="123">
        <f>_xlfn.XLOOKUP(O213,'ARX IDs'!B$3:B$47,'ARX IDs'!C$3:C$47,"")</f>
        <v>45</v>
      </c>
      <c r="Q213" s="123">
        <v>40</v>
      </c>
      <c r="R213" s="39">
        <v>3</v>
      </c>
      <c r="S213" s="109">
        <v>4</v>
      </c>
      <c r="T213" s="133">
        <f>IF(ISBLANK(V213), "", _xlfn.XLOOKUP(V213,'SNAP2 IDs'!C$3:C$15,'SNAP2 IDs'!B$3:B$15,""))</f>
        <v>2</v>
      </c>
      <c r="U213" s="134">
        <f>_xlfn.XLOOKUP($T213, 'SNAP2 IDs'!$B$3:$B$15,'SNAP2 IDs'!D$3:D$15, "Lookup err")</f>
        <v>2</v>
      </c>
      <c r="V213" s="38">
        <v>10</v>
      </c>
      <c r="W213" s="134" t="str">
        <f>_xlfn.XLOOKUP($T213, 'SNAP2 IDs'!$B$3:$B$15,'SNAP2 IDs'!E$3:E$15, "Lookup err")</f>
        <v>00:00:41:1e:e4:75</v>
      </c>
      <c r="X213" s="136" t="str">
        <f>_xlfn.XLOOKUP($T213, 'SNAP2 IDs'!$B$3:$B$15,'SNAP2 IDs'!F$3:F$15, "Lookup err")</f>
        <v>snap010.sas.pvt</v>
      </c>
      <c r="Y213" s="94">
        <v>0</v>
      </c>
      <c r="Z213" s="39">
        <v>24</v>
      </c>
      <c r="AA213" s="95">
        <v>25</v>
      </c>
      <c r="AB213" s="94">
        <f t="shared" si="28"/>
        <v>26</v>
      </c>
      <c r="AC213" s="95">
        <f t="shared" si="29"/>
        <v>27</v>
      </c>
      <c r="AD213" s="98">
        <f t="shared" si="30"/>
        <v>301</v>
      </c>
      <c r="AE213" s="114" t="s">
        <v>342</v>
      </c>
    </row>
    <row r="214" spans="1:31">
      <c r="A214" s="48"/>
      <c r="B214" s="116" t="s">
        <v>685</v>
      </c>
      <c r="C214" s="45" t="s">
        <v>69</v>
      </c>
      <c r="D214" s="28">
        <v>37.239756380000003</v>
      </c>
      <c r="E214" s="29">
        <v>-118.28218373999999</v>
      </c>
      <c r="F214" s="62">
        <v>1183.3</v>
      </c>
      <c r="G214" s="65">
        <v>-45.874486361197484</v>
      </c>
      <c r="H214" s="59">
        <v>-2.3173917728228104</v>
      </c>
      <c r="I214" s="76" t="s">
        <v>70</v>
      </c>
      <c r="J214" s="78" t="s">
        <v>70</v>
      </c>
      <c r="K214" s="37" t="s">
        <v>686</v>
      </c>
      <c r="L214" s="37" t="s">
        <v>687</v>
      </c>
      <c r="M214" s="76" t="s">
        <v>74</v>
      </c>
      <c r="N214" s="78" t="s">
        <v>74</v>
      </c>
      <c r="O214" s="82">
        <v>40</v>
      </c>
      <c r="P214" s="123">
        <f>_xlfn.XLOOKUP(O214,'ARX IDs'!B$3:B$47,'ARX IDs'!C$3:C$47,"")</f>
        <v>45</v>
      </c>
      <c r="Q214" s="123">
        <v>40</v>
      </c>
      <c r="R214" s="39">
        <v>5</v>
      </c>
      <c r="S214" s="109">
        <v>6</v>
      </c>
      <c r="T214" s="133">
        <f>IF(ISBLANK(V214), "", _xlfn.XLOOKUP(V214,'SNAP2 IDs'!C$3:C$15,'SNAP2 IDs'!B$3:B$15,""))</f>
        <v>2</v>
      </c>
      <c r="U214" s="134">
        <f>_xlfn.XLOOKUP($T214, 'SNAP2 IDs'!$B$3:$B$15,'SNAP2 IDs'!D$3:D$15, "Lookup err")</f>
        <v>2</v>
      </c>
      <c r="V214" s="38">
        <v>10</v>
      </c>
      <c r="W214" s="134" t="str">
        <f>_xlfn.XLOOKUP($T214, 'SNAP2 IDs'!$B$3:$B$15,'SNAP2 IDs'!E$3:E$15, "Lookup err")</f>
        <v>00:00:41:1e:e4:75</v>
      </c>
      <c r="X214" s="136" t="str">
        <f>_xlfn.XLOOKUP($T214, 'SNAP2 IDs'!$B$3:$B$15,'SNAP2 IDs'!F$3:F$15, "Lookup err")</f>
        <v>snap010.sas.pvt</v>
      </c>
      <c r="Y214" s="94">
        <v>0</v>
      </c>
      <c r="Z214" s="39">
        <v>26</v>
      </c>
      <c r="AA214" s="95">
        <v>27</v>
      </c>
      <c r="AB214" s="94">
        <f t="shared" si="28"/>
        <v>24</v>
      </c>
      <c r="AC214" s="95">
        <f t="shared" si="29"/>
        <v>25</v>
      </c>
      <c r="AD214" s="98">
        <f t="shared" si="30"/>
        <v>300</v>
      </c>
      <c r="AE214" s="114" t="s">
        <v>342</v>
      </c>
    </row>
    <row r="215" spans="1:31">
      <c r="A215" s="48"/>
      <c r="B215" s="116" t="s">
        <v>688</v>
      </c>
      <c r="C215" s="45" t="s">
        <v>69</v>
      </c>
      <c r="D215" s="28">
        <v>37.23966566</v>
      </c>
      <c r="E215" s="29">
        <v>-118.28220099000001</v>
      </c>
      <c r="F215" s="62">
        <v>1183.0899999999999</v>
      </c>
      <c r="G215" s="65">
        <v>-47.409594166366489</v>
      </c>
      <c r="H215" s="59">
        <v>-12.392449733898124</v>
      </c>
      <c r="I215" s="76" t="s">
        <v>70</v>
      </c>
      <c r="J215" s="78" t="s">
        <v>70</v>
      </c>
      <c r="K215" s="37" t="s">
        <v>689</v>
      </c>
      <c r="L215" s="37" t="s">
        <v>690</v>
      </c>
      <c r="M215" s="76" t="s">
        <v>74</v>
      </c>
      <c r="N215" s="78" t="s">
        <v>74</v>
      </c>
      <c r="O215" s="82">
        <v>42</v>
      </c>
      <c r="P215" s="123">
        <f>_xlfn.XLOOKUP(O215,'ARX IDs'!B$3:B$47,'ARX IDs'!C$3:C$47,"")</f>
        <v>47</v>
      </c>
      <c r="Q215" s="123">
        <v>42</v>
      </c>
      <c r="R215" s="39">
        <v>13</v>
      </c>
      <c r="S215" s="109">
        <v>14</v>
      </c>
      <c r="T215" s="133">
        <f>IF(ISBLANK(V215), "", _xlfn.XLOOKUP(V215,'SNAP2 IDs'!C$3:C$15,'SNAP2 IDs'!B$3:B$15,""))</f>
        <v>4</v>
      </c>
      <c r="U215" s="134">
        <f>_xlfn.XLOOKUP($T215, 'SNAP2 IDs'!$B$3:$B$15,'SNAP2 IDs'!D$3:D$15, "Lookup err")</f>
        <v>2</v>
      </c>
      <c r="V215" s="38">
        <v>11</v>
      </c>
      <c r="W215" s="134" t="str">
        <f>_xlfn.XLOOKUP($T215, 'SNAP2 IDs'!$B$3:$B$15,'SNAP2 IDs'!E$3:E$15, "Lookup err")</f>
        <v>00:00:b3:fc:e4:6f</v>
      </c>
      <c r="X215" s="136" t="str">
        <f>_xlfn.XLOOKUP($T215, 'SNAP2 IDs'!$B$3:$B$15,'SNAP2 IDs'!F$3:F$15, "Lookup err")</f>
        <v>snap011.sas.pvt</v>
      </c>
      <c r="Y215" s="94">
        <v>0</v>
      </c>
      <c r="Z215" s="39">
        <v>12</v>
      </c>
      <c r="AA215" s="95">
        <v>13</v>
      </c>
      <c r="AB215" s="94">
        <f t="shared" si="28"/>
        <v>14</v>
      </c>
      <c r="AC215" s="95">
        <f t="shared" si="29"/>
        <v>15</v>
      </c>
      <c r="AD215" s="98">
        <f t="shared" si="30"/>
        <v>327</v>
      </c>
      <c r="AE215" s="114" t="s">
        <v>342</v>
      </c>
    </row>
    <row r="216" spans="1:31">
      <c r="A216" s="48"/>
      <c r="B216" s="116" t="s">
        <v>691</v>
      </c>
      <c r="C216" s="45" t="s">
        <v>69</v>
      </c>
      <c r="D216" s="28">
        <v>37.239611349999997</v>
      </c>
      <c r="E216" s="29">
        <v>-118.28213313000001</v>
      </c>
      <c r="F216" s="62">
        <v>1183.0999999999999</v>
      </c>
      <c r="G216" s="65">
        <v>-41.384762290931114</v>
      </c>
      <c r="H216" s="59">
        <v>-18.412180329732248</v>
      </c>
      <c r="I216" s="76" t="s">
        <v>70</v>
      </c>
      <c r="J216" s="78" t="s">
        <v>70</v>
      </c>
      <c r="K216" s="37" t="s">
        <v>692</v>
      </c>
      <c r="L216" s="37" t="s">
        <v>693</v>
      </c>
      <c r="M216" s="76" t="s">
        <v>74</v>
      </c>
      <c r="N216" s="78" t="s">
        <v>74</v>
      </c>
      <c r="O216" s="82">
        <v>42</v>
      </c>
      <c r="P216" s="123">
        <f>_xlfn.XLOOKUP(O216,'ARX IDs'!B$3:B$47,'ARX IDs'!C$3:C$47,"")</f>
        <v>47</v>
      </c>
      <c r="Q216" s="123">
        <v>42</v>
      </c>
      <c r="R216" s="39">
        <v>15</v>
      </c>
      <c r="S216" s="109">
        <v>16</v>
      </c>
      <c r="T216" s="133">
        <f>IF(ISBLANK(V216), "", _xlfn.XLOOKUP(V216,'SNAP2 IDs'!C$3:C$15,'SNAP2 IDs'!B$3:B$15,""))</f>
        <v>4</v>
      </c>
      <c r="U216" s="134">
        <f>_xlfn.XLOOKUP($T216, 'SNAP2 IDs'!$B$3:$B$15,'SNAP2 IDs'!D$3:D$15, "Lookup err")</f>
        <v>2</v>
      </c>
      <c r="V216" s="38">
        <v>11</v>
      </c>
      <c r="W216" s="134" t="str">
        <f>_xlfn.XLOOKUP($T216, 'SNAP2 IDs'!$B$3:$B$15,'SNAP2 IDs'!E$3:E$15, "Lookup err")</f>
        <v>00:00:b3:fc:e4:6f</v>
      </c>
      <c r="X216" s="136" t="str">
        <f>_xlfn.XLOOKUP($T216, 'SNAP2 IDs'!$B$3:$B$15,'SNAP2 IDs'!F$3:F$15, "Lookup err")</f>
        <v>snap011.sas.pvt</v>
      </c>
      <c r="Y216" s="94">
        <v>0</v>
      </c>
      <c r="Z216" s="39">
        <v>14</v>
      </c>
      <c r="AA216" s="95">
        <v>15</v>
      </c>
      <c r="AB216" s="94">
        <f t="shared" si="28"/>
        <v>12</v>
      </c>
      <c r="AC216" s="95">
        <f t="shared" si="29"/>
        <v>13</v>
      </c>
      <c r="AD216" s="98">
        <f t="shared" si="30"/>
        <v>326</v>
      </c>
      <c r="AE216" s="114" t="s">
        <v>342</v>
      </c>
    </row>
    <row r="217" spans="1:31">
      <c r="A217" s="48"/>
      <c r="B217" s="116" t="s">
        <v>694</v>
      </c>
      <c r="C217" s="45" t="s">
        <v>69</v>
      </c>
      <c r="D217" s="28">
        <v>37.239601120000003</v>
      </c>
      <c r="E217" s="29">
        <v>-118.28232615</v>
      </c>
      <c r="F217" s="62">
        <v>1182.98</v>
      </c>
      <c r="G217" s="65">
        <v>-58.518813799492477</v>
      </c>
      <c r="H217" s="59">
        <v>-19.545319147943289</v>
      </c>
      <c r="I217" s="76" t="s">
        <v>70</v>
      </c>
      <c r="J217" s="78" t="s">
        <v>70</v>
      </c>
      <c r="K217" s="37" t="s">
        <v>341</v>
      </c>
      <c r="L217" s="37" t="s">
        <v>695</v>
      </c>
      <c r="M217" s="76" t="s">
        <v>74</v>
      </c>
      <c r="N217" s="78" t="s">
        <v>74</v>
      </c>
      <c r="O217" s="82">
        <v>43</v>
      </c>
      <c r="P217" s="123">
        <f>_xlfn.XLOOKUP(O217,'ARX IDs'!B$3:B$47,'ARX IDs'!C$3:C$47,"")</f>
        <v>48</v>
      </c>
      <c r="Q217" s="123">
        <v>43</v>
      </c>
      <c r="R217" s="39">
        <v>1</v>
      </c>
      <c r="S217" s="109">
        <v>2</v>
      </c>
      <c r="T217" s="133">
        <f>IF(ISBLANK(V217), "", _xlfn.XLOOKUP(V217,'SNAP2 IDs'!C$3:C$15,'SNAP2 IDs'!B$3:B$15,""))</f>
        <v>4</v>
      </c>
      <c r="U217" s="134">
        <f>_xlfn.XLOOKUP($T217, 'SNAP2 IDs'!$B$3:$B$15,'SNAP2 IDs'!D$3:D$15, "Lookup err")</f>
        <v>2</v>
      </c>
      <c r="V217" s="38">
        <v>11</v>
      </c>
      <c r="W217" s="134" t="str">
        <f>_xlfn.XLOOKUP($T217, 'SNAP2 IDs'!$B$3:$B$15,'SNAP2 IDs'!E$3:E$15, "Lookup err")</f>
        <v>00:00:b3:fc:e4:6f</v>
      </c>
      <c r="X217" s="136" t="str">
        <f>_xlfn.XLOOKUP($T217, 'SNAP2 IDs'!$B$3:$B$15,'SNAP2 IDs'!F$3:F$15, "Lookup err")</f>
        <v>snap011.sas.pvt</v>
      </c>
      <c r="Y217" s="94">
        <v>0</v>
      </c>
      <c r="Z217" s="39">
        <v>16</v>
      </c>
      <c r="AA217" s="95">
        <v>17</v>
      </c>
      <c r="AB217" s="94">
        <f t="shared" si="28"/>
        <v>18</v>
      </c>
      <c r="AC217" s="95">
        <f t="shared" si="29"/>
        <v>19</v>
      </c>
      <c r="AD217" s="98">
        <f t="shared" si="30"/>
        <v>329</v>
      </c>
      <c r="AE217" s="114" t="s">
        <v>696</v>
      </c>
    </row>
    <row r="218" spans="1:31">
      <c r="A218" s="48"/>
      <c r="B218" s="116" t="s">
        <v>697</v>
      </c>
      <c r="C218" s="45" t="s">
        <v>69</v>
      </c>
      <c r="D218" s="28">
        <v>37.239557089999998</v>
      </c>
      <c r="E218" s="29">
        <v>-118.28224926999999</v>
      </c>
      <c r="F218" s="62">
        <v>1182.99</v>
      </c>
      <c r="G218" s="65">
        <v>-51.695394058395436</v>
      </c>
      <c r="H218" s="59">
        <v>-24.434130595156788</v>
      </c>
      <c r="I218" s="76" t="s">
        <v>70</v>
      </c>
      <c r="J218" s="78" t="s">
        <v>70</v>
      </c>
      <c r="K218" s="37" t="s">
        <v>698</v>
      </c>
      <c r="L218" s="37" t="s">
        <v>699</v>
      </c>
      <c r="M218" s="76" t="s">
        <v>74</v>
      </c>
      <c r="N218" s="78" t="s">
        <v>74</v>
      </c>
      <c r="O218" s="82">
        <v>43</v>
      </c>
      <c r="P218" s="123">
        <f>_xlfn.XLOOKUP(O218,'ARX IDs'!B$3:B$47,'ARX IDs'!C$3:C$47,"")</f>
        <v>48</v>
      </c>
      <c r="Q218" s="123">
        <v>43</v>
      </c>
      <c r="R218" s="39">
        <v>3</v>
      </c>
      <c r="S218" s="109">
        <v>4</v>
      </c>
      <c r="T218" s="133">
        <f>IF(ISBLANK(V218), "", _xlfn.XLOOKUP(V218,'SNAP2 IDs'!C$3:C$15,'SNAP2 IDs'!B$3:B$15,""))</f>
        <v>4</v>
      </c>
      <c r="U218" s="134">
        <f>_xlfn.XLOOKUP($T218, 'SNAP2 IDs'!$B$3:$B$15,'SNAP2 IDs'!D$3:D$15, "Lookup err")</f>
        <v>2</v>
      </c>
      <c r="V218" s="38">
        <v>11</v>
      </c>
      <c r="W218" s="134" t="str">
        <f>_xlfn.XLOOKUP($T218, 'SNAP2 IDs'!$B$3:$B$15,'SNAP2 IDs'!E$3:E$15, "Lookup err")</f>
        <v>00:00:b3:fc:e4:6f</v>
      </c>
      <c r="X218" s="136" t="str">
        <f>_xlfn.XLOOKUP($T218, 'SNAP2 IDs'!$B$3:$B$15,'SNAP2 IDs'!F$3:F$15, "Lookup err")</f>
        <v>snap011.sas.pvt</v>
      </c>
      <c r="Y218" s="94">
        <v>0</v>
      </c>
      <c r="Z218" s="39">
        <v>18</v>
      </c>
      <c r="AA218" s="95">
        <v>19</v>
      </c>
      <c r="AB218" s="94">
        <f t="shared" si="28"/>
        <v>16</v>
      </c>
      <c r="AC218" s="95">
        <f t="shared" si="29"/>
        <v>17</v>
      </c>
      <c r="AD218" s="98">
        <f t="shared" si="30"/>
        <v>328</v>
      </c>
      <c r="AE218" s="114" t="s">
        <v>696</v>
      </c>
    </row>
    <row r="219" spans="1:31">
      <c r="A219" s="48"/>
      <c r="B219" s="116" t="s">
        <v>700</v>
      </c>
      <c r="C219" s="45" t="s">
        <v>69</v>
      </c>
      <c r="D219" s="28">
        <v>37.23955076</v>
      </c>
      <c r="E219" s="29">
        <v>-118.28211416000001</v>
      </c>
      <c r="F219" s="62">
        <v>1183.07</v>
      </c>
      <c r="G219" s="65">
        <v>-39.707769481354042</v>
      </c>
      <c r="H219" s="59">
        <v>-25.142203627583577</v>
      </c>
      <c r="I219" s="76" t="s">
        <v>70</v>
      </c>
      <c r="J219" s="78" t="s">
        <v>70</v>
      </c>
      <c r="K219" s="37" t="s">
        <v>701</v>
      </c>
      <c r="L219" s="37" t="s">
        <v>378</v>
      </c>
      <c r="M219" s="76" t="s">
        <v>74</v>
      </c>
      <c r="N219" s="78" t="s">
        <v>74</v>
      </c>
      <c r="O219" s="82">
        <v>43</v>
      </c>
      <c r="P219" s="123">
        <f>_xlfn.XLOOKUP(O219,'ARX IDs'!B$3:B$47,'ARX IDs'!C$3:C$47,"")</f>
        <v>48</v>
      </c>
      <c r="Q219" s="123">
        <v>43</v>
      </c>
      <c r="R219" s="39">
        <v>5</v>
      </c>
      <c r="S219" s="109">
        <v>6</v>
      </c>
      <c r="T219" s="133">
        <f>IF(ISBLANK(V219), "", _xlfn.XLOOKUP(V219,'SNAP2 IDs'!C$3:C$15,'SNAP2 IDs'!B$3:B$15,""))</f>
        <v>4</v>
      </c>
      <c r="U219" s="134">
        <f>_xlfn.XLOOKUP($T219, 'SNAP2 IDs'!$B$3:$B$15,'SNAP2 IDs'!D$3:D$15, "Lookup err")</f>
        <v>2</v>
      </c>
      <c r="V219" s="38">
        <v>11</v>
      </c>
      <c r="W219" s="134" t="str">
        <f>_xlfn.XLOOKUP($T219, 'SNAP2 IDs'!$B$3:$B$15,'SNAP2 IDs'!E$3:E$15, "Lookup err")</f>
        <v>00:00:b3:fc:e4:6f</v>
      </c>
      <c r="X219" s="136" t="str">
        <f>_xlfn.XLOOKUP($T219, 'SNAP2 IDs'!$B$3:$B$15,'SNAP2 IDs'!F$3:F$15, "Lookup err")</f>
        <v>snap011.sas.pvt</v>
      </c>
      <c r="Y219" s="94">
        <v>0</v>
      </c>
      <c r="Z219" s="39">
        <v>20</v>
      </c>
      <c r="AA219" s="95">
        <v>21</v>
      </c>
      <c r="AB219" s="94">
        <f t="shared" si="28"/>
        <v>22</v>
      </c>
      <c r="AC219" s="95">
        <f t="shared" si="29"/>
        <v>23</v>
      </c>
      <c r="AD219" s="98">
        <f t="shared" si="30"/>
        <v>331</v>
      </c>
      <c r="AE219" s="114" t="s">
        <v>696</v>
      </c>
    </row>
    <row r="220" spans="1:31">
      <c r="A220" s="48"/>
      <c r="B220" s="116" t="s">
        <v>702</v>
      </c>
      <c r="C220" s="45" t="s">
        <v>69</v>
      </c>
      <c r="D220" s="28">
        <v>37.239450650000002</v>
      </c>
      <c r="E220" s="29">
        <v>-118.28217394000001</v>
      </c>
      <c r="F220" s="62">
        <v>1182.8699999999999</v>
      </c>
      <c r="G220" s="65">
        <v>-45.005100684101642</v>
      </c>
      <c r="H220" s="59">
        <v>-36.247185998027703</v>
      </c>
      <c r="I220" s="79" t="s">
        <v>71</v>
      </c>
      <c r="J220" s="77" t="s">
        <v>71</v>
      </c>
      <c r="K220" s="37"/>
      <c r="L220" s="37"/>
      <c r="M220" s="76" t="s">
        <v>74</v>
      </c>
      <c r="N220" s="77" t="s">
        <v>325</v>
      </c>
      <c r="O220" s="70"/>
      <c r="P220" s="123" t="str">
        <f>_xlfn.XLOOKUP(O220,'ARX IDs'!B$3:B$47,'ARX IDs'!C$3:C$47,"")</f>
        <v/>
      </c>
      <c r="Q220" s="129"/>
      <c r="R220" s="41"/>
      <c r="S220" s="111"/>
      <c r="T220" s="133" t="str">
        <f>IF(ISBLANK(V220), "", _xlfn.XLOOKUP(V220,'SNAP2 IDs'!C$3:C$15,'SNAP2 IDs'!B$3:B$15,""))</f>
        <v/>
      </c>
      <c r="U220" s="129"/>
      <c r="V220" s="38"/>
      <c r="W220" s="129"/>
      <c r="X220" s="138"/>
      <c r="Y220" s="89"/>
      <c r="Z220" s="41"/>
      <c r="AA220" s="90"/>
      <c r="AB220" s="89"/>
      <c r="AC220" s="90"/>
      <c r="AD220" s="100"/>
      <c r="AE220" s="114"/>
    </row>
    <row r="221" spans="1:31">
      <c r="A221" s="48"/>
      <c r="B221" s="116" t="s">
        <v>703</v>
      </c>
      <c r="C221" s="45" t="s">
        <v>69</v>
      </c>
      <c r="D221" s="28">
        <v>37.239426010000003</v>
      </c>
      <c r="E221" s="29">
        <v>-118.28222563999999</v>
      </c>
      <c r="F221" s="62">
        <v>1182.81</v>
      </c>
      <c r="G221" s="65">
        <v>-49.601415744912941</v>
      </c>
      <c r="H221" s="59">
        <v>-38.980703045456131</v>
      </c>
      <c r="I221" s="76" t="s">
        <v>70</v>
      </c>
      <c r="J221" s="78" t="s">
        <v>70</v>
      </c>
      <c r="K221" s="37" t="s">
        <v>367</v>
      </c>
      <c r="L221" s="37" t="s">
        <v>704</v>
      </c>
      <c r="M221" s="76" t="s">
        <v>74</v>
      </c>
      <c r="N221" s="78" t="s">
        <v>74</v>
      </c>
      <c r="O221" s="82">
        <v>43</v>
      </c>
      <c r="P221" s="123">
        <f>_xlfn.XLOOKUP(O221,'ARX IDs'!B$3:B$47,'ARX IDs'!C$3:C$47,"")</f>
        <v>48</v>
      </c>
      <c r="Q221" s="123">
        <v>43</v>
      </c>
      <c r="R221" s="39">
        <v>9</v>
      </c>
      <c r="S221" s="109">
        <v>10</v>
      </c>
      <c r="T221" s="133">
        <f>IF(ISBLANK(V221), "", _xlfn.XLOOKUP(V221,'SNAP2 IDs'!C$3:C$15,'SNAP2 IDs'!B$3:B$15,""))</f>
        <v>4</v>
      </c>
      <c r="U221" s="134">
        <f>_xlfn.XLOOKUP($T221, 'SNAP2 IDs'!$B$3:$B$15,'SNAP2 IDs'!D$3:D$15, "Lookup err")</f>
        <v>2</v>
      </c>
      <c r="V221" s="38">
        <v>11</v>
      </c>
      <c r="W221" s="134" t="str">
        <f>_xlfn.XLOOKUP($T221, 'SNAP2 IDs'!$B$3:$B$15,'SNAP2 IDs'!E$3:E$15, "Lookup err")</f>
        <v>00:00:b3:fc:e4:6f</v>
      </c>
      <c r="X221" s="136" t="str">
        <f>_xlfn.XLOOKUP($T221, 'SNAP2 IDs'!$B$3:$B$15,'SNAP2 IDs'!F$3:F$15, "Lookup err")</f>
        <v>snap011.sas.pvt</v>
      </c>
      <c r="Y221" s="94">
        <v>0</v>
      </c>
      <c r="Z221" s="39">
        <v>24</v>
      </c>
      <c r="AA221" s="95">
        <v>25</v>
      </c>
      <c r="AB221" s="94">
        <f>_xlfn.BITXOR(Z221,2) + 32*Y221</f>
        <v>26</v>
      </c>
      <c r="AC221" s="95">
        <f>_xlfn.BITXOR(AA221,2) + 32*Y221</f>
        <v>27</v>
      </c>
      <c r="AD221" s="98">
        <f>32*(V221-1) + (AB221/2)</f>
        <v>333</v>
      </c>
      <c r="AE221" s="114" t="s">
        <v>696</v>
      </c>
    </row>
    <row r="222" spans="1:31">
      <c r="A222" s="48"/>
      <c r="B222" s="116" t="s">
        <v>705</v>
      </c>
      <c r="C222" s="45" t="s">
        <v>69</v>
      </c>
      <c r="D222" s="28">
        <v>37.23939859</v>
      </c>
      <c r="E222" s="29">
        <v>-118.28210627999999</v>
      </c>
      <c r="F222" s="62">
        <v>1182.92</v>
      </c>
      <c r="G222" s="65">
        <v>-39.006868475129913</v>
      </c>
      <c r="H222" s="59">
        <v>-42.028302644397556</v>
      </c>
      <c r="I222" s="76" t="s">
        <v>70</v>
      </c>
      <c r="J222" s="78" t="s">
        <v>70</v>
      </c>
      <c r="K222" s="37" t="s">
        <v>706</v>
      </c>
      <c r="L222" s="37" t="s">
        <v>707</v>
      </c>
      <c r="M222" s="76" t="s">
        <v>74</v>
      </c>
      <c r="N222" s="78" t="s">
        <v>74</v>
      </c>
      <c r="O222" s="82">
        <v>43</v>
      </c>
      <c r="P222" s="123">
        <f>_xlfn.XLOOKUP(O222,'ARX IDs'!B$3:B$47,'ARX IDs'!C$3:C$47,"")</f>
        <v>48</v>
      </c>
      <c r="Q222" s="123">
        <v>43</v>
      </c>
      <c r="R222" s="39">
        <v>11</v>
      </c>
      <c r="S222" s="109">
        <v>12</v>
      </c>
      <c r="T222" s="133">
        <f>IF(ISBLANK(V222), "", _xlfn.XLOOKUP(V222,'SNAP2 IDs'!C$3:C$15,'SNAP2 IDs'!B$3:B$15,""))</f>
        <v>4</v>
      </c>
      <c r="U222" s="134">
        <f>_xlfn.XLOOKUP($T222, 'SNAP2 IDs'!$B$3:$B$15,'SNAP2 IDs'!D$3:D$15, "Lookup err")</f>
        <v>2</v>
      </c>
      <c r="V222" s="38">
        <v>11</v>
      </c>
      <c r="W222" s="134" t="str">
        <f>_xlfn.XLOOKUP($T222, 'SNAP2 IDs'!$B$3:$B$15,'SNAP2 IDs'!E$3:E$15, "Lookup err")</f>
        <v>00:00:b3:fc:e4:6f</v>
      </c>
      <c r="X222" s="136" t="str">
        <f>_xlfn.XLOOKUP($T222, 'SNAP2 IDs'!$B$3:$B$15,'SNAP2 IDs'!F$3:F$15, "Lookup err")</f>
        <v>snap011.sas.pvt</v>
      </c>
      <c r="Y222" s="94">
        <v>0</v>
      </c>
      <c r="Z222" s="39">
        <v>26</v>
      </c>
      <c r="AA222" s="95">
        <v>27</v>
      </c>
      <c r="AB222" s="94">
        <f>_xlfn.BITXOR(Z222,2) + 32*Y222</f>
        <v>24</v>
      </c>
      <c r="AC222" s="95">
        <f>_xlfn.BITXOR(AA222,2) + 32*Y222</f>
        <v>25</v>
      </c>
      <c r="AD222" s="98">
        <f>32*(V222-1) + (AB222/2)</f>
        <v>332</v>
      </c>
      <c r="AE222" s="114" t="s">
        <v>696</v>
      </c>
    </row>
    <row r="223" spans="1:31">
      <c r="A223" s="48"/>
      <c r="B223" s="116" t="s">
        <v>708</v>
      </c>
      <c r="C223" s="45" t="s">
        <v>69</v>
      </c>
      <c r="D223" s="28">
        <v>37.239387979999997</v>
      </c>
      <c r="E223" s="29">
        <v>-118.2823083</v>
      </c>
      <c r="F223" s="62">
        <v>1182.8599999999999</v>
      </c>
      <c r="G223" s="65">
        <v>-56.939553295355552</v>
      </c>
      <c r="H223" s="59">
        <v>-43.201395423760374</v>
      </c>
      <c r="I223" s="76" t="s">
        <v>70</v>
      </c>
      <c r="J223" s="78" t="s">
        <v>70</v>
      </c>
      <c r="K223" s="37" t="s">
        <v>709</v>
      </c>
      <c r="L223" s="37" t="s">
        <v>710</v>
      </c>
      <c r="M223" s="76" t="s">
        <v>74</v>
      </c>
      <c r="N223" s="78" t="s">
        <v>74</v>
      </c>
      <c r="O223" s="82">
        <v>43</v>
      </c>
      <c r="P223" s="123">
        <f>_xlfn.XLOOKUP(O223,'ARX IDs'!B$3:B$47,'ARX IDs'!C$3:C$47,"")</f>
        <v>48</v>
      </c>
      <c r="Q223" s="123">
        <v>43</v>
      </c>
      <c r="R223" s="39">
        <v>13</v>
      </c>
      <c r="S223" s="109">
        <v>14</v>
      </c>
      <c r="T223" s="133">
        <f>IF(ISBLANK(V223), "", _xlfn.XLOOKUP(V223,'SNAP2 IDs'!C$3:C$15,'SNAP2 IDs'!B$3:B$15,""))</f>
        <v>4</v>
      </c>
      <c r="U223" s="134">
        <f>_xlfn.XLOOKUP($T223, 'SNAP2 IDs'!$B$3:$B$15,'SNAP2 IDs'!D$3:D$15, "Lookup err")</f>
        <v>2</v>
      </c>
      <c r="V223" s="38">
        <v>11</v>
      </c>
      <c r="W223" s="134" t="str">
        <f>_xlfn.XLOOKUP($T223, 'SNAP2 IDs'!$B$3:$B$15,'SNAP2 IDs'!E$3:E$15, "Lookup err")</f>
        <v>00:00:b3:fc:e4:6f</v>
      </c>
      <c r="X223" s="136" t="str">
        <f>_xlfn.XLOOKUP($T223, 'SNAP2 IDs'!$B$3:$B$15,'SNAP2 IDs'!F$3:F$15, "Lookup err")</f>
        <v>snap011.sas.pvt</v>
      </c>
      <c r="Y223" s="94">
        <v>0</v>
      </c>
      <c r="Z223" s="39">
        <v>28</v>
      </c>
      <c r="AA223" s="95">
        <v>29</v>
      </c>
      <c r="AB223" s="94">
        <f>_xlfn.BITXOR(Z223,2) + 32*Y223</f>
        <v>30</v>
      </c>
      <c r="AC223" s="95">
        <f>_xlfn.BITXOR(AA223,2) + 32*Y223</f>
        <v>31</v>
      </c>
      <c r="AD223" s="98">
        <f>32*(V223-1) + (AB223/2)</f>
        <v>335</v>
      </c>
      <c r="AE223" s="114" t="s">
        <v>696</v>
      </c>
    </row>
    <row r="224" spans="1:31">
      <c r="A224" s="48"/>
      <c r="B224" s="116" t="s">
        <v>711</v>
      </c>
      <c r="C224" s="45" t="s">
        <v>69</v>
      </c>
      <c r="D224" s="28">
        <v>37.239279519999997</v>
      </c>
      <c r="E224" s="29">
        <v>-118.28223196</v>
      </c>
      <c r="F224" s="62">
        <v>1182.8699999999999</v>
      </c>
      <c r="G224" s="65">
        <v>-50.160521911161823</v>
      </c>
      <c r="H224" s="59">
        <v>-55.244186118237074</v>
      </c>
      <c r="I224" s="79" t="s">
        <v>71</v>
      </c>
      <c r="J224" s="77" t="s">
        <v>71</v>
      </c>
      <c r="K224" s="37"/>
      <c r="L224" s="37"/>
      <c r="M224" s="79" t="s">
        <v>325</v>
      </c>
      <c r="N224" s="78" t="s">
        <v>74</v>
      </c>
      <c r="O224" s="70"/>
      <c r="P224" s="123" t="str">
        <f>_xlfn.XLOOKUP(O224,'ARX IDs'!B$3:B$47,'ARX IDs'!C$3:C$47,"")</f>
        <v/>
      </c>
      <c r="Q224" s="129"/>
      <c r="R224" s="41"/>
      <c r="S224" s="111"/>
      <c r="T224" s="133" t="str">
        <f>IF(ISBLANK(V224), "", _xlfn.XLOOKUP(V224,'SNAP2 IDs'!C$3:C$15,'SNAP2 IDs'!B$3:B$15,""))</f>
        <v/>
      </c>
      <c r="U224" s="129"/>
      <c r="V224" s="38"/>
      <c r="W224" s="129"/>
      <c r="X224" s="138"/>
      <c r="Y224" s="89"/>
      <c r="Z224" s="41"/>
      <c r="AA224" s="90"/>
      <c r="AB224" s="89"/>
      <c r="AC224" s="90"/>
      <c r="AD224" s="100"/>
      <c r="AE224" s="114"/>
    </row>
    <row r="225" spans="1:31">
      <c r="A225" s="48"/>
      <c r="B225" s="116" t="s">
        <v>712</v>
      </c>
      <c r="C225" s="45" t="s">
        <v>69</v>
      </c>
      <c r="D225" s="28">
        <v>37.239154110000001</v>
      </c>
      <c r="E225" s="29">
        <v>-118.28227022999999</v>
      </c>
      <c r="F225" s="62">
        <v>1182.7</v>
      </c>
      <c r="G225" s="65">
        <v>-53.550166537944136</v>
      </c>
      <c r="H225" s="59">
        <v>-69.164813132735091</v>
      </c>
      <c r="I225" s="76" t="s">
        <v>70</v>
      </c>
      <c r="J225" s="78" t="s">
        <v>70</v>
      </c>
      <c r="K225" s="37" t="s">
        <v>713</v>
      </c>
      <c r="L225" s="37" t="s">
        <v>714</v>
      </c>
      <c r="M225" s="76" t="s">
        <v>74</v>
      </c>
      <c r="N225" s="78" t="s">
        <v>74</v>
      </c>
      <c r="O225" s="82">
        <v>43</v>
      </c>
      <c r="P225" s="123">
        <f>_xlfn.XLOOKUP(O225,'ARX IDs'!B$3:B$47,'ARX IDs'!C$3:C$47,"")</f>
        <v>48</v>
      </c>
      <c r="Q225" s="123">
        <v>43</v>
      </c>
      <c r="R225" s="39">
        <v>15</v>
      </c>
      <c r="S225" s="109">
        <v>16</v>
      </c>
      <c r="T225" s="133">
        <f>IF(ISBLANK(V225), "", _xlfn.XLOOKUP(V225,'SNAP2 IDs'!C$3:C$15,'SNAP2 IDs'!B$3:B$15,""))</f>
        <v>4</v>
      </c>
      <c r="U225" s="134">
        <f>_xlfn.XLOOKUP($T225, 'SNAP2 IDs'!$B$3:$B$15,'SNAP2 IDs'!D$3:D$15, "Lookup err")</f>
        <v>2</v>
      </c>
      <c r="V225" s="38">
        <v>11</v>
      </c>
      <c r="W225" s="134" t="str">
        <f>_xlfn.XLOOKUP($T225, 'SNAP2 IDs'!$B$3:$B$15,'SNAP2 IDs'!E$3:E$15, "Lookup err")</f>
        <v>00:00:b3:fc:e4:6f</v>
      </c>
      <c r="X225" s="136" t="str">
        <f>_xlfn.XLOOKUP($T225, 'SNAP2 IDs'!$B$3:$B$15,'SNAP2 IDs'!F$3:F$15, "Lookup err")</f>
        <v>snap011.sas.pvt</v>
      </c>
      <c r="Y225" s="94">
        <v>0</v>
      </c>
      <c r="Z225" s="39">
        <v>30</v>
      </c>
      <c r="AA225" s="95">
        <v>31</v>
      </c>
      <c r="AB225" s="94">
        <f t="shared" ref="AB225:AB256" si="31">_xlfn.BITXOR(Z225,2) + 32*Y225</f>
        <v>28</v>
      </c>
      <c r="AC225" s="95">
        <f t="shared" ref="AC225:AC256" si="32">_xlfn.BITXOR(AA225,2) + 32*Y225</f>
        <v>29</v>
      </c>
      <c r="AD225" s="98">
        <f t="shared" ref="AD225:AD256" si="33">32*(V225-1) + (AB225/2)</f>
        <v>334</v>
      </c>
      <c r="AE225" s="114" t="s">
        <v>342</v>
      </c>
    </row>
    <row r="226" spans="1:31">
      <c r="A226" s="48"/>
      <c r="B226" s="116" t="s">
        <v>715</v>
      </c>
      <c r="C226" s="45" t="s">
        <v>69</v>
      </c>
      <c r="D226" s="28">
        <v>37.239141600000004</v>
      </c>
      <c r="E226" s="29">
        <v>-118.2821491</v>
      </c>
      <c r="F226" s="62">
        <v>1182.5999999999999</v>
      </c>
      <c r="G226" s="65">
        <v>-42.804729944664672</v>
      </c>
      <c r="H226" s="59">
        <v>-70.549883888775298</v>
      </c>
      <c r="I226" s="76" t="s">
        <v>70</v>
      </c>
      <c r="J226" s="78" t="s">
        <v>70</v>
      </c>
      <c r="K226" s="37" t="s">
        <v>716</v>
      </c>
      <c r="L226" s="37" t="s">
        <v>717</v>
      </c>
      <c r="M226" s="76" t="s">
        <v>74</v>
      </c>
      <c r="N226" s="78" t="s">
        <v>74</v>
      </c>
      <c r="O226" s="82">
        <v>35</v>
      </c>
      <c r="P226" s="123">
        <f>_xlfn.XLOOKUP(O226,'ARX IDs'!B$3:B$47,'ARX IDs'!C$3:C$47,"")</f>
        <v>29</v>
      </c>
      <c r="Q226" s="123">
        <v>35</v>
      </c>
      <c r="R226" s="39">
        <v>1</v>
      </c>
      <c r="S226" s="109">
        <v>2</v>
      </c>
      <c r="T226" s="133">
        <f>IF(ISBLANK(V226), "", _xlfn.XLOOKUP(V226,'SNAP2 IDs'!C$3:C$15,'SNAP2 IDs'!B$3:B$15,""))</f>
        <v>3</v>
      </c>
      <c r="U226" s="134">
        <f>_xlfn.XLOOKUP($T226, 'SNAP2 IDs'!$B$3:$B$15,'SNAP2 IDs'!D$3:D$15, "Lookup err")</f>
        <v>2</v>
      </c>
      <c r="V226" s="38">
        <v>8</v>
      </c>
      <c r="W226" s="134" t="str">
        <f>_xlfn.XLOOKUP($T226, 'SNAP2 IDs'!$B$3:$B$15,'SNAP2 IDs'!E$3:E$15, "Lookup err")</f>
        <v>00:00:b3:f2:e4:75</v>
      </c>
      <c r="X226" s="136" t="str">
        <f>_xlfn.XLOOKUP($T226, 'SNAP2 IDs'!$B$3:$B$15,'SNAP2 IDs'!F$3:F$15, "Lookup err")</f>
        <v>snap08.sas.pvt</v>
      </c>
      <c r="Y226" s="94">
        <v>1</v>
      </c>
      <c r="Z226" s="39">
        <v>16</v>
      </c>
      <c r="AA226" s="95">
        <v>17</v>
      </c>
      <c r="AB226" s="94">
        <f t="shared" si="31"/>
        <v>50</v>
      </c>
      <c r="AC226" s="95">
        <f t="shared" si="32"/>
        <v>51</v>
      </c>
      <c r="AD226" s="98">
        <f t="shared" si="33"/>
        <v>249</v>
      </c>
      <c r="AE226" s="114" t="s">
        <v>342</v>
      </c>
    </row>
    <row r="227" spans="1:31">
      <c r="A227" s="48"/>
      <c r="B227" s="116" t="s">
        <v>718</v>
      </c>
      <c r="C227" s="45" t="s">
        <v>69</v>
      </c>
      <c r="D227" s="28">
        <v>37.239075939999999</v>
      </c>
      <c r="E227" s="29">
        <v>-118.28235668000001</v>
      </c>
      <c r="F227" s="62">
        <v>1182.8</v>
      </c>
      <c r="G227" s="65">
        <v>-61.225546271204543</v>
      </c>
      <c r="H227" s="59">
        <v>-77.831493855174443</v>
      </c>
      <c r="I227" s="76" t="s">
        <v>70</v>
      </c>
      <c r="J227" s="77" t="s">
        <v>71</v>
      </c>
      <c r="K227" s="37" t="s">
        <v>719</v>
      </c>
      <c r="L227" s="37" t="s">
        <v>720</v>
      </c>
      <c r="M227" s="76" t="s">
        <v>74</v>
      </c>
      <c r="N227" s="78" t="s">
        <v>74</v>
      </c>
      <c r="O227" s="82">
        <v>44</v>
      </c>
      <c r="P227" s="123">
        <f>_xlfn.XLOOKUP(O227,'ARX IDs'!B$3:B$47,'ARX IDs'!C$3:C$47,"")</f>
        <v>49</v>
      </c>
      <c r="Q227" s="123">
        <v>44</v>
      </c>
      <c r="R227" s="39">
        <v>1</v>
      </c>
      <c r="S227" s="109">
        <v>2</v>
      </c>
      <c r="T227" s="133">
        <f>IF(ISBLANK(V227), "", _xlfn.XLOOKUP(V227,'SNAP2 IDs'!C$3:C$15,'SNAP2 IDs'!B$3:B$15,""))</f>
        <v>4</v>
      </c>
      <c r="U227" s="134">
        <f>_xlfn.XLOOKUP($T227, 'SNAP2 IDs'!$B$3:$B$15,'SNAP2 IDs'!D$3:D$15, "Lookup err")</f>
        <v>2</v>
      </c>
      <c r="V227" s="38">
        <v>11</v>
      </c>
      <c r="W227" s="134" t="str">
        <f>_xlfn.XLOOKUP($T227, 'SNAP2 IDs'!$B$3:$B$15,'SNAP2 IDs'!E$3:E$15, "Lookup err")</f>
        <v>00:00:b3:fc:e4:6f</v>
      </c>
      <c r="X227" s="136" t="str">
        <f>_xlfn.XLOOKUP($T227, 'SNAP2 IDs'!$B$3:$B$15,'SNAP2 IDs'!F$3:F$15, "Lookup err")</f>
        <v>snap011.sas.pvt</v>
      </c>
      <c r="Y227" s="94">
        <v>1</v>
      </c>
      <c r="Z227" s="39">
        <v>0</v>
      </c>
      <c r="AA227" s="95">
        <v>1</v>
      </c>
      <c r="AB227" s="94">
        <f t="shared" si="31"/>
        <v>34</v>
      </c>
      <c r="AC227" s="95">
        <f t="shared" si="32"/>
        <v>35</v>
      </c>
      <c r="AD227" s="98">
        <f t="shared" si="33"/>
        <v>337</v>
      </c>
      <c r="AE227" s="114" t="s">
        <v>721</v>
      </c>
    </row>
    <row r="228" spans="1:31">
      <c r="A228" s="48"/>
      <c r="B228" s="116" t="s">
        <v>722</v>
      </c>
      <c r="C228" s="45" t="s">
        <v>69</v>
      </c>
      <c r="D228" s="28">
        <v>37.239003230000002</v>
      </c>
      <c r="E228" s="29">
        <v>-118.282186</v>
      </c>
      <c r="F228" s="62">
        <v>1182.8499999999999</v>
      </c>
      <c r="G228" s="65">
        <v>-46.087897862844123</v>
      </c>
      <c r="H228" s="59">
        <v>-85.908853607253036</v>
      </c>
      <c r="I228" s="76" t="s">
        <v>70</v>
      </c>
      <c r="J228" s="78" t="s">
        <v>70</v>
      </c>
      <c r="K228" s="37" t="s">
        <v>505</v>
      </c>
      <c r="L228" s="37" t="s">
        <v>180</v>
      </c>
      <c r="M228" s="76" t="s">
        <v>74</v>
      </c>
      <c r="N228" s="78" t="s">
        <v>74</v>
      </c>
      <c r="O228" s="82">
        <v>35</v>
      </c>
      <c r="P228" s="123">
        <f>_xlfn.XLOOKUP(O228,'ARX IDs'!B$3:B$47,'ARX IDs'!C$3:C$47,"")</f>
        <v>29</v>
      </c>
      <c r="Q228" s="123">
        <v>35</v>
      </c>
      <c r="R228" s="39">
        <v>3</v>
      </c>
      <c r="S228" s="109">
        <v>4</v>
      </c>
      <c r="T228" s="133">
        <f>IF(ISBLANK(V228), "", _xlfn.XLOOKUP(V228,'SNAP2 IDs'!C$3:C$15,'SNAP2 IDs'!B$3:B$15,""))</f>
        <v>3</v>
      </c>
      <c r="U228" s="134">
        <f>_xlfn.XLOOKUP($T228, 'SNAP2 IDs'!$B$3:$B$15,'SNAP2 IDs'!D$3:D$15, "Lookup err")</f>
        <v>2</v>
      </c>
      <c r="V228" s="38">
        <v>8</v>
      </c>
      <c r="W228" s="134" t="str">
        <f>_xlfn.XLOOKUP($T228, 'SNAP2 IDs'!$B$3:$B$15,'SNAP2 IDs'!E$3:E$15, "Lookup err")</f>
        <v>00:00:b3:f2:e4:75</v>
      </c>
      <c r="X228" s="136" t="str">
        <f>_xlfn.XLOOKUP($T228, 'SNAP2 IDs'!$B$3:$B$15,'SNAP2 IDs'!F$3:F$15, "Lookup err")</f>
        <v>snap08.sas.pvt</v>
      </c>
      <c r="Y228" s="94">
        <v>1</v>
      </c>
      <c r="Z228" s="39">
        <v>18</v>
      </c>
      <c r="AA228" s="95">
        <v>19</v>
      </c>
      <c r="AB228" s="94">
        <f t="shared" si="31"/>
        <v>48</v>
      </c>
      <c r="AC228" s="95">
        <f t="shared" si="32"/>
        <v>49</v>
      </c>
      <c r="AD228" s="98">
        <f t="shared" si="33"/>
        <v>248</v>
      </c>
      <c r="AE228" s="114" t="s">
        <v>723</v>
      </c>
    </row>
    <row r="229" spans="1:31">
      <c r="A229" s="48"/>
      <c r="B229" s="116" t="s">
        <v>724</v>
      </c>
      <c r="C229" s="45" t="s">
        <v>69</v>
      </c>
      <c r="D229" s="28">
        <v>37.240459110000003</v>
      </c>
      <c r="E229" s="29">
        <v>-118.28250024</v>
      </c>
      <c r="F229" s="62">
        <v>1183.51</v>
      </c>
      <c r="G229" s="65">
        <v>-73.957254514559125</v>
      </c>
      <c r="H229" s="59">
        <v>75.668306928840138</v>
      </c>
      <c r="I229" s="76" t="s">
        <v>70</v>
      </c>
      <c r="J229" s="78" t="s">
        <v>70</v>
      </c>
      <c r="K229" s="37" t="s">
        <v>391</v>
      </c>
      <c r="L229" s="37" t="s">
        <v>725</v>
      </c>
      <c r="M229" s="76" t="s">
        <v>74</v>
      </c>
      <c r="N229" s="78" t="s">
        <v>74</v>
      </c>
      <c r="O229" s="82">
        <v>38</v>
      </c>
      <c r="P229" s="123">
        <f>_xlfn.XLOOKUP(O229,'ARX IDs'!B$3:B$47,'ARX IDs'!C$3:C$47,"")</f>
        <v>43</v>
      </c>
      <c r="Q229" s="123">
        <v>38</v>
      </c>
      <c r="R229" s="39">
        <v>5</v>
      </c>
      <c r="S229" s="109">
        <v>6</v>
      </c>
      <c r="T229" s="133">
        <f>IF(ISBLANK(V229), "", _xlfn.XLOOKUP(V229,'SNAP2 IDs'!C$3:C$15,'SNAP2 IDs'!B$3:B$15,""))</f>
        <v>1</v>
      </c>
      <c r="U229" s="134">
        <f>_xlfn.XLOOKUP($T229, 'SNAP2 IDs'!$B$3:$B$15,'SNAP2 IDs'!D$3:D$15, "Lookup err")</f>
        <v>2</v>
      </c>
      <c r="V229" s="38">
        <v>9</v>
      </c>
      <c r="W229" s="134" t="str">
        <f>_xlfn.XLOOKUP($T229, 'SNAP2 IDs'!$B$3:$B$15,'SNAP2 IDs'!E$3:E$15, "Lookup err")</f>
        <v>02:00:ce:ca:e4:6f</v>
      </c>
      <c r="X229" s="136" t="str">
        <f>_xlfn.XLOOKUP($T229, 'SNAP2 IDs'!$B$3:$B$15,'SNAP2 IDs'!F$3:F$15, "Lookup err")</f>
        <v>snap09.sas.pvt</v>
      </c>
      <c r="Y229" s="94">
        <v>1</v>
      </c>
      <c r="Z229" s="39">
        <v>16</v>
      </c>
      <c r="AA229" s="95">
        <v>17</v>
      </c>
      <c r="AB229" s="94">
        <f t="shared" si="31"/>
        <v>50</v>
      </c>
      <c r="AC229" s="95">
        <f t="shared" si="32"/>
        <v>51</v>
      </c>
      <c r="AD229" s="98">
        <f t="shared" si="33"/>
        <v>281</v>
      </c>
      <c r="AE229" s="114" t="s">
        <v>723</v>
      </c>
    </row>
    <row r="230" spans="1:31">
      <c r="A230" s="48"/>
      <c r="B230" s="116" t="s">
        <v>726</v>
      </c>
      <c r="C230" s="45" t="s">
        <v>69</v>
      </c>
      <c r="D230" s="28">
        <v>37.240305900000003</v>
      </c>
      <c r="E230" s="29">
        <v>-118.28256184</v>
      </c>
      <c r="F230" s="62">
        <v>1183.78</v>
      </c>
      <c r="G230" s="65">
        <v>-79.432084139641816</v>
      </c>
      <c r="H230" s="59">
        <v>58.669005014473157</v>
      </c>
      <c r="I230" s="76" t="s">
        <v>70</v>
      </c>
      <c r="J230" s="78" t="s">
        <v>70</v>
      </c>
      <c r="K230" s="37" t="s">
        <v>460</v>
      </c>
      <c r="L230" s="37" t="s">
        <v>727</v>
      </c>
      <c r="M230" s="76" t="s">
        <v>74</v>
      </c>
      <c r="N230" s="78" t="s">
        <v>74</v>
      </c>
      <c r="O230" s="82">
        <v>37</v>
      </c>
      <c r="P230" s="123">
        <f>_xlfn.XLOOKUP(O230,'ARX IDs'!B$3:B$47,'ARX IDs'!C$3:C$47,"")</f>
        <v>42</v>
      </c>
      <c r="Q230" s="123">
        <v>37</v>
      </c>
      <c r="R230" s="39">
        <v>1</v>
      </c>
      <c r="S230" s="109">
        <v>2</v>
      </c>
      <c r="T230" s="133">
        <f>IF(ISBLANK(V230), "", _xlfn.XLOOKUP(V230,'SNAP2 IDs'!C$3:C$15,'SNAP2 IDs'!B$3:B$15,""))</f>
        <v>1</v>
      </c>
      <c r="U230" s="134">
        <f>_xlfn.XLOOKUP($T230, 'SNAP2 IDs'!$B$3:$B$15,'SNAP2 IDs'!D$3:D$15, "Lookup err")</f>
        <v>2</v>
      </c>
      <c r="V230" s="38">
        <v>9</v>
      </c>
      <c r="W230" s="134" t="str">
        <f>_xlfn.XLOOKUP($T230, 'SNAP2 IDs'!$B$3:$B$15,'SNAP2 IDs'!E$3:E$15, "Lookup err")</f>
        <v>02:00:ce:ca:e4:6f</v>
      </c>
      <c r="X230" s="136" t="str">
        <f>_xlfn.XLOOKUP($T230, 'SNAP2 IDs'!$B$3:$B$15,'SNAP2 IDs'!F$3:F$15, "Lookup err")</f>
        <v>snap09.sas.pvt</v>
      </c>
      <c r="Y230" s="94">
        <v>0</v>
      </c>
      <c r="Z230" s="39">
        <v>28</v>
      </c>
      <c r="AA230" s="95">
        <v>29</v>
      </c>
      <c r="AB230" s="94">
        <f t="shared" si="31"/>
        <v>30</v>
      </c>
      <c r="AC230" s="95">
        <f t="shared" si="32"/>
        <v>31</v>
      </c>
      <c r="AD230" s="98">
        <f t="shared" si="33"/>
        <v>271</v>
      </c>
      <c r="AE230" s="114" t="s">
        <v>723</v>
      </c>
    </row>
    <row r="231" spans="1:31">
      <c r="A231" s="48"/>
      <c r="B231" s="116" t="s">
        <v>728</v>
      </c>
      <c r="C231" s="45" t="s">
        <v>69</v>
      </c>
      <c r="D231" s="28">
        <v>37.240293129999998</v>
      </c>
      <c r="E231" s="29">
        <v>-118.28239042</v>
      </c>
      <c r="F231" s="62">
        <v>1183.6099999999999</v>
      </c>
      <c r="G231" s="65">
        <v>-64.214789609241265</v>
      </c>
      <c r="H231" s="59">
        <v>57.253968782837617</v>
      </c>
      <c r="I231" s="76" t="s">
        <v>70</v>
      </c>
      <c r="J231" s="78" t="s">
        <v>70</v>
      </c>
      <c r="K231" s="37" t="s">
        <v>318</v>
      </c>
      <c r="L231" s="37" t="s">
        <v>729</v>
      </c>
      <c r="M231" s="76" t="s">
        <v>74</v>
      </c>
      <c r="N231" s="78" t="s">
        <v>74</v>
      </c>
      <c r="O231" s="82">
        <v>38</v>
      </c>
      <c r="P231" s="123">
        <f>_xlfn.XLOOKUP(O231,'ARX IDs'!B$3:B$47,'ARX IDs'!C$3:C$47,"")</f>
        <v>43</v>
      </c>
      <c r="Q231" s="123">
        <v>38</v>
      </c>
      <c r="R231" s="39">
        <v>7</v>
      </c>
      <c r="S231" s="109">
        <v>8</v>
      </c>
      <c r="T231" s="133">
        <f>IF(ISBLANK(V231), "", _xlfn.XLOOKUP(V231,'SNAP2 IDs'!C$3:C$15,'SNAP2 IDs'!B$3:B$15,""))</f>
        <v>1</v>
      </c>
      <c r="U231" s="134">
        <f>_xlfn.XLOOKUP($T231, 'SNAP2 IDs'!$B$3:$B$15,'SNAP2 IDs'!D$3:D$15, "Lookup err")</f>
        <v>2</v>
      </c>
      <c r="V231" s="38">
        <v>9</v>
      </c>
      <c r="W231" s="134" t="str">
        <f>_xlfn.XLOOKUP($T231, 'SNAP2 IDs'!$B$3:$B$15,'SNAP2 IDs'!E$3:E$15, "Lookup err")</f>
        <v>02:00:ce:ca:e4:6f</v>
      </c>
      <c r="X231" s="136" t="str">
        <f>_xlfn.XLOOKUP($T231, 'SNAP2 IDs'!$B$3:$B$15,'SNAP2 IDs'!F$3:F$15, "Lookup err")</f>
        <v>snap09.sas.pvt</v>
      </c>
      <c r="Y231" s="94">
        <v>1</v>
      </c>
      <c r="Z231" s="39">
        <v>18</v>
      </c>
      <c r="AA231" s="95">
        <v>19</v>
      </c>
      <c r="AB231" s="94">
        <f t="shared" si="31"/>
        <v>48</v>
      </c>
      <c r="AC231" s="95">
        <f t="shared" si="32"/>
        <v>49</v>
      </c>
      <c r="AD231" s="98">
        <f t="shared" si="33"/>
        <v>280</v>
      </c>
      <c r="AE231" s="114" t="s">
        <v>723</v>
      </c>
    </row>
    <row r="232" spans="1:31">
      <c r="A232" s="48"/>
      <c r="B232" s="116" t="s">
        <v>730</v>
      </c>
      <c r="C232" s="45" t="s">
        <v>69</v>
      </c>
      <c r="D232" s="28">
        <v>37.240179359999999</v>
      </c>
      <c r="E232" s="29">
        <v>-118.28254834000001</v>
      </c>
      <c r="F232" s="62">
        <v>1183.68</v>
      </c>
      <c r="G232" s="65">
        <v>-78.234350580871961</v>
      </c>
      <c r="H232" s="59">
        <v>44.629625938697686</v>
      </c>
      <c r="I232" s="76" t="s">
        <v>70</v>
      </c>
      <c r="J232" s="78" t="s">
        <v>70</v>
      </c>
      <c r="K232" s="37" t="s">
        <v>731</v>
      </c>
      <c r="L232" s="37" t="s">
        <v>281</v>
      </c>
      <c r="M232" s="76" t="s">
        <v>74</v>
      </c>
      <c r="N232" s="78" t="s">
        <v>74</v>
      </c>
      <c r="O232" s="82">
        <v>40</v>
      </c>
      <c r="P232" s="123">
        <f>_xlfn.XLOOKUP(O232,'ARX IDs'!B$3:B$47,'ARX IDs'!C$3:C$47,"")</f>
        <v>45</v>
      </c>
      <c r="Q232" s="123">
        <v>40</v>
      </c>
      <c r="R232" s="39">
        <v>9</v>
      </c>
      <c r="S232" s="109">
        <v>10</v>
      </c>
      <c r="T232" s="133">
        <f>IF(ISBLANK(V232), "", _xlfn.XLOOKUP(V232,'SNAP2 IDs'!C$3:C$15,'SNAP2 IDs'!B$3:B$15,""))</f>
        <v>2</v>
      </c>
      <c r="U232" s="134">
        <f>_xlfn.XLOOKUP($T232, 'SNAP2 IDs'!$B$3:$B$15,'SNAP2 IDs'!D$3:D$15, "Lookup err")</f>
        <v>2</v>
      </c>
      <c r="V232" s="38">
        <v>10</v>
      </c>
      <c r="W232" s="134" t="str">
        <f>_xlfn.XLOOKUP($T232, 'SNAP2 IDs'!$B$3:$B$15,'SNAP2 IDs'!E$3:E$15, "Lookup err")</f>
        <v>00:00:41:1e:e4:75</v>
      </c>
      <c r="X232" s="136" t="str">
        <f>_xlfn.XLOOKUP($T232, 'SNAP2 IDs'!$B$3:$B$15,'SNAP2 IDs'!F$3:F$15, "Lookup err")</f>
        <v>snap010.sas.pvt</v>
      </c>
      <c r="Y232" s="94">
        <v>0</v>
      </c>
      <c r="Z232" s="39">
        <v>30</v>
      </c>
      <c r="AA232" s="95">
        <v>31</v>
      </c>
      <c r="AB232" s="94">
        <f t="shared" si="31"/>
        <v>28</v>
      </c>
      <c r="AC232" s="95">
        <f t="shared" si="32"/>
        <v>29</v>
      </c>
      <c r="AD232" s="98">
        <f t="shared" si="33"/>
        <v>302</v>
      </c>
      <c r="AE232" s="114" t="s">
        <v>723</v>
      </c>
    </row>
    <row r="233" spans="1:31">
      <c r="A233" s="48"/>
      <c r="B233" s="116" t="s">
        <v>732</v>
      </c>
      <c r="C233" s="45" t="s">
        <v>69</v>
      </c>
      <c r="D233" s="28">
        <v>37.240127680000001</v>
      </c>
      <c r="E233" s="29">
        <v>-118.28250380999999</v>
      </c>
      <c r="F233" s="62">
        <v>1183.56</v>
      </c>
      <c r="G233" s="65">
        <v>-74.285880891772265</v>
      </c>
      <c r="H233" s="59">
        <v>38.891792759442396</v>
      </c>
      <c r="I233" s="76" t="s">
        <v>70</v>
      </c>
      <c r="J233" s="78" t="s">
        <v>70</v>
      </c>
      <c r="K233" s="37" t="s">
        <v>444</v>
      </c>
      <c r="L233" s="37" t="s">
        <v>477</v>
      </c>
      <c r="M233" s="76" t="s">
        <v>74</v>
      </c>
      <c r="N233" s="78" t="s">
        <v>74</v>
      </c>
      <c r="O233" s="82">
        <v>40</v>
      </c>
      <c r="P233" s="123">
        <f>_xlfn.XLOOKUP(O233,'ARX IDs'!B$3:B$47,'ARX IDs'!C$3:C$47,"")</f>
        <v>45</v>
      </c>
      <c r="Q233" s="123">
        <v>40</v>
      </c>
      <c r="R233" s="39">
        <v>11</v>
      </c>
      <c r="S233" s="109">
        <v>12</v>
      </c>
      <c r="T233" s="133">
        <f>IF(ISBLANK(V233), "", _xlfn.XLOOKUP(V233,'SNAP2 IDs'!C$3:C$15,'SNAP2 IDs'!B$3:B$15,""))</f>
        <v>2</v>
      </c>
      <c r="U233" s="134">
        <f>_xlfn.XLOOKUP($T233, 'SNAP2 IDs'!$B$3:$B$15,'SNAP2 IDs'!D$3:D$15, "Lookup err")</f>
        <v>2</v>
      </c>
      <c r="V233" s="38">
        <v>10</v>
      </c>
      <c r="W233" s="134" t="str">
        <f>_xlfn.XLOOKUP($T233, 'SNAP2 IDs'!$B$3:$B$15,'SNAP2 IDs'!E$3:E$15, "Lookup err")</f>
        <v>00:00:41:1e:e4:75</v>
      </c>
      <c r="X233" s="136" t="str">
        <f>_xlfn.XLOOKUP($T233, 'SNAP2 IDs'!$B$3:$B$15,'SNAP2 IDs'!F$3:F$15, "Lookup err")</f>
        <v>snap010.sas.pvt</v>
      </c>
      <c r="Y233" s="94">
        <v>1</v>
      </c>
      <c r="Z233" s="39">
        <v>0</v>
      </c>
      <c r="AA233" s="95">
        <v>1</v>
      </c>
      <c r="AB233" s="94">
        <f t="shared" si="31"/>
        <v>34</v>
      </c>
      <c r="AC233" s="95">
        <f t="shared" si="32"/>
        <v>35</v>
      </c>
      <c r="AD233" s="98">
        <f t="shared" si="33"/>
        <v>305</v>
      </c>
      <c r="AE233" s="114" t="s">
        <v>723</v>
      </c>
    </row>
    <row r="234" spans="1:31">
      <c r="A234" s="48"/>
      <c r="B234" s="116" t="s">
        <v>733</v>
      </c>
      <c r="C234" s="45" t="s">
        <v>69</v>
      </c>
      <c r="D234" s="28">
        <v>37.240106959999999</v>
      </c>
      <c r="E234" s="29">
        <v>-118.28262277</v>
      </c>
      <c r="F234" s="62">
        <v>1183.5899999999999</v>
      </c>
      <c r="G234" s="65">
        <v>-84.836002234814657</v>
      </c>
      <c r="H234" s="59">
        <v>36.587780825938879</v>
      </c>
      <c r="I234" s="76" t="s">
        <v>70</v>
      </c>
      <c r="J234" s="78" t="s">
        <v>70</v>
      </c>
      <c r="K234" s="37" t="s">
        <v>633</v>
      </c>
      <c r="L234" s="37" t="s">
        <v>734</v>
      </c>
      <c r="M234" s="76" t="s">
        <v>74</v>
      </c>
      <c r="N234" s="78" t="s">
        <v>74</v>
      </c>
      <c r="O234" s="82">
        <v>40</v>
      </c>
      <c r="P234" s="123">
        <f>_xlfn.XLOOKUP(O234,'ARX IDs'!B$3:B$47,'ARX IDs'!C$3:C$47,"")</f>
        <v>45</v>
      </c>
      <c r="Q234" s="123">
        <v>40</v>
      </c>
      <c r="R234" s="39">
        <v>7</v>
      </c>
      <c r="S234" s="109">
        <v>8</v>
      </c>
      <c r="T234" s="133">
        <f>IF(ISBLANK(V234), "", _xlfn.XLOOKUP(V234,'SNAP2 IDs'!C$3:C$15,'SNAP2 IDs'!B$3:B$15,""))</f>
        <v>2</v>
      </c>
      <c r="U234" s="134">
        <f>_xlfn.XLOOKUP($T234, 'SNAP2 IDs'!$B$3:$B$15,'SNAP2 IDs'!D$3:D$15, "Lookup err")</f>
        <v>2</v>
      </c>
      <c r="V234" s="38">
        <v>10</v>
      </c>
      <c r="W234" s="134" t="str">
        <f>_xlfn.XLOOKUP($T234, 'SNAP2 IDs'!$B$3:$B$15,'SNAP2 IDs'!E$3:E$15, "Lookup err")</f>
        <v>00:00:41:1e:e4:75</v>
      </c>
      <c r="X234" s="136" t="str">
        <f>_xlfn.XLOOKUP($T234, 'SNAP2 IDs'!$B$3:$B$15,'SNAP2 IDs'!F$3:F$15, "Lookup err")</f>
        <v>snap010.sas.pvt</v>
      </c>
      <c r="Y234" s="94">
        <v>0</v>
      </c>
      <c r="Z234" s="39">
        <v>28</v>
      </c>
      <c r="AA234" s="95">
        <v>29</v>
      </c>
      <c r="AB234" s="94">
        <f t="shared" si="31"/>
        <v>30</v>
      </c>
      <c r="AC234" s="95">
        <f t="shared" si="32"/>
        <v>31</v>
      </c>
      <c r="AD234" s="98">
        <f t="shared" si="33"/>
        <v>303</v>
      </c>
      <c r="AE234" s="114" t="s">
        <v>723</v>
      </c>
    </row>
    <row r="235" spans="1:31">
      <c r="A235" s="48"/>
      <c r="B235" s="116" t="s">
        <v>735</v>
      </c>
      <c r="C235" s="45" t="s">
        <v>69</v>
      </c>
      <c r="D235" s="28">
        <v>37.240038490000003</v>
      </c>
      <c r="E235" s="29">
        <v>-118.28267708</v>
      </c>
      <c r="F235" s="62">
        <v>1183.49</v>
      </c>
      <c r="G235" s="65">
        <v>-89.654169461234119</v>
      </c>
      <c r="H235" s="59">
        <v>28.989868643956409</v>
      </c>
      <c r="I235" s="76" t="s">
        <v>70</v>
      </c>
      <c r="J235" s="78" t="s">
        <v>70</v>
      </c>
      <c r="K235" s="37" t="s">
        <v>736</v>
      </c>
      <c r="L235" s="37" t="s">
        <v>737</v>
      </c>
      <c r="M235" s="76" t="s">
        <v>74</v>
      </c>
      <c r="N235" s="78" t="s">
        <v>74</v>
      </c>
      <c r="O235" s="82">
        <v>40</v>
      </c>
      <c r="P235" s="123">
        <f>_xlfn.XLOOKUP(O235,'ARX IDs'!B$3:B$47,'ARX IDs'!C$3:C$47,"")</f>
        <v>45</v>
      </c>
      <c r="Q235" s="123">
        <v>40</v>
      </c>
      <c r="R235" s="39">
        <v>13</v>
      </c>
      <c r="S235" s="109">
        <v>14</v>
      </c>
      <c r="T235" s="133">
        <f>IF(ISBLANK(V235), "", _xlfn.XLOOKUP(V235,'SNAP2 IDs'!C$3:C$15,'SNAP2 IDs'!B$3:B$15,""))</f>
        <v>2</v>
      </c>
      <c r="U235" s="134">
        <f>_xlfn.XLOOKUP($T235, 'SNAP2 IDs'!$B$3:$B$15,'SNAP2 IDs'!D$3:D$15, "Lookup err")</f>
        <v>2</v>
      </c>
      <c r="V235" s="38">
        <v>10</v>
      </c>
      <c r="W235" s="134" t="str">
        <f>_xlfn.XLOOKUP($T235, 'SNAP2 IDs'!$B$3:$B$15,'SNAP2 IDs'!E$3:E$15, "Lookup err")</f>
        <v>00:00:41:1e:e4:75</v>
      </c>
      <c r="X235" s="136" t="str">
        <f>_xlfn.XLOOKUP($T235, 'SNAP2 IDs'!$B$3:$B$15,'SNAP2 IDs'!F$3:F$15, "Lookup err")</f>
        <v>snap010.sas.pvt</v>
      </c>
      <c r="Y235" s="94">
        <v>1</v>
      </c>
      <c r="Z235" s="39">
        <v>2</v>
      </c>
      <c r="AA235" s="95">
        <v>3</v>
      </c>
      <c r="AB235" s="94">
        <f t="shared" si="31"/>
        <v>32</v>
      </c>
      <c r="AC235" s="95">
        <f t="shared" si="32"/>
        <v>33</v>
      </c>
      <c r="AD235" s="98">
        <f t="shared" si="33"/>
        <v>304</v>
      </c>
      <c r="AE235" s="114" t="s">
        <v>723</v>
      </c>
    </row>
    <row r="236" spans="1:31">
      <c r="A236" s="48"/>
      <c r="B236" s="116" t="s">
        <v>738</v>
      </c>
      <c r="C236" s="45" t="s">
        <v>69</v>
      </c>
      <c r="D236" s="28">
        <v>37.239956790000001</v>
      </c>
      <c r="E236" s="29">
        <v>-118.28264471999999</v>
      </c>
      <c r="F236" s="62">
        <v>1183.53</v>
      </c>
      <c r="G236" s="65">
        <v>-86.779379702146997</v>
      </c>
      <c r="H236" s="59">
        <v>19.925867937794813</v>
      </c>
      <c r="I236" s="76" t="s">
        <v>70</v>
      </c>
      <c r="J236" s="78" t="s">
        <v>70</v>
      </c>
      <c r="K236" s="37" t="s">
        <v>739</v>
      </c>
      <c r="L236" s="37" t="s">
        <v>740</v>
      </c>
      <c r="M236" s="76" t="s">
        <v>74</v>
      </c>
      <c r="N236" s="78" t="s">
        <v>74</v>
      </c>
      <c r="O236" s="82">
        <v>40</v>
      </c>
      <c r="P236" s="123">
        <f>_xlfn.XLOOKUP(O236,'ARX IDs'!B$3:B$47,'ARX IDs'!C$3:C$47,"")</f>
        <v>45</v>
      </c>
      <c r="Q236" s="123">
        <v>40</v>
      </c>
      <c r="R236" s="39">
        <v>15</v>
      </c>
      <c r="S236" s="109">
        <v>16</v>
      </c>
      <c r="T236" s="133">
        <f>IF(ISBLANK(V236), "", _xlfn.XLOOKUP(V236,'SNAP2 IDs'!C$3:C$15,'SNAP2 IDs'!B$3:B$15,""))</f>
        <v>2</v>
      </c>
      <c r="U236" s="134">
        <f>_xlfn.XLOOKUP($T236, 'SNAP2 IDs'!$B$3:$B$15,'SNAP2 IDs'!D$3:D$15, "Lookup err")</f>
        <v>2</v>
      </c>
      <c r="V236" s="38">
        <v>10</v>
      </c>
      <c r="W236" s="134" t="str">
        <f>_xlfn.XLOOKUP($T236, 'SNAP2 IDs'!$B$3:$B$15,'SNAP2 IDs'!E$3:E$15, "Lookup err")</f>
        <v>00:00:41:1e:e4:75</v>
      </c>
      <c r="X236" s="136" t="str">
        <f>_xlfn.XLOOKUP($T236, 'SNAP2 IDs'!$B$3:$B$15,'SNAP2 IDs'!F$3:F$15, "Lookup err")</f>
        <v>snap010.sas.pvt</v>
      </c>
      <c r="Y236" s="94">
        <v>1</v>
      </c>
      <c r="Z236" s="39">
        <v>4</v>
      </c>
      <c r="AA236" s="95">
        <v>5</v>
      </c>
      <c r="AB236" s="94">
        <f t="shared" si="31"/>
        <v>38</v>
      </c>
      <c r="AC236" s="95">
        <f t="shared" si="32"/>
        <v>39</v>
      </c>
      <c r="AD236" s="98">
        <f t="shared" si="33"/>
        <v>307</v>
      </c>
      <c r="AE236" s="114" t="s">
        <v>723</v>
      </c>
    </row>
    <row r="237" spans="1:31">
      <c r="A237" s="48"/>
      <c r="B237" s="116" t="s">
        <v>741</v>
      </c>
      <c r="C237" s="45" t="s">
        <v>69</v>
      </c>
      <c r="D237" s="28">
        <v>37.239922139999997</v>
      </c>
      <c r="E237" s="29">
        <v>-118.28239028</v>
      </c>
      <c r="F237" s="62">
        <v>1183.3399999999999</v>
      </c>
      <c r="G237" s="65">
        <v>-64.197356625041778</v>
      </c>
      <c r="H237" s="59">
        <v>16.080298889103609</v>
      </c>
      <c r="I237" s="76" t="s">
        <v>70</v>
      </c>
      <c r="J237" s="78" t="s">
        <v>70</v>
      </c>
      <c r="K237" s="37" t="s">
        <v>742</v>
      </c>
      <c r="L237" s="37" t="s">
        <v>743</v>
      </c>
      <c r="M237" s="76" t="s">
        <v>74</v>
      </c>
      <c r="N237" s="78" t="s">
        <v>74</v>
      </c>
      <c r="O237" s="82">
        <v>41</v>
      </c>
      <c r="P237" s="123">
        <f>_xlfn.XLOOKUP(O237,'ARX IDs'!B$3:B$47,'ARX IDs'!C$3:C$47,"")</f>
        <v>46</v>
      </c>
      <c r="Q237" s="123">
        <v>41</v>
      </c>
      <c r="R237" s="39">
        <v>1</v>
      </c>
      <c r="S237" s="109">
        <v>2</v>
      </c>
      <c r="T237" s="133">
        <f>IF(ISBLANK(V237), "", _xlfn.XLOOKUP(V237,'SNAP2 IDs'!C$3:C$15,'SNAP2 IDs'!B$3:B$15,""))</f>
        <v>2</v>
      </c>
      <c r="U237" s="134">
        <f>_xlfn.XLOOKUP($T237, 'SNAP2 IDs'!$B$3:$B$15,'SNAP2 IDs'!D$3:D$15, "Lookup err")</f>
        <v>2</v>
      </c>
      <c r="V237" s="38">
        <v>10</v>
      </c>
      <c r="W237" s="134" t="str">
        <f>_xlfn.XLOOKUP($T237, 'SNAP2 IDs'!$B$3:$B$15,'SNAP2 IDs'!E$3:E$15, "Lookup err")</f>
        <v>00:00:41:1e:e4:75</v>
      </c>
      <c r="X237" s="136" t="str">
        <f>_xlfn.XLOOKUP($T237, 'SNAP2 IDs'!$B$3:$B$15,'SNAP2 IDs'!F$3:F$15, "Lookup err")</f>
        <v>snap010.sas.pvt</v>
      </c>
      <c r="Y237" s="94">
        <v>1</v>
      </c>
      <c r="Z237" s="39">
        <v>6</v>
      </c>
      <c r="AA237" s="95">
        <v>7</v>
      </c>
      <c r="AB237" s="94">
        <f t="shared" si="31"/>
        <v>36</v>
      </c>
      <c r="AC237" s="95">
        <f t="shared" si="32"/>
        <v>37</v>
      </c>
      <c r="AD237" s="98">
        <f t="shared" si="33"/>
        <v>306</v>
      </c>
      <c r="AE237" s="114" t="s">
        <v>723</v>
      </c>
    </row>
    <row r="238" spans="1:31">
      <c r="A238" s="48"/>
      <c r="B238" s="116" t="s">
        <v>744</v>
      </c>
      <c r="C238" s="45" t="s">
        <v>69</v>
      </c>
      <c r="D238" s="28">
        <v>37.239847390000001</v>
      </c>
      <c r="E238" s="29">
        <v>-118.2825971</v>
      </c>
      <c r="F238" s="62">
        <v>1183.4000000000001</v>
      </c>
      <c r="G238" s="65">
        <v>-82.555900508708461</v>
      </c>
      <c r="H238" s="59">
        <v>7.7787530036235966</v>
      </c>
      <c r="I238" s="76" t="s">
        <v>70</v>
      </c>
      <c r="J238" s="78" t="s">
        <v>70</v>
      </c>
      <c r="K238" s="37" t="s">
        <v>484</v>
      </c>
      <c r="L238" s="37" t="s">
        <v>745</v>
      </c>
      <c r="M238" s="76" t="s">
        <v>74</v>
      </c>
      <c r="N238" s="78" t="s">
        <v>74</v>
      </c>
      <c r="O238" s="82">
        <v>38</v>
      </c>
      <c r="P238" s="123">
        <f>_xlfn.XLOOKUP(O238,'ARX IDs'!B$3:B$47,'ARX IDs'!C$3:C$47,"")</f>
        <v>43</v>
      </c>
      <c r="Q238" s="123">
        <v>38</v>
      </c>
      <c r="R238" s="39">
        <v>11</v>
      </c>
      <c r="S238" s="109">
        <v>12</v>
      </c>
      <c r="T238" s="133">
        <f>IF(ISBLANK(V238), "", _xlfn.XLOOKUP(V238,'SNAP2 IDs'!C$3:C$15,'SNAP2 IDs'!B$3:B$15,""))</f>
        <v>2</v>
      </c>
      <c r="U238" s="134">
        <f>_xlfn.XLOOKUP($T238, 'SNAP2 IDs'!$B$3:$B$15,'SNAP2 IDs'!D$3:D$15, "Lookup err")</f>
        <v>2</v>
      </c>
      <c r="V238" s="38">
        <v>10</v>
      </c>
      <c r="W238" s="134" t="str">
        <f>_xlfn.XLOOKUP($T238, 'SNAP2 IDs'!$B$3:$B$15,'SNAP2 IDs'!E$3:E$15, "Lookup err")</f>
        <v>00:00:41:1e:e4:75</v>
      </c>
      <c r="X238" s="136" t="str">
        <f>_xlfn.XLOOKUP($T238, 'SNAP2 IDs'!$B$3:$B$15,'SNAP2 IDs'!F$3:F$15, "Lookup err")</f>
        <v>snap010.sas.pvt</v>
      </c>
      <c r="Y238" s="94">
        <v>0</v>
      </c>
      <c r="Z238" s="39">
        <v>0</v>
      </c>
      <c r="AA238" s="95">
        <v>1</v>
      </c>
      <c r="AB238" s="94">
        <f t="shared" si="31"/>
        <v>2</v>
      </c>
      <c r="AC238" s="95">
        <f t="shared" si="32"/>
        <v>3</v>
      </c>
      <c r="AD238" s="98">
        <f t="shared" si="33"/>
        <v>289</v>
      </c>
      <c r="AE238" s="114" t="s">
        <v>723</v>
      </c>
    </row>
    <row r="239" spans="1:31">
      <c r="A239" s="48"/>
      <c r="B239" s="116" t="s">
        <v>746</v>
      </c>
      <c r="C239" s="45" t="s">
        <v>69</v>
      </c>
      <c r="D239" s="28">
        <v>37.239828809999999</v>
      </c>
      <c r="E239" s="29">
        <v>-118.28242881</v>
      </c>
      <c r="F239" s="62">
        <v>1183.1500000000001</v>
      </c>
      <c r="G239" s="65">
        <v>-67.622459731196187</v>
      </c>
      <c r="H239" s="59">
        <v>5.7200140165268403</v>
      </c>
      <c r="I239" s="76" t="s">
        <v>70</v>
      </c>
      <c r="J239" s="78" t="s">
        <v>70</v>
      </c>
      <c r="K239" s="37" t="s">
        <v>747</v>
      </c>
      <c r="L239" s="37" t="s">
        <v>748</v>
      </c>
      <c r="M239" s="76" t="s">
        <v>74</v>
      </c>
      <c r="N239" s="78" t="s">
        <v>74</v>
      </c>
      <c r="O239" s="82">
        <v>41</v>
      </c>
      <c r="P239" s="123">
        <f>_xlfn.XLOOKUP(O239,'ARX IDs'!B$3:B$47,'ARX IDs'!C$3:C$47,"")</f>
        <v>46</v>
      </c>
      <c r="Q239" s="123">
        <v>41</v>
      </c>
      <c r="R239" s="39">
        <v>3</v>
      </c>
      <c r="S239" s="109">
        <v>4</v>
      </c>
      <c r="T239" s="133">
        <f>IF(ISBLANK(V239), "", _xlfn.XLOOKUP(V239,'SNAP2 IDs'!C$3:C$15,'SNAP2 IDs'!B$3:B$15,""))</f>
        <v>2</v>
      </c>
      <c r="U239" s="134">
        <f>_xlfn.XLOOKUP($T239, 'SNAP2 IDs'!$B$3:$B$15,'SNAP2 IDs'!D$3:D$15, "Lookup err")</f>
        <v>2</v>
      </c>
      <c r="V239" s="38">
        <v>10</v>
      </c>
      <c r="W239" s="134" t="str">
        <f>_xlfn.XLOOKUP($T239, 'SNAP2 IDs'!$B$3:$B$15,'SNAP2 IDs'!E$3:E$15, "Lookup err")</f>
        <v>00:00:41:1e:e4:75</v>
      </c>
      <c r="X239" s="136" t="str">
        <f>_xlfn.XLOOKUP($T239, 'SNAP2 IDs'!$B$3:$B$15,'SNAP2 IDs'!F$3:F$15, "Lookup err")</f>
        <v>snap010.sas.pvt</v>
      </c>
      <c r="Y239" s="94">
        <v>1</v>
      </c>
      <c r="Z239" s="39">
        <v>8</v>
      </c>
      <c r="AA239" s="95">
        <v>9</v>
      </c>
      <c r="AB239" s="94">
        <f t="shared" si="31"/>
        <v>42</v>
      </c>
      <c r="AC239" s="95">
        <f t="shared" si="32"/>
        <v>43</v>
      </c>
      <c r="AD239" s="98">
        <f t="shared" si="33"/>
        <v>309</v>
      </c>
      <c r="AE239" s="114" t="s">
        <v>723</v>
      </c>
    </row>
    <row r="240" spans="1:31">
      <c r="A240" s="48"/>
      <c r="B240" s="116" t="s">
        <v>749</v>
      </c>
      <c r="C240" s="45" t="s">
        <v>69</v>
      </c>
      <c r="D240" s="28">
        <v>37.239792059999999</v>
      </c>
      <c r="E240" s="29">
        <v>-118.28253152000001</v>
      </c>
      <c r="F240" s="62">
        <v>1183.22</v>
      </c>
      <c r="G240" s="65">
        <v>-76.735190980926788</v>
      </c>
      <c r="H240" s="59">
        <v>1.6458195047163884</v>
      </c>
      <c r="I240" s="76" t="s">
        <v>70</v>
      </c>
      <c r="J240" s="78" t="s">
        <v>70</v>
      </c>
      <c r="K240" s="37" t="s">
        <v>750</v>
      </c>
      <c r="L240" s="37" t="s">
        <v>751</v>
      </c>
      <c r="M240" s="76" t="s">
        <v>74</v>
      </c>
      <c r="N240" s="78" t="s">
        <v>74</v>
      </c>
      <c r="O240" s="82">
        <v>41</v>
      </c>
      <c r="P240" s="123">
        <f>_xlfn.XLOOKUP(O240,'ARX IDs'!B$3:B$47,'ARX IDs'!C$3:C$47,"")</f>
        <v>46</v>
      </c>
      <c r="Q240" s="123">
        <v>41</v>
      </c>
      <c r="R240" s="39">
        <v>5</v>
      </c>
      <c r="S240" s="109">
        <v>6</v>
      </c>
      <c r="T240" s="133">
        <f>IF(ISBLANK(V240), "", _xlfn.XLOOKUP(V240,'SNAP2 IDs'!C$3:C$15,'SNAP2 IDs'!B$3:B$15,""))</f>
        <v>2</v>
      </c>
      <c r="U240" s="134">
        <f>_xlfn.XLOOKUP($T240, 'SNAP2 IDs'!$B$3:$B$15,'SNAP2 IDs'!D$3:D$15, "Lookup err")</f>
        <v>2</v>
      </c>
      <c r="V240" s="38">
        <v>10</v>
      </c>
      <c r="W240" s="134" t="str">
        <f>_xlfn.XLOOKUP($T240, 'SNAP2 IDs'!$B$3:$B$15,'SNAP2 IDs'!E$3:E$15, "Lookup err")</f>
        <v>00:00:41:1e:e4:75</v>
      </c>
      <c r="X240" s="136" t="str">
        <f>_xlfn.XLOOKUP($T240, 'SNAP2 IDs'!$B$3:$B$15,'SNAP2 IDs'!F$3:F$15, "Lookup err")</f>
        <v>snap010.sas.pvt</v>
      </c>
      <c r="Y240" s="94">
        <v>1</v>
      </c>
      <c r="Z240" s="39">
        <v>10</v>
      </c>
      <c r="AA240" s="95">
        <v>11</v>
      </c>
      <c r="AB240" s="94">
        <f t="shared" si="31"/>
        <v>40</v>
      </c>
      <c r="AC240" s="95">
        <f t="shared" si="32"/>
        <v>41</v>
      </c>
      <c r="AD240" s="98">
        <f t="shared" si="33"/>
        <v>308</v>
      </c>
      <c r="AE240" s="114" t="s">
        <v>723</v>
      </c>
    </row>
    <row r="241" spans="1:31">
      <c r="A241" s="48"/>
      <c r="B241" s="116" t="s">
        <v>752</v>
      </c>
      <c r="C241" s="45" t="s">
        <v>69</v>
      </c>
      <c r="D241" s="28">
        <v>37.239757070000003</v>
      </c>
      <c r="E241" s="29">
        <v>-118.28270626</v>
      </c>
      <c r="F241" s="62">
        <v>1183.56</v>
      </c>
      <c r="G241" s="65">
        <v>-92.24545470200934</v>
      </c>
      <c r="H241" s="59">
        <v>-2.2452526696396253</v>
      </c>
      <c r="I241" s="76" t="s">
        <v>70</v>
      </c>
      <c r="J241" s="78" t="s">
        <v>70</v>
      </c>
      <c r="K241" s="37" t="s">
        <v>676</v>
      </c>
      <c r="L241" s="37" t="s">
        <v>753</v>
      </c>
      <c r="M241" s="76" t="s">
        <v>74</v>
      </c>
      <c r="N241" s="78" t="s">
        <v>74</v>
      </c>
      <c r="O241" s="82">
        <v>41</v>
      </c>
      <c r="P241" s="123">
        <f>_xlfn.XLOOKUP(O241,'ARX IDs'!B$3:B$47,'ARX IDs'!C$3:C$47,"")</f>
        <v>46</v>
      </c>
      <c r="Q241" s="123">
        <v>41</v>
      </c>
      <c r="R241" s="39">
        <v>7</v>
      </c>
      <c r="S241" s="109">
        <v>8</v>
      </c>
      <c r="T241" s="133">
        <f>IF(ISBLANK(V241), "", _xlfn.XLOOKUP(V241,'SNAP2 IDs'!C$3:C$15,'SNAP2 IDs'!B$3:B$15,""))</f>
        <v>2</v>
      </c>
      <c r="U241" s="134">
        <f>_xlfn.XLOOKUP($T241, 'SNAP2 IDs'!$B$3:$B$15,'SNAP2 IDs'!D$3:D$15, "Lookup err")</f>
        <v>2</v>
      </c>
      <c r="V241" s="38">
        <v>10</v>
      </c>
      <c r="W241" s="134" t="str">
        <f>_xlfn.XLOOKUP($T241, 'SNAP2 IDs'!$B$3:$B$15,'SNAP2 IDs'!E$3:E$15, "Lookup err")</f>
        <v>00:00:41:1e:e4:75</v>
      </c>
      <c r="X241" s="136" t="str">
        <f>_xlfn.XLOOKUP($T241, 'SNAP2 IDs'!$B$3:$B$15,'SNAP2 IDs'!F$3:F$15, "Lookup err")</f>
        <v>snap010.sas.pvt</v>
      </c>
      <c r="Y241" s="94">
        <v>1</v>
      </c>
      <c r="Z241" s="39">
        <v>12</v>
      </c>
      <c r="AA241" s="95">
        <v>13</v>
      </c>
      <c r="AB241" s="94">
        <f t="shared" si="31"/>
        <v>46</v>
      </c>
      <c r="AC241" s="95">
        <f t="shared" si="32"/>
        <v>47</v>
      </c>
      <c r="AD241" s="98">
        <f t="shared" si="33"/>
        <v>311</v>
      </c>
      <c r="AE241" s="114" t="s">
        <v>723</v>
      </c>
    </row>
    <row r="242" spans="1:31">
      <c r="A242" s="48"/>
      <c r="B242" s="116" t="s">
        <v>754</v>
      </c>
      <c r="C242" s="45" t="s">
        <v>69</v>
      </c>
      <c r="D242" s="28">
        <v>37.239738529999997</v>
      </c>
      <c r="E242" s="29">
        <v>-118.28237884000001</v>
      </c>
      <c r="F242" s="62">
        <v>1183.0999999999999</v>
      </c>
      <c r="G242" s="65">
        <v>-63.194847903885268</v>
      </c>
      <c r="H242" s="59">
        <v>-4.3028818250955085</v>
      </c>
      <c r="I242" s="76" t="s">
        <v>70</v>
      </c>
      <c r="J242" s="78" t="s">
        <v>70</v>
      </c>
      <c r="K242" s="37" t="s">
        <v>618</v>
      </c>
      <c r="L242" s="37" t="s">
        <v>650</v>
      </c>
      <c r="M242" s="76" t="s">
        <v>74</v>
      </c>
      <c r="N242" s="78" t="s">
        <v>74</v>
      </c>
      <c r="O242" s="82">
        <v>41</v>
      </c>
      <c r="P242" s="123">
        <f>_xlfn.XLOOKUP(O242,'ARX IDs'!B$3:B$47,'ARX IDs'!C$3:C$47,"")</f>
        <v>46</v>
      </c>
      <c r="Q242" s="123">
        <v>41</v>
      </c>
      <c r="R242" s="39">
        <v>9</v>
      </c>
      <c r="S242" s="109">
        <v>10</v>
      </c>
      <c r="T242" s="133">
        <f>IF(ISBLANK(V242), "", _xlfn.XLOOKUP(V242,'SNAP2 IDs'!C$3:C$15,'SNAP2 IDs'!B$3:B$15,""))</f>
        <v>2</v>
      </c>
      <c r="U242" s="134">
        <f>_xlfn.XLOOKUP($T242, 'SNAP2 IDs'!$B$3:$B$15,'SNAP2 IDs'!D$3:D$15, "Lookup err")</f>
        <v>2</v>
      </c>
      <c r="V242" s="38">
        <v>10</v>
      </c>
      <c r="W242" s="134" t="str">
        <f>_xlfn.XLOOKUP($T242, 'SNAP2 IDs'!$B$3:$B$15,'SNAP2 IDs'!E$3:E$15, "Lookup err")</f>
        <v>00:00:41:1e:e4:75</v>
      </c>
      <c r="X242" s="136" t="str">
        <f>_xlfn.XLOOKUP($T242, 'SNAP2 IDs'!$B$3:$B$15,'SNAP2 IDs'!F$3:F$15, "Lookup err")</f>
        <v>snap010.sas.pvt</v>
      </c>
      <c r="Y242" s="94">
        <v>1</v>
      </c>
      <c r="Z242" s="39">
        <v>14</v>
      </c>
      <c r="AA242" s="95">
        <v>15</v>
      </c>
      <c r="AB242" s="94">
        <f t="shared" si="31"/>
        <v>44</v>
      </c>
      <c r="AC242" s="95">
        <f t="shared" si="32"/>
        <v>45</v>
      </c>
      <c r="AD242" s="98">
        <f t="shared" si="33"/>
        <v>310</v>
      </c>
      <c r="AE242" s="114" t="s">
        <v>723</v>
      </c>
    </row>
    <row r="243" spans="1:31">
      <c r="A243" s="48"/>
      <c r="B243" s="116" t="s">
        <v>755</v>
      </c>
      <c r="C243" s="45" t="s">
        <v>69</v>
      </c>
      <c r="D243" s="28">
        <v>37.239689769999998</v>
      </c>
      <c r="E243" s="29">
        <v>-118.28240126999999</v>
      </c>
      <c r="F243" s="62">
        <v>1183.0899999999999</v>
      </c>
      <c r="G243" s="65">
        <v>-65.182470910689275</v>
      </c>
      <c r="H243" s="59">
        <v>-9.7122046383521177</v>
      </c>
      <c r="I243" s="76" t="s">
        <v>70</v>
      </c>
      <c r="J243" s="78" t="s">
        <v>70</v>
      </c>
      <c r="K243" s="37">
        <v>1488</v>
      </c>
      <c r="L243" s="37">
        <v>1654</v>
      </c>
      <c r="M243" s="76" t="s">
        <v>74</v>
      </c>
      <c r="N243" s="78" t="s">
        <v>74</v>
      </c>
      <c r="O243" s="82">
        <v>41</v>
      </c>
      <c r="P243" s="123">
        <f>_xlfn.XLOOKUP(O243,'ARX IDs'!B$3:B$47,'ARX IDs'!C$3:C$47,"")</f>
        <v>46</v>
      </c>
      <c r="Q243" s="123">
        <v>41</v>
      </c>
      <c r="R243" s="39">
        <v>11</v>
      </c>
      <c r="S243" s="109">
        <v>12</v>
      </c>
      <c r="T243" s="133">
        <f>IF(ISBLANK(V243), "", _xlfn.XLOOKUP(V243,'SNAP2 IDs'!C$3:C$15,'SNAP2 IDs'!B$3:B$15,""))</f>
        <v>2</v>
      </c>
      <c r="U243" s="134">
        <f>_xlfn.XLOOKUP($T243, 'SNAP2 IDs'!$B$3:$B$15,'SNAP2 IDs'!D$3:D$15, "Lookup err")</f>
        <v>2</v>
      </c>
      <c r="V243" s="38">
        <v>10</v>
      </c>
      <c r="W243" s="134" t="str">
        <f>_xlfn.XLOOKUP($T243, 'SNAP2 IDs'!$B$3:$B$15,'SNAP2 IDs'!E$3:E$15, "Lookup err")</f>
        <v>00:00:41:1e:e4:75</v>
      </c>
      <c r="X243" s="136" t="str">
        <f>_xlfn.XLOOKUP($T243, 'SNAP2 IDs'!$B$3:$B$15,'SNAP2 IDs'!F$3:F$15, "Lookup err")</f>
        <v>snap010.sas.pvt</v>
      </c>
      <c r="Y243" s="94">
        <v>1</v>
      </c>
      <c r="Z243" s="39">
        <v>16</v>
      </c>
      <c r="AA243" s="95">
        <v>17</v>
      </c>
      <c r="AB243" s="94">
        <f t="shared" si="31"/>
        <v>50</v>
      </c>
      <c r="AC243" s="95">
        <f t="shared" si="32"/>
        <v>51</v>
      </c>
      <c r="AD243" s="98">
        <f t="shared" si="33"/>
        <v>313</v>
      </c>
      <c r="AE243" s="114" t="s">
        <v>723</v>
      </c>
    </row>
    <row r="244" spans="1:31">
      <c r="A244" s="48"/>
      <c r="B244" s="116" t="s">
        <v>756</v>
      </c>
      <c r="C244" s="45" t="s">
        <v>69</v>
      </c>
      <c r="D244" s="28">
        <v>37.23963869</v>
      </c>
      <c r="E244" s="29">
        <v>-118.28274017</v>
      </c>
      <c r="F244" s="62">
        <v>1183.52</v>
      </c>
      <c r="G244" s="65">
        <v>-95.25359344944269</v>
      </c>
      <c r="H244" s="59">
        <v>-15.38122821802126</v>
      </c>
      <c r="I244" s="76" t="s">
        <v>70</v>
      </c>
      <c r="J244" s="78" t="s">
        <v>70</v>
      </c>
      <c r="K244" s="37">
        <v>1484</v>
      </c>
      <c r="L244" s="37" t="s">
        <v>757</v>
      </c>
      <c r="M244" s="76" t="s">
        <v>74</v>
      </c>
      <c r="N244" s="78" t="s">
        <v>74</v>
      </c>
      <c r="O244" s="82">
        <v>41</v>
      </c>
      <c r="P244" s="123">
        <f>_xlfn.XLOOKUP(O244,'ARX IDs'!B$3:B$47,'ARX IDs'!C$3:C$47,"")</f>
        <v>46</v>
      </c>
      <c r="Q244" s="123">
        <v>41</v>
      </c>
      <c r="R244" s="39">
        <v>13</v>
      </c>
      <c r="S244" s="109">
        <v>14</v>
      </c>
      <c r="T244" s="133">
        <f>IF(ISBLANK(V244), "", _xlfn.XLOOKUP(V244,'SNAP2 IDs'!C$3:C$15,'SNAP2 IDs'!B$3:B$15,""))</f>
        <v>2</v>
      </c>
      <c r="U244" s="134">
        <f>_xlfn.XLOOKUP($T244, 'SNAP2 IDs'!$B$3:$B$15,'SNAP2 IDs'!D$3:D$15, "Lookup err")</f>
        <v>2</v>
      </c>
      <c r="V244" s="38">
        <v>10</v>
      </c>
      <c r="W244" s="134" t="str">
        <f>_xlfn.XLOOKUP($T244, 'SNAP2 IDs'!$B$3:$B$15,'SNAP2 IDs'!E$3:E$15, "Lookup err")</f>
        <v>00:00:41:1e:e4:75</v>
      </c>
      <c r="X244" s="136" t="str">
        <f>_xlfn.XLOOKUP($T244, 'SNAP2 IDs'!$B$3:$B$15,'SNAP2 IDs'!F$3:F$15, "Lookup err")</f>
        <v>snap010.sas.pvt</v>
      </c>
      <c r="Y244" s="94">
        <v>1</v>
      </c>
      <c r="Z244" s="39">
        <v>18</v>
      </c>
      <c r="AA244" s="95">
        <v>19</v>
      </c>
      <c r="AB244" s="94">
        <f t="shared" si="31"/>
        <v>48</v>
      </c>
      <c r="AC244" s="95">
        <f t="shared" si="32"/>
        <v>49</v>
      </c>
      <c r="AD244" s="98">
        <f t="shared" si="33"/>
        <v>312</v>
      </c>
      <c r="AE244" s="114" t="s">
        <v>723</v>
      </c>
    </row>
    <row r="245" spans="1:31">
      <c r="A245" s="48"/>
      <c r="B245" s="116" t="s">
        <v>758</v>
      </c>
      <c r="C245" s="45" t="s">
        <v>69</v>
      </c>
      <c r="D245" s="28">
        <v>37.239623309999999</v>
      </c>
      <c r="E245" s="29">
        <v>-118.28247819000001</v>
      </c>
      <c r="F245" s="62">
        <v>1183.1400000000001</v>
      </c>
      <c r="G245" s="65">
        <v>-72.00597555663829</v>
      </c>
      <c r="H245" s="59">
        <v>-17.08704051936262</v>
      </c>
      <c r="I245" s="76" t="s">
        <v>70</v>
      </c>
      <c r="J245" s="77" t="s">
        <v>71</v>
      </c>
      <c r="K245" s="37" t="s">
        <v>759</v>
      </c>
      <c r="L245" s="37" t="s">
        <v>760</v>
      </c>
      <c r="M245" s="76" t="s">
        <v>74</v>
      </c>
      <c r="N245" s="78" t="s">
        <v>74</v>
      </c>
      <c r="O245" s="82">
        <v>44</v>
      </c>
      <c r="P245" s="123">
        <f>_xlfn.XLOOKUP(O245,'ARX IDs'!B$3:B$47,'ARX IDs'!C$3:C$47,"")</f>
        <v>49</v>
      </c>
      <c r="Q245" s="123">
        <v>44</v>
      </c>
      <c r="R245" s="39">
        <v>3</v>
      </c>
      <c r="S245" s="109">
        <v>4</v>
      </c>
      <c r="T245" s="133">
        <f>IF(ISBLANK(V245), "", _xlfn.XLOOKUP(V245,'SNAP2 IDs'!C$3:C$15,'SNAP2 IDs'!B$3:B$15,""))</f>
        <v>4</v>
      </c>
      <c r="U245" s="134">
        <f>_xlfn.XLOOKUP($T245, 'SNAP2 IDs'!$B$3:$B$15,'SNAP2 IDs'!D$3:D$15, "Lookup err")</f>
        <v>2</v>
      </c>
      <c r="V245" s="38">
        <v>11</v>
      </c>
      <c r="W245" s="134" t="str">
        <f>_xlfn.XLOOKUP($T245, 'SNAP2 IDs'!$B$3:$B$15,'SNAP2 IDs'!E$3:E$15, "Lookup err")</f>
        <v>00:00:b3:fc:e4:6f</v>
      </c>
      <c r="X245" s="136" t="str">
        <f>_xlfn.XLOOKUP($T245, 'SNAP2 IDs'!$B$3:$B$15,'SNAP2 IDs'!F$3:F$15, "Lookup err")</f>
        <v>snap011.sas.pvt</v>
      </c>
      <c r="Y245" s="94">
        <v>1</v>
      </c>
      <c r="Z245" s="39">
        <v>2</v>
      </c>
      <c r="AA245" s="95">
        <v>3</v>
      </c>
      <c r="AB245" s="94">
        <f t="shared" si="31"/>
        <v>32</v>
      </c>
      <c r="AC245" s="95">
        <f t="shared" si="32"/>
        <v>33</v>
      </c>
      <c r="AD245" s="98">
        <f t="shared" si="33"/>
        <v>336</v>
      </c>
      <c r="AE245" s="114" t="s">
        <v>761</v>
      </c>
    </row>
    <row r="246" spans="1:31">
      <c r="A246" s="48"/>
      <c r="B246" s="116" t="s">
        <v>762</v>
      </c>
      <c r="C246" s="45" t="s">
        <v>69</v>
      </c>
      <c r="D246" s="28">
        <v>37.23960331</v>
      </c>
      <c r="E246" s="29">
        <v>-118.28257664</v>
      </c>
      <c r="F246" s="62">
        <v>1183.28</v>
      </c>
      <c r="G246" s="65">
        <v>-80.737170421470694</v>
      </c>
      <c r="H246" s="59">
        <v>-19.305595358952306</v>
      </c>
      <c r="I246" s="76" t="s">
        <v>70</v>
      </c>
      <c r="J246" s="77" t="s">
        <v>71</v>
      </c>
      <c r="K246" s="37" t="s">
        <v>763</v>
      </c>
      <c r="L246" s="37">
        <v>1366</v>
      </c>
      <c r="M246" s="76" t="s">
        <v>74</v>
      </c>
      <c r="N246" s="78" t="s">
        <v>74</v>
      </c>
      <c r="O246" s="82">
        <v>44</v>
      </c>
      <c r="P246" s="123">
        <f>_xlfn.XLOOKUP(O246,'ARX IDs'!B$3:B$47,'ARX IDs'!C$3:C$47,"")</f>
        <v>49</v>
      </c>
      <c r="Q246" s="123">
        <v>44</v>
      </c>
      <c r="R246" s="39">
        <v>5</v>
      </c>
      <c r="S246" s="109">
        <v>6</v>
      </c>
      <c r="T246" s="133">
        <f>IF(ISBLANK(V246), "", _xlfn.XLOOKUP(V246,'SNAP2 IDs'!C$3:C$15,'SNAP2 IDs'!B$3:B$15,""))</f>
        <v>4</v>
      </c>
      <c r="U246" s="134">
        <f>_xlfn.XLOOKUP($T246, 'SNAP2 IDs'!$B$3:$B$15,'SNAP2 IDs'!D$3:D$15, "Lookup err")</f>
        <v>2</v>
      </c>
      <c r="V246" s="38">
        <v>11</v>
      </c>
      <c r="W246" s="134" t="str">
        <f>_xlfn.XLOOKUP($T246, 'SNAP2 IDs'!$B$3:$B$15,'SNAP2 IDs'!E$3:E$15, "Lookup err")</f>
        <v>00:00:b3:fc:e4:6f</v>
      </c>
      <c r="X246" s="136" t="str">
        <f>_xlfn.XLOOKUP($T246, 'SNAP2 IDs'!$B$3:$B$15,'SNAP2 IDs'!F$3:F$15, "Lookup err")</f>
        <v>snap011.sas.pvt</v>
      </c>
      <c r="Y246" s="94">
        <v>1</v>
      </c>
      <c r="Z246" s="39">
        <v>4</v>
      </c>
      <c r="AA246" s="95">
        <v>5</v>
      </c>
      <c r="AB246" s="94">
        <f t="shared" si="31"/>
        <v>38</v>
      </c>
      <c r="AC246" s="95">
        <f t="shared" si="32"/>
        <v>39</v>
      </c>
      <c r="AD246" s="98">
        <f t="shared" si="33"/>
        <v>339</v>
      </c>
      <c r="AE246" s="114" t="s">
        <v>723</v>
      </c>
    </row>
    <row r="247" spans="1:31">
      <c r="A247" s="48"/>
      <c r="B247" s="116" t="s">
        <v>764</v>
      </c>
      <c r="C247" s="45" t="s">
        <v>69</v>
      </c>
      <c r="D247" s="28">
        <v>37.239577609999998</v>
      </c>
      <c r="E247" s="29">
        <v>-118.28262243</v>
      </c>
      <c r="F247" s="62">
        <v>1183.4100000000001</v>
      </c>
      <c r="G247" s="65">
        <v>-84.801100106061511</v>
      </c>
      <c r="H247" s="59">
        <v>-22.161193964946555</v>
      </c>
      <c r="I247" s="76" t="s">
        <v>70</v>
      </c>
      <c r="J247" s="78" t="s">
        <v>70</v>
      </c>
      <c r="K247" s="37">
        <v>1181</v>
      </c>
      <c r="L247" s="37" t="s">
        <v>765</v>
      </c>
      <c r="M247" s="76" t="s">
        <v>74</v>
      </c>
      <c r="N247" s="78" t="s">
        <v>74</v>
      </c>
      <c r="O247" s="82">
        <v>43</v>
      </c>
      <c r="P247" s="123">
        <f>_xlfn.XLOOKUP(O247,'ARX IDs'!B$3:B$47,'ARX IDs'!C$3:C$47,"")</f>
        <v>48</v>
      </c>
      <c r="Q247" s="123">
        <v>43</v>
      </c>
      <c r="R247" s="39">
        <v>7</v>
      </c>
      <c r="S247" s="109">
        <v>8</v>
      </c>
      <c r="T247" s="133">
        <f>IF(ISBLANK(V247), "", _xlfn.XLOOKUP(V247,'SNAP2 IDs'!C$3:C$15,'SNAP2 IDs'!B$3:B$15,""))</f>
        <v>4</v>
      </c>
      <c r="U247" s="134">
        <f>_xlfn.XLOOKUP($T247, 'SNAP2 IDs'!$B$3:$B$15,'SNAP2 IDs'!D$3:D$15, "Lookup err")</f>
        <v>2</v>
      </c>
      <c r="V247" s="38">
        <v>11</v>
      </c>
      <c r="W247" s="134" t="str">
        <f>_xlfn.XLOOKUP($T247, 'SNAP2 IDs'!$B$3:$B$15,'SNAP2 IDs'!E$3:E$15, "Lookup err")</f>
        <v>00:00:b3:fc:e4:6f</v>
      </c>
      <c r="X247" s="136" t="str">
        <f>_xlfn.XLOOKUP($T247, 'SNAP2 IDs'!$B$3:$B$15,'SNAP2 IDs'!F$3:F$15, "Lookup err")</f>
        <v>snap011.sas.pvt</v>
      </c>
      <c r="Y247" s="94">
        <v>0</v>
      </c>
      <c r="Z247" s="39">
        <v>22</v>
      </c>
      <c r="AA247" s="95">
        <v>23</v>
      </c>
      <c r="AB247" s="94">
        <f t="shared" si="31"/>
        <v>20</v>
      </c>
      <c r="AC247" s="95">
        <f t="shared" si="32"/>
        <v>21</v>
      </c>
      <c r="AD247" s="98">
        <f t="shared" si="33"/>
        <v>330</v>
      </c>
      <c r="AE247" s="114" t="s">
        <v>723</v>
      </c>
    </row>
    <row r="248" spans="1:31">
      <c r="A248" s="48"/>
      <c r="B248" s="116" t="s">
        <v>766</v>
      </c>
      <c r="C248" s="45" t="s">
        <v>69</v>
      </c>
      <c r="D248" s="28">
        <v>37.239521240000002</v>
      </c>
      <c r="E248" s="29">
        <v>-118.28243821</v>
      </c>
      <c r="F248" s="62">
        <v>1183.03</v>
      </c>
      <c r="G248" s="65">
        <v>-68.456809832910892</v>
      </c>
      <c r="H248" s="59">
        <v>-28.41287952670838</v>
      </c>
      <c r="I248" s="76" t="s">
        <v>70</v>
      </c>
      <c r="J248" s="77" t="s">
        <v>71</v>
      </c>
      <c r="K248" s="37" t="s">
        <v>655</v>
      </c>
      <c r="L248" s="37">
        <v>1387</v>
      </c>
      <c r="M248" s="76" t="s">
        <v>74</v>
      </c>
      <c r="N248" s="78" t="s">
        <v>74</v>
      </c>
      <c r="O248" s="82">
        <v>44</v>
      </c>
      <c r="P248" s="123">
        <f>_xlfn.XLOOKUP(O248,'ARX IDs'!B$3:B$47,'ARX IDs'!C$3:C$47,"")</f>
        <v>49</v>
      </c>
      <c r="Q248" s="123">
        <v>44</v>
      </c>
      <c r="R248" s="39">
        <v>7</v>
      </c>
      <c r="S248" s="109">
        <v>8</v>
      </c>
      <c r="T248" s="133">
        <f>IF(ISBLANK(V248), "", _xlfn.XLOOKUP(V248,'SNAP2 IDs'!C$3:C$15,'SNAP2 IDs'!B$3:B$15,""))</f>
        <v>4</v>
      </c>
      <c r="U248" s="134">
        <f>_xlfn.XLOOKUP($T248, 'SNAP2 IDs'!$B$3:$B$15,'SNAP2 IDs'!D$3:D$15, "Lookup err")</f>
        <v>2</v>
      </c>
      <c r="V248" s="38">
        <v>11</v>
      </c>
      <c r="W248" s="134" t="str">
        <f>_xlfn.XLOOKUP($T248, 'SNAP2 IDs'!$B$3:$B$15,'SNAP2 IDs'!E$3:E$15, "Lookup err")</f>
        <v>00:00:b3:fc:e4:6f</v>
      </c>
      <c r="X248" s="136" t="str">
        <f>_xlfn.XLOOKUP($T248, 'SNAP2 IDs'!$B$3:$B$15,'SNAP2 IDs'!F$3:F$15, "Lookup err")</f>
        <v>snap011.sas.pvt</v>
      </c>
      <c r="Y248" s="94">
        <v>1</v>
      </c>
      <c r="Z248" s="39">
        <v>6</v>
      </c>
      <c r="AA248" s="95">
        <v>7</v>
      </c>
      <c r="AB248" s="94">
        <f t="shared" si="31"/>
        <v>36</v>
      </c>
      <c r="AC248" s="95">
        <f t="shared" si="32"/>
        <v>37</v>
      </c>
      <c r="AD248" s="98">
        <f t="shared" si="33"/>
        <v>338</v>
      </c>
      <c r="AE248" s="114" t="s">
        <v>723</v>
      </c>
    </row>
    <row r="249" spans="1:31">
      <c r="A249" s="48"/>
      <c r="B249" s="116" t="s">
        <v>767</v>
      </c>
      <c r="C249" s="45" t="s">
        <v>69</v>
      </c>
      <c r="D249" s="28">
        <v>37.239499639999998</v>
      </c>
      <c r="E249" s="29">
        <v>-118.28277593</v>
      </c>
      <c r="F249" s="62">
        <v>1183.46</v>
      </c>
      <c r="G249" s="65">
        <v>-98.43035824716037</v>
      </c>
      <c r="H249" s="59">
        <v>-30.809007546336723</v>
      </c>
      <c r="I249" s="76" t="s">
        <v>70</v>
      </c>
      <c r="J249" s="77" t="s">
        <v>71</v>
      </c>
      <c r="K249" s="37" t="s">
        <v>193</v>
      </c>
      <c r="L249" s="37">
        <v>1346</v>
      </c>
      <c r="M249" s="76" t="s">
        <v>74</v>
      </c>
      <c r="N249" s="78" t="s">
        <v>74</v>
      </c>
      <c r="O249" s="82">
        <v>44</v>
      </c>
      <c r="P249" s="123">
        <f>_xlfn.XLOOKUP(O249,'ARX IDs'!B$3:B$47,'ARX IDs'!C$3:C$47,"")</f>
        <v>49</v>
      </c>
      <c r="Q249" s="123">
        <v>44</v>
      </c>
      <c r="R249" s="39">
        <v>9</v>
      </c>
      <c r="S249" s="109">
        <v>10</v>
      </c>
      <c r="T249" s="133">
        <f>IF(ISBLANK(V249), "", _xlfn.XLOOKUP(V249,'SNAP2 IDs'!C$3:C$15,'SNAP2 IDs'!B$3:B$15,""))</f>
        <v>4</v>
      </c>
      <c r="U249" s="134">
        <f>_xlfn.XLOOKUP($T249, 'SNAP2 IDs'!$B$3:$B$15,'SNAP2 IDs'!D$3:D$15, "Lookup err")</f>
        <v>2</v>
      </c>
      <c r="V249" s="38">
        <v>11</v>
      </c>
      <c r="W249" s="134" t="str">
        <f>_xlfn.XLOOKUP($T249, 'SNAP2 IDs'!$B$3:$B$15,'SNAP2 IDs'!E$3:E$15, "Lookup err")</f>
        <v>00:00:b3:fc:e4:6f</v>
      </c>
      <c r="X249" s="136" t="str">
        <f>_xlfn.XLOOKUP($T249, 'SNAP2 IDs'!$B$3:$B$15,'SNAP2 IDs'!F$3:F$15, "Lookup err")</f>
        <v>snap011.sas.pvt</v>
      </c>
      <c r="Y249" s="94">
        <v>1</v>
      </c>
      <c r="Z249" s="39">
        <v>8</v>
      </c>
      <c r="AA249" s="95">
        <v>9</v>
      </c>
      <c r="AB249" s="94">
        <f t="shared" si="31"/>
        <v>42</v>
      </c>
      <c r="AC249" s="95">
        <f t="shared" si="32"/>
        <v>43</v>
      </c>
      <c r="AD249" s="98">
        <f t="shared" si="33"/>
        <v>341</v>
      </c>
      <c r="AE249" s="114" t="s">
        <v>723</v>
      </c>
    </row>
    <row r="250" spans="1:31">
      <c r="A250" s="48"/>
      <c r="B250" s="116" t="s">
        <v>768</v>
      </c>
      <c r="C250" s="45" t="s">
        <v>69</v>
      </c>
      <c r="D250" s="28">
        <v>37.23948833</v>
      </c>
      <c r="E250" s="29">
        <v>-118.28265759</v>
      </c>
      <c r="F250" s="62">
        <v>1183.31</v>
      </c>
      <c r="G250" s="65">
        <v>-87.924551843837236</v>
      </c>
      <c r="H250" s="59">
        <v>-32.067557414881868</v>
      </c>
      <c r="I250" s="76" t="s">
        <v>70</v>
      </c>
      <c r="J250" s="77" t="s">
        <v>71</v>
      </c>
      <c r="K250" s="37" t="s">
        <v>769</v>
      </c>
      <c r="L250" s="37">
        <v>1362</v>
      </c>
      <c r="M250" s="76" t="s">
        <v>74</v>
      </c>
      <c r="N250" s="78" t="s">
        <v>74</v>
      </c>
      <c r="O250" s="82">
        <v>44</v>
      </c>
      <c r="P250" s="123">
        <f>_xlfn.XLOOKUP(O250,'ARX IDs'!B$3:B$47,'ARX IDs'!C$3:C$47,"")</f>
        <v>49</v>
      </c>
      <c r="Q250" s="123">
        <v>44</v>
      </c>
      <c r="R250" s="39">
        <v>11</v>
      </c>
      <c r="S250" s="109">
        <v>12</v>
      </c>
      <c r="T250" s="133">
        <f>IF(ISBLANK(V250), "", _xlfn.XLOOKUP(V250,'SNAP2 IDs'!C$3:C$15,'SNAP2 IDs'!B$3:B$15,""))</f>
        <v>4</v>
      </c>
      <c r="U250" s="134">
        <f>_xlfn.XLOOKUP($T250, 'SNAP2 IDs'!$B$3:$B$15,'SNAP2 IDs'!D$3:D$15, "Lookup err")</f>
        <v>2</v>
      </c>
      <c r="V250" s="38">
        <v>11</v>
      </c>
      <c r="W250" s="134" t="str">
        <f>_xlfn.XLOOKUP($T250, 'SNAP2 IDs'!$B$3:$B$15,'SNAP2 IDs'!E$3:E$15, "Lookup err")</f>
        <v>00:00:b3:fc:e4:6f</v>
      </c>
      <c r="X250" s="136" t="str">
        <f>_xlfn.XLOOKUP($T250, 'SNAP2 IDs'!$B$3:$B$15,'SNAP2 IDs'!F$3:F$15, "Lookup err")</f>
        <v>snap011.sas.pvt</v>
      </c>
      <c r="Y250" s="94">
        <v>1</v>
      </c>
      <c r="Z250" s="39">
        <v>10</v>
      </c>
      <c r="AA250" s="95">
        <v>11</v>
      </c>
      <c r="AB250" s="94">
        <f t="shared" si="31"/>
        <v>40</v>
      </c>
      <c r="AC250" s="95">
        <f t="shared" si="32"/>
        <v>41</v>
      </c>
      <c r="AD250" s="98">
        <f t="shared" si="33"/>
        <v>340</v>
      </c>
      <c r="AE250" s="114" t="s">
        <v>723</v>
      </c>
    </row>
    <row r="251" spans="1:31">
      <c r="A251" s="48"/>
      <c r="B251" s="116" t="s">
        <v>770</v>
      </c>
      <c r="C251" s="45" t="s">
        <v>69</v>
      </c>
      <c r="D251" s="28">
        <v>37.239393370000002</v>
      </c>
      <c r="E251" s="29">
        <v>-118.28258432</v>
      </c>
      <c r="F251" s="62">
        <v>1183.0899999999999</v>
      </c>
      <c r="G251" s="65">
        <v>-81.420627415250294</v>
      </c>
      <c r="H251" s="59">
        <v>-42.603195798695459</v>
      </c>
      <c r="I251" s="76" t="s">
        <v>70</v>
      </c>
      <c r="J251" s="78" t="s">
        <v>70</v>
      </c>
      <c r="K251" s="37" t="s">
        <v>771</v>
      </c>
      <c r="L251" s="37">
        <v>1649</v>
      </c>
      <c r="M251" s="76" t="s">
        <v>74</v>
      </c>
      <c r="N251" s="78" t="s">
        <v>74</v>
      </c>
      <c r="O251" s="82">
        <v>42</v>
      </c>
      <c r="P251" s="123">
        <f>_xlfn.XLOOKUP(O251,'ARX IDs'!B$3:B$47,'ARX IDs'!C$3:C$47,"")</f>
        <v>47</v>
      </c>
      <c r="Q251" s="123">
        <v>42</v>
      </c>
      <c r="R251" s="39">
        <v>1</v>
      </c>
      <c r="S251" s="109">
        <v>2</v>
      </c>
      <c r="T251" s="133">
        <f>IF(ISBLANK(V251), "", _xlfn.XLOOKUP(V251,'SNAP2 IDs'!C$3:C$15,'SNAP2 IDs'!B$3:B$15,""))</f>
        <v>4</v>
      </c>
      <c r="U251" s="134">
        <f>_xlfn.XLOOKUP($T251, 'SNAP2 IDs'!$B$3:$B$15,'SNAP2 IDs'!D$3:D$15, "Lookup err")</f>
        <v>2</v>
      </c>
      <c r="V251" s="38">
        <v>11</v>
      </c>
      <c r="W251" s="134" t="str">
        <f>_xlfn.XLOOKUP($T251, 'SNAP2 IDs'!$B$3:$B$15,'SNAP2 IDs'!E$3:E$15, "Lookup err")</f>
        <v>00:00:b3:fc:e4:6f</v>
      </c>
      <c r="X251" s="136" t="str">
        <f>_xlfn.XLOOKUP($T251, 'SNAP2 IDs'!$B$3:$B$15,'SNAP2 IDs'!F$3:F$15, "Lookup err")</f>
        <v>snap011.sas.pvt</v>
      </c>
      <c r="Y251" s="94">
        <v>0</v>
      </c>
      <c r="Z251" s="39">
        <v>0</v>
      </c>
      <c r="AA251" s="95">
        <v>1</v>
      </c>
      <c r="AB251" s="94">
        <f t="shared" si="31"/>
        <v>2</v>
      </c>
      <c r="AC251" s="95">
        <f t="shared" si="32"/>
        <v>3</v>
      </c>
      <c r="AD251" s="98">
        <f t="shared" si="33"/>
        <v>321</v>
      </c>
      <c r="AE251" s="114" t="s">
        <v>723</v>
      </c>
    </row>
    <row r="252" spans="1:31">
      <c r="A252" s="48"/>
      <c r="B252" s="116" t="s">
        <v>772</v>
      </c>
      <c r="C252" s="45" t="s">
        <v>69</v>
      </c>
      <c r="D252" s="28">
        <v>37.239391189999999</v>
      </c>
      <c r="E252" s="29">
        <v>-118.28251398</v>
      </c>
      <c r="F252" s="62">
        <v>1182.96</v>
      </c>
      <c r="G252" s="65">
        <v>-75.182790549081133</v>
      </c>
      <c r="H252" s="59">
        <v>-42.848468742736472</v>
      </c>
      <c r="I252" s="76" t="s">
        <v>70</v>
      </c>
      <c r="J252" s="77" t="s">
        <v>71</v>
      </c>
      <c r="K252" s="37">
        <v>1480</v>
      </c>
      <c r="L252" s="37" t="s">
        <v>660</v>
      </c>
      <c r="M252" s="76" t="s">
        <v>74</v>
      </c>
      <c r="N252" s="78" t="s">
        <v>74</v>
      </c>
      <c r="O252" s="82">
        <v>44</v>
      </c>
      <c r="P252" s="123">
        <f>_xlfn.XLOOKUP(O252,'ARX IDs'!B$3:B$47,'ARX IDs'!C$3:C$47,"")</f>
        <v>49</v>
      </c>
      <c r="Q252" s="123">
        <v>44</v>
      </c>
      <c r="R252" s="39">
        <v>13</v>
      </c>
      <c r="S252" s="109">
        <v>14</v>
      </c>
      <c r="T252" s="133">
        <f>IF(ISBLANK(V252), "", _xlfn.XLOOKUP(V252,'SNAP2 IDs'!C$3:C$15,'SNAP2 IDs'!B$3:B$15,""))</f>
        <v>4</v>
      </c>
      <c r="U252" s="134">
        <f>_xlfn.XLOOKUP($T252, 'SNAP2 IDs'!$B$3:$B$15,'SNAP2 IDs'!D$3:D$15, "Lookup err")</f>
        <v>2</v>
      </c>
      <c r="V252" s="38">
        <v>11</v>
      </c>
      <c r="W252" s="134" t="str">
        <f>_xlfn.XLOOKUP($T252, 'SNAP2 IDs'!$B$3:$B$15,'SNAP2 IDs'!E$3:E$15, "Lookup err")</f>
        <v>00:00:b3:fc:e4:6f</v>
      </c>
      <c r="X252" s="136" t="str">
        <f>_xlfn.XLOOKUP($T252, 'SNAP2 IDs'!$B$3:$B$15,'SNAP2 IDs'!F$3:F$15, "Lookup err")</f>
        <v>snap011.sas.pvt</v>
      </c>
      <c r="Y252" s="94">
        <v>1</v>
      </c>
      <c r="Z252" s="39">
        <v>12</v>
      </c>
      <c r="AA252" s="95">
        <v>13</v>
      </c>
      <c r="AB252" s="94">
        <f t="shared" si="31"/>
        <v>46</v>
      </c>
      <c r="AC252" s="95">
        <f t="shared" si="32"/>
        <v>47</v>
      </c>
      <c r="AD252" s="98">
        <f t="shared" si="33"/>
        <v>343</v>
      </c>
      <c r="AE252" s="114" t="s">
        <v>723</v>
      </c>
    </row>
    <row r="253" spans="1:31">
      <c r="A253" s="48"/>
      <c r="B253" s="116" t="s">
        <v>773</v>
      </c>
      <c r="C253" s="45" t="s">
        <v>69</v>
      </c>
      <c r="D253" s="28">
        <v>37.239302819999999</v>
      </c>
      <c r="E253" s="29">
        <v>-118.28258531</v>
      </c>
      <c r="F253" s="62">
        <v>1183.0899999999999</v>
      </c>
      <c r="G253" s="65">
        <v>-81.518329392265898</v>
      </c>
      <c r="H253" s="59">
        <v>-52.657166942822514</v>
      </c>
      <c r="I253" s="76" t="s">
        <v>70</v>
      </c>
      <c r="J253" s="77" t="s">
        <v>71</v>
      </c>
      <c r="K253" s="37" t="s">
        <v>774</v>
      </c>
      <c r="L253" s="37" t="s">
        <v>775</v>
      </c>
      <c r="M253" s="76" t="s">
        <v>74</v>
      </c>
      <c r="N253" s="78" t="s">
        <v>74</v>
      </c>
      <c r="O253" s="82">
        <v>44</v>
      </c>
      <c r="P253" s="123">
        <f>_xlfn.XLOOKUP(O253,'ARX IDs'!B$3:B$47,'ARX IDs'!C$3:C$47,"")</f>
        <v>49</v>
      </c>
      <c r="Q253" s="123">
        <v>44</v>
      </c>
      <c r="R253" s="39">
        <v>15</v>
      </c>
      <c r="S253" s="109">
        <v>16</v>
      </c>
      <c r="T253" s="133">
        <f>IF(ISBLANK(V253), "", _xlfn.XLOOKUP(V253,'SNAP2 IDs'!C$3:C$15,'SNAP2 IDs'!B$3:B$15,""))</f>
        <v>4</v>
      </c>
      <c r="U253" s="134">
        <f>_xlfn.XLOOKUP($T253, 'SNAP2 IDs'!$B$3:$B$15,'SNAP2 IDs'!D$3:D$15, "Lookup err")</f>
        <v>2</v>
      </c>
      <c r="V253" s="38">
        <v>11</v>
      </c>
      <c r="W253" s="134" t="str">
        <f>_xlfn.XLOOKUP($T253, 'SNAP2 IDs'!$B$3:$B$15,'SNAP2 IDs'!E$3:E$15, "Lookup err")</f>
        <v>00:00:b3:fc:e4:6f</v>
      </c>
      <c r="X253" s="136" t="str">
        <f>_xlfn.XLOOKUP($T253, 'SNAP2 IDs'!$B$3:$B$15,'SNAP2 IDs'!F$3:F$15, "Lookup err")</f>
        <v>snap011.sas.pvt</v>
      </c>
      <c r="Y253" s="94">
        <v>1</v>
      </c>
      <c r="Z253" s="39">
        <v>14</v>
      </c>
      <c r="AA253" s="95">
        <v>15</v>
      </c>
      <c r="AB253" s="94">
        <f t="shared" si="31"/>
        <v>44</v>
      </c>
      <c r="AC253" s="95">
        <f t="shared" si="32"/>
        <v>45</v>
      </c>
      <c r="AD253" s="98">
        <f t="shared" si="33"/>
        <v>342</v>
      </c>
      <c r="AE253" s="114" t="s">
        <v>342</v>
      </c>
    </row>
    <row r="254" spans="1:31">
      <c r="A254" s="48"/>
      <c r="B254" s="116" t="s">
        <v>776</v>
      </c>
      <c r="C254" s="45" t="s">
        <v>69</v>
      </c>
      <c r="D254" s="28">
        <v>37.239287109999999</v>
      </c>
      <c r="E254" s="29">
        <v>-118.28244350999999</v>
      </c>
      <c r="F254" s="62">
        <v>1182.72</v>
      </c>
      <c r="G254" s="65">
        <v>-68.927299281772434</v>
      </c>
      <c r="H254" s="59">
        <v>-54.397384046322699</v>
      </c>
      <c r="I254" s="76" t="s">
        <v>70</v>
      </c>
      <c r="J254" s="78" t="s">
        <v>70</v>
      </c>
      <c r="K254" s="37" t="s">
        <v>777</v>
      </c>
      <c r="L254" s="37" t="s">
        <v>747</v>
      </c>
      <c r="M254" s="76" t="s">
        <v>74</v>
      </c>
      <c r="N254" s="78" t="s">
        <v>74</v>
      </c>
      <c r="O254" s="82">
        <v>45</v>
      </c>
      <c r="P254" s="123">
        <f>_xlfn.XLOOKUP(O254,'ARX IDs'!B$3:B$47,'ARX IDs'!C$3:C$47,"")</f>
        <v>50</v>
      </c>
      <c r="Q254" s="128">
        <v>45</v>
      </c>
      <c r="R254" s="39">
        <v>1</v>
      </c>
      <c r="S254" s="109">
        <v>2</v>
      </c>
      <c r="T254" s="133">
        <f>IF(ISBLANK(V254), "", _xlfn.XLOOKUP(V254,'SNAP2 IDs'!C$3:C$15,'SNAP2 IDs'!B$3:B$15,""))</f>
        <v>4</v>
      </c>
      <c r="U254" s="134">
        <f>_xlfn.XLOOKUP($T254, 'SNAP2 IDs'!$B$3:$B$15,'SNAP2 IDs'!D$3:D$15, "Lookup err")</f>
        <v>2</v>
      </c>
      <c r="V254" s="38">
        <v>11</v>
      </c>
      <c r="W254" s="134" t="str">
        <f>_xlfn.XLOOKUP($T254, 'SNAP2 IDs'!$B$3:$B$15,'SNAP2 IDs'!E$3:E$15, "Lookup err")</f>
        <v>00:00:b3:fc:e4:6f</v>
      </c>
      <c r="X254" s="136" t="str">
        <f>_xlfn.XLOOKUP($T254, 'SNAP2 IDs'!$B$3:$B$15,'SNAP2 IDs'!F$3:F$15, "Lookup err")</f>
        <v>snap011.sas.pvt</v>
      </c>
      <c r="Y254" s="94">
        <v>1</v>
      </c>
      <c r="Z254" s="39">
        <v>16</v>
      </c>
      <c r="AA254" s="95">
        <v>17</v>
      </c>
      <c r="AB254" s="94">
        <f t="shared" si="31"/>
        <v>50</v>
      </c>
      <c r="AC254" s="95">
        <f t="shared" si="32"/>
        <v>51</v>
      </c>
      <c r="AD254" s="98">
        <f t="shared" si="33"/>
        <v>345</v>
      </c>
      <c r="AE254" s="114" t="s">
        <v>342</v>
      </c>
    </row>
    <row r="255" spans="1:31">
      <c r="A255" s="48"/>
      <c r="B255" s="116" t="s">
        <v>778</v>
      </c>
      <c r="C255" s="45" t="s">
        <v>69</v>
      </c>
      <c r="D255" s="28">
        <v>37.239177990000002</v>
      </c>
      <c r="E255" s="29">
        <v>-118.28247066</v>
      </c>
      <c r="F255" s="62">
        <v>1182.8499999999999</v>
      </c>
      <c r="G255" s="65">
        <v>-71.332034321049292</v>
      </c>
      <c r="H255" s="59">
        <v>-66.514533508052921</v>
      </c>
      <c r="I255" s="76" t="s">
        <v>70</v>
      </c>
      <c r="J255" s="78" t="s">
        <v>70</v>
      </c>
      <c r="K255" s="37" t="s">
        <v>779</v>
      </c>
      <c r="L255" s="37" t="s">
        <v>780</v>
      </c>
      <c r="M255" s="76" t="s">
        <v>74</v>
      </c>
      <c r="N255" s="78" t="s">
        <v>74</v>
      </c>
      <c r="O255" s="82">
        <v>45</v>
      </c>
      <c r="P255" s="123">
        <f>_xlfn.XLOOKUP(O255,'ARX IDs'!B$3:B$47,'ARX IDs'!C$3:C$47,"")</f>
        <v>50</v>
      </c>
      <c r="Q255" s="128">
        <v>45</v>
      </c>
      <c r="R255" s="39">
        <v>3</v>
      </c>
      <c r="S255" s="109">
        <v>4</v>
      </c>
      <c r="T255" s="133">
        <f>IF(ISBLANK(V255), "", _xlfn.XLOOKUP(V255,'SNAP2 IDs'!C$3:C$15,'SNAP2 IDs'!B$3:B$15,""))</f>
        <v>4</v>
      </c>
      <c r="U255" s="134">
        <f>_xlfn.XLOOKUP($T255, 'SNAP2 IDs'!$B$3:$B$15,'SNAP2 IDs'!D$3:D$15, "Lookup err")</f>
        <v>2</v>
      </c>
      <c r="V255" s="38">
        <v>11</v>
      </c>
      <c r="W255" s="134" t="str">
        <f>_xlfn.XLOOKUP($T255, 'SNAP2 IDs'!$B$3:$B$15,'SNAP2 IDs'!E$3:E$15, "Lookup err")</f>
        <v>00:00:b3:fc:e4:6f</v>
      </c>
      <c r="X255" s="136" t="str">
        <f>_xlfn.XLOOKUP($T255, 'SNAP2 IDs'!$B$3:$B$15,'SNAP2 IDs'!F$3:F$15, "Lookup err")</f>
        <v>snap011.sas.pvt</v>
      </c>
      <c r="Y255" s="94">
        <v>1</v>
      </c>
      <c r="Z255" s="39">
        <v>18</v>
      </c>
      <c r="AA255" s="95">
        <v>19</v>
      </c>
      <c r="AB255" s="94">
        <f t="shared" si="31"/>
        <v>48</v>
      </c>
      <c r="AC255" s="95">
        <f t="shared" si="32"/>
        <v>49</v>
      </c>
      <c r="AD255" s="98">
        <f t="shared" si="33"/>
        <v>344</v>
      </c>
      <c r="AE255" s="114" t="s">
        <v>342</v>
      </c>
    </row>
    <row r="256" spans="1:31">
      <c r="A256" s="48"/>
      <c r="B256" s="116" t="s">
        <v>781</v>
      </c>
      <c r="C256" s="45" t="s">
        <v>69</v>
      </c>
      <c r="D256" s="28">
        <v>37.242032700000003</v>
      </c>
      <c r="E256" s="29">
        <v>-118.28068315</v>
      </c>
      <c r="F256" s="62">
        <v>1183.77</v>
      </c>
      <c r="G256" s="65">
        <v>87.273066706240414</v>
      </c>
      <c r="H256" s="59">
        <v>250.31041374571555</v>
      </c>
      <c r="I256" s="76" t="s">
        <v>70</v>
      </c>
      <c r="J256" s="78" t="s">
        <v>70</v>
      </c>
      <c r="K256" s="37"/>
      <c r="L256" s="37"/>
      <c r="M256" s="76" t="s">
        <v>74</v>
      </c>
      <c r="N256" s="78" t="s">
        <v>74</v>
      </c>
      <c r="O256" s="82">
        <v>28</v>
      </c>
      <c r="P256" s="123">
        <f>_xlfn.XLOOKUP(O256,'ARX IDs'!B$3:B$47,'ARX IDs'!C$3:C$47,"")</f>
        <v>18</v>
      </c>
      <c r="Q256" s="123">
        <f>O256</f>
        <v>28</v>
      </c>
      <c r="R256" s="39">
        <v>5</v>
      </c>
      <c r="S256" s="109">
        <v>6</v>
      </c>
      <c r="T256" s="133">
        <f>IF(ISBLANK(V256), "", _xlfn.XLOOKUP(V256,'SNAP2 IDs'!C$3:C$15,'SNAP2 IDs'!B$3:B$15,""))</f>
        <v>6</v>
      </c>
      <c r="U256" s="134">
        <f>_xlfn.XLOOKUP($T256, 'SNAP2 IDs'!$B$3:$B$15,'SNAP2 IDs'!D$3:D$15, "Lookup err")</f>
        <v>1</v>
      </c>
      <c r="V256" s="38">
        <v>6</v>
      </c>
      <c r="W256" s="134" t="str">
        <f>_xlfn.XLOOKUP($T256, 'SNAP2 IDs'!$B$3:$B$15,'SNAP2 IDs'!E$3:E$15, "Lookup err")</f>
        <v>02:00:c2:4f:e4:75</v>
      </c>
      <c r="X256" s="136" t="str">
        <f>_xlfn.XLOOKUP($T256, 'SNAP2 IDs'!$B$3:$B$15,'SNAP2 IDs'!F$3:F$15, "Lookup err")</f>
        <v>snap06.sas.pvt</v>
      </c>
      <c r="Y256" s="94">
        <v>1</v>
      </c>
      <c r="Z256" s="39">
        <v>22</v>
      </c>
      <c r="AA256" s="95">
        <v>23</v>
      </c>
      <c r="AB256" s="94">
        <f t="shared" si="31"/>
        <v>52</v>
      </c>
      <c r="AC256" s="95">
        <f t="shared" si="32"/>
        <v>53</v>
      </c>
      <c r="AD256" s="98">
        <f t="shared" si="33"/>
        <v>186</v>
      </c>
      <c r="AE256" s="114"/>
    </row>
    <row r="257" spans="1:31">
      <c r="A257" s="48"/>
      <c r="B257" s="116" t="s">
        <v>782</v>
      </c>
      <c r="C257" s="45" t="s">
        <v>69</v>
      </c>
      <c r="D257" s="28">
        <v>37.24206435</v>
      </c>
      <c r="E257" s="29">
        <v>-118.28252843999999</v>
      </c>
      <c r="F257" s="62">
        <v>1183.58</v>
      </c>
      <c r="G257" s="65">
        <v>-76.457839861663587</v>
      </c>
      <c r="H257" s="59">
        <v>253.82525276118341</v>
      </c>
      <c r="I257" s="76" t="s">
        <v>70</v>
      </c>
      <c r="J257" s="78" t="s">
        <v>70</v>
      </c>
      <c r="K257" s="37" t="s">
        <v>783</v>
      </c>
      <c r="L257" s="37" t="s">
        <v>784</v>
      </c>
      <c r="M257" s="76" t="s">
        <v>74</v>
      </c>
      <c r="N257" s="77" t="s">
        <v>325</v>
      </c>
      <c r="O257" s="82">
        <v>38</v>
      </c>
      <c r="P257" s="123">
        <f>_xlfn.XLOOKUP(O257,'ARX IDs'!B$3:B$47,'ARX IDs'!C$3:C$47,"")</f>
        <v>43</v>
      </c>
      <c r="Q257" s="123">
        <v>38</v>
      </c>
      <c r="R257" s="39">
        <v>9</v>
      </c>
      <c r="S257" s="109">
        <v>10</v>
      </c>
      <c r="T257" s="133">
        <f>IF(ISBLANK(V257), "", _xlfn.XLOOKUP(V257,'SNAP2 IDs'!C$3:C$15,'SNAP2 IDs'!B$3:B$15,""))</f>
        <v>1</v>
      </c>
      <c r="U257" s="134">
        <f>_xlfn.XLOOKUP($T257, 'SNAP2 IDs'!$B$3:$B$15,'SNAP2 IDs'!D$3:D$15, "Lookup err")</f>
        <v>2</v>
      </c>
      <c r="V257" s="38">
        <v>9</v>
      </c>
      <c r="W257" s="134" t="str">
        <f>_xlfn.XLOOKUP($T257, 'SNAP2 IDs'!$B$3:$B$15,'SNAP2 IDs'!E$3:E$15, "Lookup err")</f>
        <v>02:00:ce:ca:e4:6f</v>
      </c>
      <c r="X257" s="136" t="str">
        <f>_xlfn.XLOOKUP($T257, 'SNAP2 IDs'!$B$3:$B$15,'SNAP2 IDs'!F$3:F$15, "Lookup err")</f>
        <v>snap09.sas.pvt</v>
      </c>
      <c r="Y257" s="94">
        <v>1</v>
      </c>
      <c r="Z257" s="39">
        <v>20</v>
      </c>
      <c r="AA257" s="95">
        <v>21</v>
      </c>
      <c r="AB257" s="94">
        <f t="shared" ref="AB257:AB288" si="34">_xlfn.BITXOR(Z257,2) + 32*Y257</f>
        <v>54</v>
      </c>
      <c r="AC257" s="95">
        <f t="shared" ref="AC257:AC288" si="35">_xlfn.BITXOR(AA257,2) + 32*Y257</f>
        <v>55</v>
      </c>
      <c r="AD257" s="98">
        <f t="shared" ref="AD257:AD288" si="36">32*(V257-1) + (AB257/2)</f>
        <v>283</v>
      </c>
      <c r="AE257" s="114"/>
    </row>
    <row r="258" spans="1:31">
      <c r="A258" s="48"/>
      <c r="B258" s="116" t="s">
        <v>785</v>
      </c>
      <c r="C258" s="45" t="s">
        <v>69</v>
      </c>
      <c r="D258" s="28">
        <v>37.241222550000003</v>
      </c>
      <c r="E258" s="29">
        <v>-118.28404559000001</v>
      </c>
      <c r="F258" s="62">
        <v>1183.67</v>
      </c>
      <c r="G258" s="65">
        <v>-211.07919537994161</v>
      </c>
      <c r="H258" s="59">
        <v>160.39956658157823</v>
      </c>
      <c r="I258" s="76" t="s">
        <v>70</v>
      </c>
      <c r="J258" s="78" t="s">
        <v>70</v>
      </c>
      <c r="K258" s="37" t="s">
        <v>110</v>
      </c>
      <c r="L258" s="37" t="s">
        <v>786</v>
      </c>
      <c r="M258" s="76" t="s">
        <v>74</v>
      </c>
      <c r="N258" s="78" t="s">
        <v>74</v>
      </c>
      <c r="O258" s="82">
        <v>41</v>
      </c>
      <c r="P258" s="123">
        <f>_xlfn.XLOOKUP(O258,'ARX IDs'!B$3:B$47,'ARX IDs'!C$3:C$47,"")</f>
        <v>46</v>
      </c>
      <c r="Q258" s="123">
        <v>41</v>
      </c>
      <c r="R258" s="39">
        <v>15</v>
      </c>
      <c r="S258" s="109">
        <v>16</v>
      </c>
      <c r="T258" s="133">
        <f>IF(ISBLANK(V258), "", _xlfn.XLOOKUP(V258,'SNAP2 IDs'!C$3:C$15,'SNAP2 IDs'!B$3:B$15,""))</f>
        <v>2</v>
      </c>
      <c r="U258" s="134">
        <f>_xlfn.XLOOKUP($T258, 'SNAP2 IDs'!$B$3:$B$15,'SNAP2 IDs'!D$3:D$15, "Lookup err")</f>
        <v>2</v>
      </c>
      <c r="V258" s="38">
        <v>10</v>
      </c>
      <c r="W258" s="134" t="str">
        <f>_xlfn.XLOOKUP($T258, 'SNAP2 IDs'!$B$3:$B$15,'SNAP2 IDs'!E$3:E$15, "Lookup err")</f>
        <v>00:00:41:1e:e4:75</v>
      </c>
      <c r="X258" s="136" t="str">
        <f>_xlfn.XLOOKUP($T258, 'SNAP2 IDs'!$B$3:$B$15,'SNAP2 IDs'!F$3:F$15, "Lookup err")</f>
        <v>snap010.sas.pvt</v>
      </c>
      <c r="Y258" s="94">
        <v>1</v>
      </c>
      <c r="Z258" s="39">
        <v>20</v>
      </c>
      <c r="AA258" s="95">
        <v>21</v>
      </c>
      <c r="AB258" s="94">
        <f t="shared" si="34"/>
        <v>54</v>
      </c>
      <c r="AC258" s="95">
        <f t="shared" si="35"/>
        <v>55</v>
      </c>
      <c r="AD258" s="98">
        <f t="shared" si="36"/>
        <v>315</v>
      </c>
      <c r="AE258" s="114"/>
    </row>
    <row r="259" spans="1:31">
      <c r="A259" s="48"/>
      <c r="B259" s="116" t="s">
        <v>787</v>
      </c>
      <c r="C259" s="45" t="s">
        <v>69</v>
      </c>
      <c r="D259" s="28">
        <v>37.239829100000001</v>
      </c>
      <c r="E259" s="29">
        <v>-118.28465361000001</v>
      </c>
      <c r="F259" s="62">
        <v>1184.06</v>
      </c>
      <c r="G259" s="65">
        <v>-265.0405049127815</v>
      </c>
      <c r="H259" s="59">
        <v>5.7544188210514147</v>
      </c>
      <c r="I259" s="76" t="s">
        <v>70</v>
      </c>
      <c r="J259" s="77" t="s">
        <v>71</v>
      </c>
      <c r="K259" s="37"/>
      <c r="L259" s="37"/>
      <c r="M259" s="76" t="s">
        <v>74</v>
      </c>
      <c r="N259" s="78" t="s">
        <v>74</v>
      </c>
      <c r="O259" s="82">
        <v>15</v>
      </c>
      <c r="P259" s="123" t="str">
        <f>_xlfn.XLOOKUP(O259,'ARX IDs'!B$3:B$47,'ARX IDs'!C$3:C$47,"")</f>
        <v/>
      </c>
      <c r="Q259" s="123">
        <f>O259</f>
        <v>15</v>
      </c>
      <c r="R259" s="39">
        <v>1</v>
      </c>
      <c r="S259" s="109">
        <v>2</v>
      </c>
      <c r="T259" s="133">
        <f>IF(ISBLANK(V259), "", _xlfn.XLOOKUP(V259,'SNAP2 IDs'!C$3:C$15,'SNAP2 IDs'!B$3:B$15,""))</f>
        <v>12</v>
      </c>
      <c r="U259" s="134">
        <f>_xlfn.XLOOKUP($T259, 'SNAP2 IDs'!$B$3:$B$15,'SNAP2 IDs'!D$3:D$15, "Lookup err")</f>
        <v>1</v>
      </c>
      <c r="V259" s="38">
        <v>2</v>
      </c>
      <c r="W259" s="134" t="str">
        <f>_xlfn.XLOOKUP($T259, 'SNAP2 IDs'!$B$3:$B$15,'SNAP2 IDs'!E$3:E$15, "Lookup err")</f>
        <v>02:00:d4:5b:e4:75</v>
      </c>
      <c r="X259" s="136" t="str">
        <f>_xlfn.XLOOKUP($T259, 'SNAP2 IDs'!$B$3:$B$15,'SNAP2 IDs'!F$3:F$15, "Lookup err")</f>
        <v>snap02.sas.pvt</v>
      </c>
      <c r="Y259" s="94">
        <v>0</v>
      </c>
      <c r="Z259" s="39">
        <v>0</v>
      </c>
      <c r="AA259" s="95">
        <v>1</v>
      </c>
      <c r="AB259" s="94">
        <f t="shared" si="34"/>
        <v>2</v>
      </c>
      <c r="AC259" s="95">
        <f t="shared" si="35"/>
        <v>3</v>
      </c>
      <c r="AD259" s="98">
        <f t="shared" si="36"/>
        <v>33</v>
      </c>
      <c r="AE259" s="114"/>
    </row>
    <row r="260" spans="1:31">
      <c r="A260" s="48"/>
      <c r="B260" s="116" t="s">
        <v>788</v>
      </c>
      <c r="C260" s="45" t="s">
        <v>69</v>
      </c>
      <c r="D260" s="28">
        <v>37.238415600000003</v>
      </c>
      <c r="E260" s="29">
        <v>-118.28412095</v>
      </c>
      <c r="F260" s="62">
        <v>1182.83</v>
      </c>
      <c r="G260" s="65">
        <v>-217.77744265957784</v>
      </c>
      <c r="H260" s="59">
        <v>-151.12815093036585</v>
      </c>
      <c r="I260" s="76" t="s">
        <v>70</v>
      </c>
      <c r="J260" s="78" t="s">
        <v>70</v>
      </c>
      <c r="K260" s="37"/>
      <c r="L260" s="37"/>
      <c r="M260" s="76" t="s">
        <v>74</v>
      </c>
      <c r="N260" s="78" t="s">
        <v>74</v>
      </c>
      <c r="O260" s="82">
        <v>45</v>
      </c>
      <c r="P260" s="123">
        <f>_xlfn.XLOOKUP(O260,'ARX IDs'!B$3:B$47,'ARX IDs'!C$3:C$47,"")</f>
        <v>50</v>
      </c>
      <c r="Q260" s="128">
        <v>45</v>
      </c>
      <c r="R260" s="39">
        <v>5</v>
      </c>
      <c r="S260" s="109">
        <v>6</v>
      </c>
      <c r="T260" s="133">
        <f>IF(ISBLANK(V260), "", _xlfn.XLOOKUP(V260,'SNAP2 IDs'!C$3:C$15,'SNAP2 IDs'!B$3:B$15,""))</f>
        <v>4</v>
      </c>
      <c r="U260" s="134">
        <f>_xlfn.XLOOKUP($T260, 'SNAP2 IDs'!$B$3:$B$15,'SNAP2 IDs'!D$3:D$15, "Lookup err")</f>
        <v>2</v>
      </c>
      <c r="V260" s="38">
        <v>11</v>
      </c>
      <c r="W260" s="134" t="str">
        <f>_xlfn.XLOOKUP($T260, 'SNAP2 IDs'!$B$3:$B$15,'SNAP2 IDs'!E$3:E$15, "Lookup err")</f>
        <v>00:00:b3:fc:e4:6f</v>
      </c>
      <c r="X260" s="136" t="str">
        <f>_xlfn.XLOOKUP($T260, 'SNAP2 IDs'!$B$3:$B$15,'SNAP2 IDs'!F$3:F$15, "Lookup err")</f>
        <v>snap011.sas.pvt</v>
      </c>
      <c r="Y260" s="94">
        <v>1</v>
      </c>
      <c r="Z260" s="39">
        <v>20</v>
      </c>
      <c r="AA260" s="95">
        <v>21</v>
      </c>
      <c r="AB260" s="94">
        <f t="shared" si="34"/>
        <v>54</v>
      </c>
      <c r="AC260" s="95">
        <f t="shared" si="35"/>
        <v>55</v>
      </c>
      <c r="AD260" s="98">
        <f t="shared" si="36"/>
        <v>347</v>
      </c>
      <c r="AE260" s="114"/>
    </row>
    <row r="261" spans="1:31">
      <c r="A261" s="48"/>
      <c r="B261" s="116" t="s">
        <v>789</v>
      </c>
      <c r="C261" s="45" t="s">
        <v>790</v>
      </c>
      <c r="D261" s="28">
        <v>37.237452410000003</v>
      </c>
      <c r="E261" s="29">
        <v>-118.28945160000001</v>
      </c>
      <c r="F261" s="62">
        <v>1179.72</v>
      </c>
      <c r="G261" s="65">
        <v>-690.78551339124851</v>
      </c>
      <c r="H261" s="59">
        <v>-258.02165252873698</v>
      </c>
      <c r="I261" s="76" t="s">
        <v>70</v>
      </c>
      <c r="J261" s="77" t="s">
        <v>71</v>
      </c>
      <c r="K261" s="37"/>
      <c r="L261" s="37"/>
      <c r="M261" s="74"/>
      <c r="N261" s="75"/>
      <c r="O261" s="82">
        <v>5</v>
      </c>
      <c r="P261" s="123" t="str">
        <f>_xlfn.XLOOKUP(O261,'ARX IDs'!B$3:B$47,'ARX IDs'!C$3:C$47,"")</f>
        <v/>
      </c>
      <c r="Q261" s="123">
        <f t="shared" ref="Q261:Q292" si="37">O261</f>
        <v>5</v>
      </c>
      <c r="R261" s="39">
        <v>1</v>
      </c>
      <c r="S261" s="109">
        <v>2</v>
      </c>
      <c r="T261" s="133">
        <f>IF(ISBLANK(V261), "", _xlfn.XLOOKUP(V261,'SNAP2 IDs'!C$3:C$15,'SNAP2 IDs'!B$3:B$15,""))</f>
        <v>12</v>
      </c>
      <c r="U261" s="134">
        <f>_xlfn.XLOOKUP($T261, 'SNAP2 IDs'!$B$3:$B$15,'SNAP2 IDs'!D$3:D$15, "Lookup err")</f>
        <v>1</v>
      </c>
      <c r="V261" s="38">
        <v>2</v>
      </c>
      <c r="W261" s="134" t="str">
        <f>_xlfn.XLOOKUP($T261, 'SNAP2 IDs'!$B$3:$B$15,'SNAP2 IDs'!E$3:E$15, "Lookup err")</f>
        <v>02:00:d4:5b:e4:75</v>
      </c>
      <c r="X261" s="136" t="str">
        <f>_xlfn.XLOOKUP($T261, 'SNAP2 IDs'!$B$3:$B$15,'SNAP2 IDs'!F$3:F$15, "Lookup err")</f>
        <v>snap02.sas.pvt</v>
      </c>
      <c r="Y261" s="94">
        <v>0</v>
      </c>
      <c r="Z261" s="39">
        <v>2</v>
      </c>
      <c r="AA261" s="95">
        <v>3</v>
      </c>
      <c r="AB261" s="94">
        <f t="shared" si="34"/>
        <v>0</v>
      </c>
      <c r="AC261" s="95">
        <f t="shared" si="35"/>
        <v>1</v>
      </c>
      <c r="AD261" s="98">
        <f t="shared" si="36"/>
        <v>32</v>
      </c>
      <c r="AE261" s="114"/>
    </row>
    <row r="262" spans="1:31">
      <c r="A262" s="48"/>
      <c r="B262" s="116" t="s">
        <v>791</v>
      </c>
      <c r="C262" s="45" t="s">
        <v>790</v>
      </c>
      <c r="D262" s="28">
        <v>37.24283535</v>
      </c>
      <c r="E262" s="29">
        <v>-118.29344758000001</v>
      </c>
      <c r="F262" s="62">
        <v>1179.57</v>
      </c>
      <c r="G262" s="65">
        <v>-1045.2924814829737</v>
      </c>
      <c r="H262" s="59">
        <v>339.39665549047055</v>
      </c>
      <c r="I262" s="76" t="s">
        <v>70</v>
      </c>
      <c r="J262" s="77" t="s">
        <v>71</v>
      </c>
      <c r="K262" s="37"/>
      <c r="L262" s="37"/>
      <c r="M262" s="74"/>
      <c r="N262" s="75"/>
      <c r="O262" s="82">
        <v>5</v>
      </c>
      <c r="P262" s="123" t="str">
        <f>_xlfn.XLOOKUP(O262,'ARX IDs'!B$3:B$47,'ARX IDs'!C$3:C$47,"")</f>
        <v/>
      </c>
      <c r="Q262" s="123">
        <f t="shared" si="37"/>
        <v>5</v>
      </c>
      <c r="R262" s="39">
        <v>3</v>
      </c>
      <c r="S262" s="109">
        <v>4</v>
      </c>
      <c r="T262" s="133">
        <f>IF(ISBLANK(V262), "", _xlfn.XLOOKUP(V262,'SNAP2 IDs'!C$3:C$15,'SNAP2 IDs'!B$3:B$15,""))</f>
        <v>12</v>
      </c>
      <c r="U262" s="134">
        <f>_xlfn.XLOOKUP($T262, 'SNAP2 IDs'!$B$3:$B$15,'SNAP2 IDs'!D$3:D$15, "Lookup err")</f>
        <v>1</v>
      </c>
      <c r="V262" s="38">
        <v>2</v>
      </c>
      <c r="W262" s="134" t="str">
        <f>_xlfn.XLOOKUP($T262, 'SNAP2 IDs'!$B$3:$B$15,'SNAP2 IDs'!E$3:E$15, "Lookup err")</f>
        <v>02:00:d4:5b:e4:75</v>
      </c>
      <c r="X262" s="136" t="str">
        <f>_xlfn.XLOOKUP($T262, 'SNAP2 IDs'!$B$3:$B$15,'SNAP2 IDs'!F$3:F$15, "Lookup err")</f>
        <v>snap02.sas.pvt</v>
      </c>
      <c r="Y262" s="94">
        <v>0</v>
      </c>
      <c r="Z262" s="39">
        <v>4</v>
      </c>
      <c r="AA262" s="95">
        <v>5</v>
      </c>
      <c r="AB262" s="94">
        <f t="shared" si="34"/>
        <v>6</v>
      </c>
      <c r="AC262" s="95">
        <f t="shared" si="35"/>
        <v>7</v>
      </c>
      <c r="AD262" s="98">
        <f t="shared" si="36"/>
        <v>35</v>
      </c>
      <c r="AE262" s="114"/>
    </row>
    <row r="263" spans="1:31">
      <c r="A263" s="48"/>
      <c r="B263" s="116" t="s">
        <v>792</v>
      </c>
      <c r="C263" s="45" t="s">
        <v>790</v>
      </c>
      <c r="D263" s="28">
        <v>37.248099500000002</v>
      </c>
      <c r="E263" s="29">
        <v>-118.28425065</v>
      </c>
      <c r="F263" s="62">
        <v>1184.9100000000001</v>
      </c>
      <c r="G263" s="65">
        <v>-229.24802964938442</v>
      </c>
      <c r="H263" s="59">
        <v>923.62349633982353</v>
      </c>
      <c r="I263" s="76" t="s">
        <v>70</v>
      </c>
      <c r="J263" s="77" t="s">
        <v>71</v>
      </c>
      <c r="K263" s="37"/>
      <c r="L263" s="37"/>
      <c r="M263" s="74"/>
      <c r="N263" s="75"/>
      <c r="O263" s="82">
        <v>1</v>
      </c>
      <c r="P263" s="123" t="str">
        <f>_xlfn.XLOOKUP(O263,'ARX IDs'!B$3:B$47,'ARX IDs'!C$3:C$47,"")</f>
        <v/>
      </c>
      <c r="Q263" s="123">
        <f t="shared" si="37"/>
        <v>1</v>
      </c>
      <c r="R263" s="39">
        <v>1</v>
      </c>
      <c r="S263" s="109">
        <v>2</v>
      </c>
      <c r="T263" s="133">
        <f>IF(ISBLANK(V263), "", _xlfn.XLOOKUP(V263,'SNAP2 IDs'!C$3:C$15,'SNAP2 IDs'!B$3:B$15,""))</f>
        <v>12</v>
      </c>
      <c r="U263" s="134">
        <f>_xlfn.XLOOKUP($T263, 'SNAP2 IDs'!$B$3:$B$15,'SNAP2 IDs'!D$3:D$15, "Lookup err")</f>
        <v>1</v>
      </c>
      <c r="V263" s="38">
        <v>2</v>
      </c>
      <c r="W263" s="134" t="str">
        <f>_xlfn.XLOOKUP($T263, 'SNAP2 IDs'!$B$3:$B$15,'SNAP2 IDs'!E$3:E$15, "Lookup err")</f>
        <v>02:00:d4:5b:e4:75</v>
      </c>
      <c r="X263" s="136" t="str">
        <f>_xlfn.XLOOKUP($T263, 'SNAP2 IDs'!$B$3:$B$15,'SNAP2 IDs'!F$3:F$15, "Lookup err")</f>
        <v>snap02.sas.pvt</v>
      </c>
      <c r="Y263" s="94">
        <v>0</v>
      </c>
      <c r="Z263" s="39">
        <v>0</v>
      </c>
      <c r="AA263" s="95">
        <v>1</v>
      </c>
      <c r="AB263" s="94">
        <f t="shared" si="34"/>
        <v>2</v>
      </c>
      <c r="AC263" s="95">
        <f t="shared" si="35"/>
        <v>3</v>
      </c>
      <c r="AD263" s="98">
        <f t="shared" si="36"/>
        <v>33</v>
      </c>
      <c r="AE263" s="114"/>
    </row>
    <row r="264" spans="1:31">
      <c r="A264" s="48"/>
      <c r="B264" s="116" t="s">
        <v>793</v>
      </c>
      <c r="C264" s="45" t="s">
        <v>790</v>
      </c>
      <c r="D264" s="28">
        <v>37.242232610000002</v>
      </c>
      <c r="E264" s="29">
        <v>-118.28829841</v>
      </c>
      <c r="F264" s="62">
        <v>1183.23</v>
      </c>
      <c r="G264" s="65">
        <v>-588.42051187269556</v>
      </c>
      <c r="H264" s="59">
        <v>272.50262116930969</v>
      </c>
      <c r="I264" s="76" t="s">
        <v>70</v>
      </c>
      <c r="J264" s="77" t="s">
        <v>71</v>
      </c>
      <c r="K264" s="37"/>
      <c r="L264" s="37"/>
      <c r="M264" s="74"/>
      <c r="N264" s="75"/>
      <c r="O264" s="82">
        <v>5</v>
      </c>
      <c r="P264" s="123" t="str">
        <f>_xlfn.XLOOKUP(O264,'ARX IDs'!B$3:B$47,'ARX IDs'!C$3:C$47,"")</f>
        <v/>
      </c>
      <c r="Q264" s="123">
        <f t="shared" si="37"/>
        <v>5</v>
      </c>
      <c r="R264" s="39">
        <v>5</v>
      </c>
      <c r="S264" s="109">
        <v>6</v>
      </c>
      <c r="T264" s="133">
        <f>IF(ISBLANK(V264), "", _xlfn.XLOOKUP(V264,'SNAP2 IDs'!C$3:C$15,'SNAP2 IDs'!B$3:B$15,""))</f>
        <v>12</v>
      </c>
      <c r="U264" s="134">
        <f>_xlfn.XLOOKUP($T264, 'SNAP2 IDs'!$B$3:$B$15,'SNAP2 IDs'!D$3:D$15, "Lookup err")</f>
        <v>1</v>
      </c>
      <c r="V264" s="38">
        <v>2</v>
      </c>
      <c r="W264" s="134" t="str">
        <f>_xlfn.XLOOKUP($T264, 'SNAP2 IDs'!$B$3:$B$15,'SNAP2 IDs'!E$3:E$15, "Lookup err")</f>
        <v>02:00:d4:5b:e4:75</v>
      </c>
      <c r="X264" s="136" t="str">
        <f>_xlfn.XLOOKUP($T264, 'SNAP2 IDs'!$B$3:$B$15,'SNAP2 IDs'!F$3:F$15, "Lookup err")</f>
        <v>snap02.sas.pvt</v>
      </c>
      <c r="Y264" s="94">
        <v>0</v>
      </c>
      <c r="Z264" s="39">
        <v>6</v>
      </c>
      <c r="AA264" s="95">
        <v>7</v>
      </c>
      <c r="AB264" s="94">
        <f t="shared" si="34"/>
        <v>4</v>
      </c>
      <c r="AC264" s="95">
        <f t="shared" si="35"/>
        <v>5</v>
      </c>
      <c r="AD264" s="98">
        <f t="shared" si="36"/>
        <v>34</v>
      </c>
      <c r="AE264" s="114"/>
    </row>
    <row r="265" spans="1:31">
      <c r="A265" s="48"/>
      <c r="B265" s="116" t="s">
        <v>794</v>
      </c>
      <c r="C265" s="45" t="s">
        <v>790</v>
      </c>
      <c r="D265" s="28">
        <v>37.248381430000002</v>
      </c>
      <c r="E265" s="29">
        <v>-118.28024268999999</v>
      </c>
      <c r="F265" s="62">
        <v>1185.24</v>
      </c>
      <c r="G265" s="65">
        <v>126.33860877549068</v>
      </c>
      <c r="H265" s="59">
        <v>954.91965842678815</v>
      </c>
      <c r="I265" s="76" t="s">
        <v>70</v>
      </c>
      <c r="J265" s="77" t="s">
        <v>71</v>
      </c>
      <c r="K265" s="37"/>
      <c r="L265" s="37"/>
      <c r="M265" s="74"/>
      <c r="N265" s="75"/>
      <c r="O265" s="82">
        <v>14</v>
      </c>
      <c r="P265" s="123" t="str">
        <f>_xlfn.XLOOKUP(O265,'ARX IDs'!B$3:B$47,'ARX IDs'!C$3:C$47,"")</f>
        <v/>
      </c>
      <c r="Q265" s="123">
        <f t="shared" si="37"/>
        <v>14</v>
      </c>
      <c r="R265" s="39">
        <v>1</v>
      </c>
      <c r="S265" s="109">
        <v>2</v>
      </c>
      <c r="T265" s="133">
        <f>IF(ISBLANK(V265), "", _xlfn.XLOOKUP(V265,'SNAP2 IDs'!C$3:C$15,'SNAP2 IDs'!B$3:B$15,""))</f>
        <v>4</v>
      </c>
      <c r="U265" s="134">
        <f>_xlfn.XLOOKUP($T265, 'SNAP2 IDs'!$B$3:$B$15,'SNAP2 IDs'!D$3:D$15, "Lookup err")</f>
        <v>2</v>
      </c>
      <c r="V265" s="38">
        <v>11</v>
      </c>
      <c r="W265" s="134" t="str">
        <f>_xlfn.XLOOKUP($T265, 'SNAP2 IDs'!$B$3:$B$15,'SNAP2 IDs'!E$3:E$15, "Lookup err")</f>
        <v>00:00:b3:fc:e4:6f</v>
      </c>
      <c r="X265" s="136" t="str">
        <f>_xlfn.XLOOKUP($T265, 'SNAP2 IDs'!$B$3:$B$15,'SNAP2 IDs'!F$3:F$15, "Lookup err")</f>
        <v>snap011.sas.pvt</v>
      </c>
      <c r="Y265" s="94">
        <v>1</v>
      </c>
      <c r="Z265" s="39">
        <v>22</v>
      </c>
      <c r="AA265" s="95">
        <v>23</v>
      </c>
      <c r="AB265" s="94">
        <f t="shared" si="34"/>
        <v>52</v>
      </c>
      <c r="AC265" s="95">
        <f t="shared" si="35"/>
        <v>53</v>
      </c>
      <c r="AD265" s="98">
        <f t="shared" si="36"/>
        <v>346</v>
      </c>
      <c r="AE265" s="114"/>
    </row>
    <row r="266" spans="1:31">
      <c r="A266" s="48"/>
      <c r="B266" s="116" t="s">
        <v>795</v>
      </c>
      <c r="C266" s="45" t="s">
        <v>790</v>
      </c>
      <c r="D266" s="28">
        <v>37.239054590000002</v>
      </c>
      <c r="E266" s="29">
        <v>-118.27996168999999</v>
      </c>
      <c r="F266" s="62">
        <v>1182.47</v>
      </c>
      <c r="G266" s="65">
        <v>151.28782321444521</v>
      </c>
      <c r="H266" s="59">
        <v>-80.20764489186115</v>
      </c>
      <c r="I266" s="76" t="s">
        <v>70</v>
      </c>
      <c r="J266" s="77" t="s">
        <v>71</v>
      </c>
      <c r="K266" s="37"/>
      <c r="L266" s="37"/>
      <c r="M266" s="74"/>
      <c r="N266" s="75"/>
      <c r="O266" s="82">
        <v>9</v>
      </c>
      <c r="P266" s="123" t="str">
        <f>_xlfn.XLOOKUP(O266,'ARX IDs'!B$3:B$47,'ARX IDs'!C$3:C$47,"")</f>
        <v/>
      </c>
      <c r="Q266" s="123">
        <f t="shared" si="37"/>
        <v>9</v>
      </c>
      <c r="R266" s="39">
        <v>11</v>
      </c>
      <c r="S266" s="109">
        <v>12</v>
      </c>
      <c r="T266" s="133">
        <f>IF(ISBLANK(V266), "", _xlfn.XLOOKUP(V266,'SNAP2 IDs'!C$3:C$15,'SNAP2 IDs'!B$3:B$15,""))</f>
        <v>7</v>
      </c>
      <c r="U266" s="134">
        <f>_xlfn.XLOOKUP($T266, 'SNAP2 IDs'!$B$3:$B$15,'SNAP2 IDs'!D$3:D$15, "Lookup err")</f>
        <v>1</v>
      </c>
      <c r="V266" s="38">
        <v>4</v>
      </c>
      <c r="W266" s="134" t="str">
        <f>_xlfn.XLOOKUP($T266, 'SNAP2 IDs'!$B$3:$B$15,'SNAP2 IDs'!E$3:E$15, "Lookup err")</f>
        <v>00:00:08:4b:e4:6f</v>
      </c>
      <c r="X266" s="136" t="str">
        <f>_xlfn.XLOOKUP($T266, 'SNAP2 IDs'!$B$3:$B$15,'SNAP2 IDs'!F$3:F$15, "Lookup err")</f>
        <v>snap04.sas.pvt</v>
      </c>
      <c r="Y266" s="94">
        <v>1</v>
      </c>
      <c r="Z266" s="39">
        <v>20</v>
      </c>
      <c r="AA266" s="95">
        <v>21</v>
      </c>
      <c r="AB266" s="94">
        <f t="shared" si="34"/>
        <v>54</v>
      </c>
      <c r="AC266" s="95">
        <f t="shared" si="35"/>
        <v>55</v>
      </c>
      <c r="AD266" s="98">
        <f t="shared" si="36"/>
        <v>123</v>
      </c>
      <c r="AE266" s="114"/>
    </row>
    <row r="267" spans="1:31">
      <c r="A267" s="48"/>
      <c r="B267" s="116" t="s">
        <v>796</v>
      </c>
      <c r="C267" s="45" t="s">
        <v>790</v>
      </c>
      <c r="D267" s="28">
        <v>37.236177009999999</v>
      </c>
      <c r="E267" s="29">
        <v>-118.28486470999999</v>
      </c>
      <c r="F267" s="62">
        <v>1182.0899999999999</v>
      </c>
      <c r="G267" s="65">
        <v>-283.77641473525017</v>
      </c>
      <c r="H267" s="59">
        <v>-399.56855903875214</v>
      </c>
      <c r="I267" s="76" t="s">
        <v>70</v>
      </c>
      <c r="J267" s="77" t="s">
        <v>71</v>
      </c>
      <c r="K267" s="37"/>
      <c r="L267" s="37"/>
      <c r="M267" s="74"/>
      <c r="N267" s="75"/>
      <c r="O267" s="82">
        <v>5</v>
      </c>
      <c r="P267" s="123" t="str">
        <f>_xlfn.XLOOKUP(O267,'ARX IDs'!B$3:B$47,'ARX IDs'!C$3:C$47,"")</f>
        <v/>
      </c>
      <c r="Q267" s="123">
        <f t="shared" si="37"/>
        <v>5</v>
      </c>
      <c r="R267" s="39">
        <v>7</v>
      </c>
      <c r="S267" s="109">
        <v>8</v>
      </c>
      <c r="T267" s="133">
        <f>IF(ISBLANK(V267), "", _xlfn.XLOOKUP(V267,'SNAP2 IDs'!C$3:C$15,'SNAP2 IDs'!B$3:B$15,""))</f>
        <v>12</v>
      </c>
      <c r="U267" s="134">
        <f>_xlfn.XLOOKUP($T267, 'SNAP2 IDs'!$B$3:$B$15,'SNAP2 IDs'!D$3:D$15, "Lookup err")</f>
        <v>1</v>
      </c>
      <c r="V267" s="38">
        <v>2</v>
      </c>
      <c r="W267" s="134" t="str">
        <f>_xlfn.XLOOKUP($T267, 'SNAP2 IDs'!$B$3:$B$15,'SNAP2 IDs'!E$3:E$15, "Lookup err")</f>
        <v>02:00:d4:5b:e4:75</v>
      </c>
      <c r="X267" s="136" t="str">
        <f>_xlfn.XLOOKUP($T267, 'SNAP2 IDs'!$B$3:$B$15,'SNAP2 IDs'!F$3:F$15, "Lookup err")</f>
        <v>snap02.sas.pvt</v>
      </c>
      <c r="Y267" s="94">
        <v>0</v>
      </c>
      <c r="Z267" s="39">
        <v>8</v>
      </c>
      <c r="AA267" s="95">
        <v>9</v>
      </c>
      <c r="AB267" s="94">
        <f t="shared" si="34"/>
        <v>10</v>
      </c>
      <c r="AC267" s="95">
        <f t="shared" si="35"/>
        <v>11</v>
      </c>
      <c r="AD267" s="98">
        <f t="shared" si="36"/>
        <v>37</v>
      </c>
      <c r="AE267" s="114"/>
    </row>
    <row r="268" spans="1:31">
      <c r="A268" s="48"/>
      <c r="B268" s="116" t="s">
        <v>797</v>
      </c>
      <c r="C268" s="45" t="s">
        <v>790</v>
      </c>
      <c r="D268" s="28">
        <v>37.247428020000001</v>
      </c>
      <c r="E268" s="29">
        <v>-118.2905707</v>
      </c>
      <c r="F268" s="62">
        <v>1184.92</v>
      </c>
      <c r="G268" s="65">
        <v>-789.98408185165283</v>
      </c>
      <c r="H268" s="59">
        <v>849.10269419745725</v>
      </c>
      <c r="I268" s="76" t="s">
        <v>70</v>
      </c>
      <c r="J268" s="77" t="s">
        <v>71</v>
      </c>
      <c r="K268" s="37"/>
      <c r="L268" s="37"/>
      <c r="M268" s="74"/>
      <c r="N268" s="75"/>
      <c r="O268" s="82">
        <v>14</v>
      </c>
      <c r="P268" s="123" t="str">
        <f>_xlfn.XLOOKUP(O268,'ARX IDs'!B$3:B$47,'ARX IDs'!C$3:C$47,"")</f>
        <v/>
      </c>
      <c r="Q268" s="123">
        <f t="shared" si="37"/>
        <v>14</v>
      </c>
      <c r="R268" s="39">
        <v>3</v>
      </c>
      <c r="S268" s="109">
        <v>4</v>
      </c>
      <c r="T268" s="133">
        <f>IF(ISBLANK(V268), "", _xlfn.XLOOKUP(V268,'SNAP2 IDs'!C$3:C$15,'SNAP2 IDs'!B$3:B$15,""))</f>
        <v>4</v>
      </c>
      <c r="U268" s="134">
        <f>_xlfn.XLOOKUP($T268, 'SNAP2 IDs'!$B$3:$B$15,'SNAP2 IDs'!D$3:D$15, "Lookup err")</f>
        <v>2</v>
      </c>
      <c r="V268" s="38">
        <v>11</v>
      </c>
      <c r="W268" s="134" t="str">
        <f>_xlfn.XLOOKUP($T268, 'SNAP2 IDs'!$B$3:$B$15,'SNAP2 IDs'!E$3:E$15, "Lookup err")</f>
        <v>00:00:b3:fc:e4:6f</v>
      </c>
      <c r="X268" s="136" t="str">
        <f>_xlfn.XLOOKUP($T268, 'SNAP2 IDs'!$B$3:$B$15,'SNAP2 IDs'!F$3:F$15, "Lookup err")</f>
        <v>snap011.sas.pvt</v>
      </c>
      <c r="Y268" s="94">
        <v>1</v>
      </c>
      <c r="Z268" s="39">
        <v>24</v>
      </c>
      <c r="AA268" s="95">
        <v>25</v>
      </c>
      <c r="AB268" s="94">
        <f t="shared" si="34"/>
        <v>58</v>
      </c>
      <c r="AC268" s="95">
        <f t="shared" si="35"/>
        <v>59</v>
      </c>
      <c r="AD268" s="98">
        <f t="shared" si="36"/>
        <v>349</v>
      </c>
      <c r="AE268" s="114"/>
    </row>
    <row r="269" spans="1:31">
      <c r="A269" s="48"/>
      <c r="B269" s="116" t="s">
        <v>798</v>
      </c>
      <c r="C269" s="45" t="s">
        <v>790</v>
      </c>
      <c r="D269" s="28">
        <v>37.239306220000003</v>
      </c>
      <c r="E269" s="29">
        <v>-118.28529437</v>
      </c>
      <c r="F269" s="62">
        <v>1182.75</v>
      </c>
      <c r="G269" s="65">
        <v>-321.89279736400061</v>
      </c>
      <c r="H269" s="59">
        <v>-52.276494451062199</v>
      </c>
      <c r="I269" s="76" t="s">
        <v>70</v>
      </c>
      <c r="J269" s="77" t="s">
        <v>71</v>
      </c>
      <c r="K269" s="37"/>
      <c r="L269" s="37"/>
      <c r="M269" s="74"/>
      <c r="N269" s="75"/>
      <c r="O269" s="82">
        <v>5</v>
      </c>
      <c r="P269" s="123" t="str">
        <f>_xlfn.XLOOKUP(O269,'ARX IDs'!B$3:B$47,'ARX IDs'!C$3:C$47,"")</f>
        <v/>
      </c>
      <c r="Q269" s="123">
        <f t="shared" si="37"/>
        <v>5</v>
      </c>
      <c r="R269" s="39">
        <v>9</v>
      </c>
      <c r="S269" s="109">
        <v>10</v>
      </c>
      <c r="T269" s="133">
        <f>IF(ISBLANK(V269), "", _xlfn.XLOOKUP(V269,'SNAP2 IDs'!C$3:C$15,'SNAP2 IDs'!B$3:B$15,""))</f>
        <v>12</v>
      </c>
      <c r="U269" s="134">
        <f>_xlfn.XLOOKUP($T269, 'SNAP2 IDs'!$B$3:$B$15,'SNAP2 IDs'!D$3:D$15, "Lookup err")</f>
        <v>1</v>
      </c>
      <c r="V269" s="38">
        <v>2</v>
      </c>
      <c r="W269" s="134" t="str">
        <f>_xlfn.XLOOKUP($T269, 'SNAP2 IDs'!$B$3:$B$15,'SNAP2 IDs'!E$3:E$15, "Lookup err")</f>
        <v>02:00:d4:5b:e4:75</v>
      </c>
      <c r="X269" s="136" t="str">
        <f>_xlfn.XLOOKUP($T269, 'SNAP2 IDs'!$B$3:$B$15,'SNAP2 IDs'!F$3:F$15, "Lookup err")</f>
        <v>snap02.sas.pvt</v>
      </c>
      <c r="Y269" s="94">
        <v>0</v>
      </c>
      <c r="Z269" s="39">
        <v>10</v>
      </c>
      <c r="AA269" s="95">
        <v>11</v>
      </c>
      <c r="AB269" s="94">
        <f t="shared" si="34"/>
        <v>8</v>
      </c>
      <c r="AC269" s="95">
        <f t="shared" si="35"/>
        <v>9</v>
      </c>
      <c r="AD269" s="98">
        <f t="shared" si="36"/>
        <v>36</v>
      </c>
      <c r="AE269" s="114"/>
    </row>
    <row r="270" spans="1:31">
      <c r="A270" s="48"/>
      <c r="B270" s="116" t="s">
        <v>799</v>
      </c>
      <c r="C270" s="45" t="s">
        <v>790</v>
      </c>
      <c r="D270" s="28">
        <v>37.242456230000002</v>
      </c>
      <c r="E270" s="29">
        <v>-118.28463929</v>
      </c>
      <c r="F270" s="62">
        <v>1184.3399999999999</v>
      </c>
      <c r="G270" s="65">
        <v>-263.75366492588131</v>
      </c>
      <c r="H270" s="59">
        <v>297.32180173499017</v>
      </c>
      <c r="I270" s="76" t="s">
        <v>70</v>
      </c>
      <c r="J270" s="77" t="s">
        <v>71</v>
      </c>
      <c r="K270" s="37"/>
      <c r="L270" s="37"/>
      <c r="M270" s="74"/>
      <c r="N270" s="75"/>
      <c r="O270" s="82">
        <v>1</v>
      </c>
      <c r="P270" s="123" t="str">
        <f>_xlfn.XLOOKUP(O270,'ARX IDs'!B$3:B$47,'ARX IDs'!C$3:C$47,"")</f>
        <v/>
      </c>
      <c r="Q270" s="123">
        <f t="shared" si="37"/>
        <v>1</v>
      </c>
      <c r="R270" s="39">
        <v>3</v>
      </c>
      <c r="S270" s="109">
        <v>4</v>
      </c>
      <c r="T270" s="133">
        <f>IF(ISBLANK(V270), "", _xlfn.XLOOKUP(V270,'SNAP2 IDs'!C$3:C$15,'SNAP2 IDs'!B$3:B$15,""))</f>
        <v>13</v>
      </c>
      <c r="U270" s="134">
        <v>1</v>
      </c>
      <c r="V270" s="38">
        <v>1</v>
      </c>
      <c r="W270" s="134" t="str">
        <f>_xlfn.XLOOKUP($T270, 'SNAP2 IDs'!$B$3:$B$15,'SNAP2 IDs'!E$3:E$15, "Lookup err")</f>
        <v>00:00:4e:e4:ef:75</v>
      </c>
      <c r="X270" s="136" t="str">
        <f>_xlfn.XLOOKUP($T270, 'SNAP2 IDs'!$B$3:$B$15,'SNAP2 IDs'!F$3:F$15, "Lookup err")</f>
        <v>snap01.sas.pvt</v>
      </c>
      <c r="Y270" s="94">
        <v>0</v>
      </c>
      <c r="Z270" s="39">
        <v>2</v>
      </c>
      <c r="AA270" s="95">
        <v>3</v>
      </c>
      <c r="AB270" s="94">
        <f t="shared" si="34"/>
        <v>0</v>
      </c>
      <c r="AC270" s="95">
        <f t="shared" si="35"/>
        <v>1</v>
      </c>
      <c r="AD270" s="98">
        <f t="shared" si="36"/>
        <v>0</v>
      </c>
      <c r="AE270" s="114"/>
    </row>
    <row r="271" spans="1:31">
      <c r="A271" s="48"/>
      <c r="B271" s="116" t="s">
        <v>800</v>
      </c>
      <c r="C271" s="45" t="s">
        <v>790</v>
      </c>
      <c r="D271" s="28">
        <v>37.243746880000003</v>
      </c>
      <c r="E271" s="29">
        <v>-118.28177168000001</v>
      </c>
      <c r="F271" s="62">
        <v>1184.3699999999999</v>
      </c>
      <c r="G271" s="65">
        <v>-9.3167084316709108</v>
      </c>
      <c r="H271" s="59">
        <v>440.55898289312296</v>
      </c>
      <c r="I271" s="76" t="s">
        <v>70</v>
      </c>
      <c r="J271" s="77" t="s">
        <v>71</v>
      </c>
      <c r="K271" s="37"/>
      <c r="L271" s="37"/>
      <c r="M271" s="74"/>
      <c r="N271" s="75"/>
      <c r="O271" s="82">
        <v>1</v>
      </c>
      <c r="P271" s="123" t="str">
        <f>_xlfn.XLOOKUP(O271,'ARX IDs'!B$3:B$47,'ARX IDs'!C$3:C$47,"")</f>
        <v/>
      </c>
      <c r="Q271" s="123">
        <f t="shared" si="37"/>
        <v>1</v>
      </c>
      <c r="R271" s="39">
        <v>5</v>
      </c>
      <c r="S271" s="109">
        <v>6</v>
      </c>
      <c r="T271" s="133">
        <f>IF(ISBLANK(V271), "", _xlfn.XLOOKUP(V271,'SNAP2 IDs'!C$3:C$15,'SNAP2 IDs'!B$3:B$15,""))</f>
        <v>13</v>
      </c>
      <c r="U271" s="134">
        <f>_xlfn.XLOOKUP($T271, 'SNAP2 IDs'!$B$3:$B$15,'SNAP2 IDs'!D$3:D$15, "Lookup err")</f>
        <v>1</v>
      </c>
      <c r="V271" s="38">
        <v>1</v>
      </c>
      <c r="W271" s="134" t="str">
        <f>_xlfn.XLOOKUP($T271, 'SNAP2 IDs'!$B$3:$B$15,'SNAP2 IDs'!E$3:E$15, "Lookup err")</f>
        <v>00:00:4e:e4:ef:75</v>
      </c>
      <c r="X271" s="136" t="str">
        <f>_xlfn.XLOOKUP($T271, 'SNAP2 IDs'!$B$3:$B$15,'SNAP2 IDs'!F$3:F$15, "Lookup err")</f>
        <v>snap01.sas.pvt</v>
      </c>
      <c r="Y271" s="94">
        <v>0</v>
      </c>
      <c r="Z271" s="39">
        <v>4</v>
      </c>
      <c r="AA271" s="95">
        <v>5</v>
      </c>
      <c r="AB271" s="94">
        <f t="shared" si="34"/>
        <v>6</v>
      </c>
      <c r="AC271" s="95">
        <f t="shared" si="35"/>
        <v>7</v>
      </c>
      <c r="AD271" s="98">
        <f t="shared" si="36"/>
        <v>3</v>
      </c>
      <c r="AE271" s="114"/>
    </row>
    <row r="272" spans="1:31">
      <c r="A272" s="48"/>
      <c r="B272" s="116" t="s">
        <v>801</v>
      </c>
      <c r="C272" s="45" t="s">
        <v>790</v>
      </c>
      <c r="D272" s="28">
        <v>37.243119440000001</v>
      </c>
      <c r="E272" s="29">
        <v>-118.28501222</v>
      </c>
      <c r="F272" s="62">
        <v>1184.67</v>
      </c>
      <c r="G272" s="65">
        <v>-296.83779785219298</v>
      </c>
      <c r="H272" s="59">
        <v>370.92810203197678</v>
      </c>
      <c r="I272" s="76" t="s">
        <v>70</v>
      </c>
      <c r="J272" s="77" t="s">
        <v>71</v>
      </c>
      <c r="K272" s="37"/>
      <c r="L272" s="37"/>
      <c r="M272" s="74"/>
      <c r="N272" s="75"/>
      <c r="O272" s="82">
        <v>1</v>
      </c>
      <c r="P272" s="123" t="str">
        <f>_xlfn.XLOOKUP(O272,'ARX IDs'!B$3:B$47,'ARX IDs'!C$3:C$47,"")</f>
        <v/>
      </c>
      <c r="Q272" s="123">
        <f t="shared" si="37"/>
        <v>1</v>
      </c>
      <c r="R272" s="39">
        <v>7</v>
      </c>
      <c r="S272" s="109">
        <v>8</v>
      </c>
      <c r="T272" s="133">
        <f>IF(ISBLANK(V272), "", _xlfn.XLOOKUP(V272,'SNAP2 IDs'!C$3:C$15,'SNAP2 IDs'!B$3:B$15,""))</f>
        <v>13</v>
      </c>
      <c r="U272" s="134">
        <f>_xlfn.XLOOKUP($T272, 'SNAP2 IDs'!$B$3:$B$15,'SNAP2 IDs'!D$3:D$15, "Lookup err")</f>
        <v>1</v>
      </c>
      <c r="V272" s="38">
        <v>1</v>
      </c>
      <c r="W272" s="134" t="str">
        <f>_xlfn.XLOOKUP($T272, 'SNAP2 IDs'!$B$3:$B$15,'SNAP2 IDs'!E$3:E$15, "Lookup err")</f>
        <v>00:00:4e:e4:ef:75</v>
      </c>
      <c r="X272" s="136" t="str">
        <f>_xlfn.XLOOKUP($T272, 'SNAP2 IDs'!$B$3:$B$15,'SNAP2 IDs'!F$3:F$15, "Lookup err")</f>
        <v>snap01.sas.pvt</v>
      </c>
      <c r="Y272" s="94">
        <v>0</v>
      </c>
      <c r="Z272" s="39">
        <v>6</v>
      </c>
      <c r="AA272" s="95">
        <v>7</v>
      </c>
      <c r="AB272" s="94">
        <f t="shared" si="34"/>
        <v>4</v>
      </c>
      <c r="AC272" s="95">
        <f t="shared" si="35"/>
        <v>5</v>
      </c>
      <c r="AD272" s="98">
        <f t="shared" si="36"/>
        <v>2</v>
      </c>
      <c r="AE272" s="114"/>
    </row>
    <row r="273" spans="1:31">
      <c r="A273" s="48"/>
      <c r="B273" s="116" t="s">
        <v>802</v>
      </c>
      <c r="C273" s="45" t="s">
        <v>790</v>
      </c>
      <c r="D273" s="28">
        <v>37.244801760000001</v>
      </c>
      <c r="E273" s="29">
        <v>-118.28011583999999</v>
      </c>
      <c r="F273" s="62">
        <v>1183.77</v>
      </c>
      <c r="G273" s="65">
        <v>137.59493525242658</v>
      </c>
      <c r="H273" s="59">
        <v>557.63630602119315</v>
      </c>
      <c r="I273" s="76" t="s">
        <v>70</v>
      </c>
      <c r="J273" s="77" t="s">
        <v>71</v>
      </c>
      <c r="K273" s="37"/>
      <c r="L273" s="37"/>
      <c r="M273" s="74"/>
      <c r="N273" s="75"/>
      <c r="O273" s="82">
        <v>1</v>
      </c>
      <c r="P273" s="123" t="str">
        <f>_xlfn.XLOOKUP(O273,'ARX IDs'!B$3:B$47,'ARX IDs'!C$3:C$47,"")</f>
        <v/>
      </c>
      <c r="Q273" s="123">
        <f t="shared" si="37"/>
        <v>1</v>
      </c>
      <c r="R273" s="39">
        <v>9</v>
      </c>
      <c r="S273" s="109">
        <v>10</v>
      </c>
      <c r="T273" s="133">
        <f>IF(ISBLANK(V273), "", _xlfn.XLOOKUP(V273,'SNAP2 IDs'!C$3:C$15,'SNAP2 IDs'!B$3:B$15,""))</f>
        <v>13</v>
      </c>
      <c r="U273" s="134">
        <f>_xlfn.XLOOKUP($T273, 'SNAP2 IDs'!$B$3:$B$15,'SNAP2 IDs'!D$3:D$15, "Lookup err")</f>
        <v>1</v>
      </c>
      <c r="V273" s="38">
        <v>1</v>
      </c>
      <c r="W273" s="134" t="str">
        <f>_xlfn.XLOOKUP($T273, 'SNAP2 IDs'!$B$3:$B$15,'SNAP2 IDs'!E$3:E$15, "Lookup err")</f>
        <v>00:00:4e:e4:ef:75</v>
      </c>
      <c r="X273" s="136" t="str">
        <f>_xlfn.XLOOKUP($T273, 'SNAP2 IDs'!$B$3:$B$15,'SNAP2 IDs'!F$3:F$15, "Lookup err")</f>
        <v>snap01.sas.pvt</v>
      </c>
      <c r="Y273" s="94">
        <v>0</v>
      </c>
      <c r="Z273" s="39">
        <v>8</v>
      </c>
      <c r="AA273" s="95">
        <v>9</v>
      </c>
      <c r="AB273" s="94">
        <f t="shared" si="34"/>
        <v>10</v>
      </c>
      <c r="AC273" s="95">
        <f t="shared" si="35"/>
        <v>11</v>
      </c>
      <c r="AD273" s="98">
        <f t="shared" si="36"/>
        <v>5</v>
      </c>
      <c r="AE273" s="114"/>
    </row>
    <row r="274" spans="1:31">
      <c r="A274" s="48"/>
      <c r="B274" s="116" t="s">
        <v>803</v>
      </c>
      <c r="C274" s="45" t="s">
        <v>790</v>
      </c>
      <c r="D274" s="28">
        <v>37.239199990000003</v>
      </c>
      <c r="E274" s="29">
        <v>-118.28928191999999</v>
      </c>
      <c r="F274" s="62">
        <v>1181</v>
      </c>
      <c r="G274" s="65">
        <v>-675.72070468067886</v>
      </c>
      <c r="H274" s="59">
        <v>-64.07068269790085</v>
      </c>
      <c r="I274" s="76" t="s">
        <v>70</v>
      </c>
      <c r="J274" s="77" t="s">
        <v>71</v>
      </c>
      <c r="K274" s="37"/>
      <c r="L274" s="37"/>
      <c r="M274" s="74"/>
      <c r="N274" s="75"/>
      <c r="O274" s="82">
        <v>5</v>
      </c>
      <c r="P274" s="123" t="str">
        <f>_xlfn.XLOOKUP(O274,'ARX IDs'!B$3:B$47,'ARX IDs'!C$3:C$47,"")</f>
        <v/>
      </c>
      <c r="Q274" s="123">
        <f t="shared" si="37"/>
        <v>5</v>
      </c>
      <c r="R274" s="39">
        <v>11</v>
      </c>
      <c r="S274" s="109">
        <v>12</v>
      </c>
      <c r="T274" s="133">
        <f>IF(ISBLANK(V274), "", _xlfn.XLOOKUP(V274,'SNAP2 IDs'!C$3:C$15,'SNAP2 IDs'!B$3:B$15,""))</f>
        <v>12</v>
      </c>
      <c r="U274" s="134">
        <f>_xlfn.XLOOKUP($T274, 'SNAP2 IDs'!$B$3:$B$15,'SNAP2 IDs'!D$3:D$15, "Lookup err")</f>
        <v>1</v>
      </c>
      <c r="V274" s="38">
        <v>2</v>
      </c>
      <c r="W274" s="134" t="str">
        <f>_xlfn.XLOOKUP($T274, 'SNAP2 IDs'!$B$3:$B$15,'SNAP2 IDs'!E$3:E$15, "Lookup err")</f>
        <v>02:00:d4:5b:e4:75</v>
      </c>
      <c r="X274" s="136" t="str">
        <f>_xlfn.XLOOKUP($T274, 'SNAP2 IDs'!$B$3:$B$15,'SNAP2 IDs'!F$3:F$15, "Lookup err")</f>
        <v>snap02.sas.pvt</v>
      </c>
      <c r="Y274" s="94">
        <v>0</v>
      </c>
      <c r="Z274" s="39">
        <v>12</v>
      </c>
      <c r="AA274" s="95">
        <v>13</v>
      </c>
      <c r="AB274" s="94">
        <f t="shared" si="34"/>
        <v>14</v>
      </c>
      <c r="AC274" s="95">
        <f t="shared" si="35"/>
        <v>15</v>
      </c>
      <c r="AD274" s="98">
        <f t="shared" si="36"/>
        <v>39</v>
      </c>
      <c r="AE274" s="114"/>
    </row>
    <row r="275" spans="1:31">
      <c r="A275" s="48"/>
      <c r="B275" s="116" t="s">
        <v>804</v>
      </c>
      <c r="C275" s="45" t="s">
        <v>790</v>
      </c>
      <c r="D275" s="28">
        <v>37.246994790000002</v>
      </c>
      <c r="E275" s="29">
        <v>-118.28544275</v>
      </c>
      <c r="F275" s="62">
        <v>1184.6400000000001</v>
      </c>
      <c r="G275" s="65">
        <v>-335.02672903109215</v>
      </c>
      <c r="H275" s="59">
        <v>801.02586716028259</v>
      </c>
      <c r="I275" s="76" t="s">
        <v>70</v>
      </c>
      <c r="J275" s="77" t="s">
        <v>71</v>
      </c>
      <c r="K275" s="37"/>
      <c r="L275" s="37"/>
      <c r="M275" s="74"/>
      <c r="N275" s="75"/>
      <c r="O275" s="82">
        <v>1</v>
      </c>
      <c r="P275" s="123" t="str">
        <f>_xlfn.XLOOKUP(O275,'ARX IDs'!B$3:B$47,'ARX IDs'!C$3:C$47,"")</f>
        <v/>
      </c>
      <c r="Q275" s="123">
        <f t="shared" si="37"/>
        <v>1</v>
      </c>
      <c r="R275" s="39">
        <v>11</v>
      </c>
      <c r="S275" s="109">
        <v>12</v>
      </c>
      <c r="T275" s="133">
        <f>IF(ISBLANK(V275), "", _xlfn.XLOOKUP(V275,'SNAP2 IDs'!C$3:C$15,'SNAP2 IDs'!B$3:B$15,""))</f>
        <v>13</v>
      </c>
      <c r="U275" s="134">
        <f>_xlfn.XLOOKUP($T275, 'SNAP2 IDs'!$B$3:$B$15,'SNAP2 IDs'!D$3:D$15, "Lookup err")</f>
        <v>1</v>
      </c>
      <c r="V275" s="38">
        <v>1</v>
      </c>
      <c r="W275" s="134" t="str">
        <f>_xlfn.XLOOKUP($T275, 'SNAP2 IDs'!$B$3:$B$15,'SNAP2 IDs'!E$3:E$15, "Lookup err")</f>
        <v>00:00:4e:e4:ef:75</v>
      </c>
      <c r="X275" s="136" t="str">
        <f>_xlfn.XLOOKUP($T275, 'SNAP2 IDs'!$B$3:$B$15,'SNAP2 IDs'!F$3:F$15, "Lookup err")</f>
        <v>snap01.sas.pvt</v>
      </c>
      <c r="Y275" s="94">
        <v>0</v>
      </c>
      <c r="Z275" s="39">
        <v>10</v>
      </c>
      <c r="AA275" s="95">
        <v>11</v>
      </c>
      <c r="AB275" s="94">
        <f t="shared" si="34"/>
        <v>8</v>
      </c>
      <c r="AC275" s="95">
        <f t="shared" si="35"/>
        <v>9</v>
      </c>
      <c r="AD275" s="98">
        <f t="shared" si="36"/>
        <v>4</v>
      </c>
      <c r="AE275" s="114"/>
    </row>
    <row r="276" spans="1:31">
      <c r="A276" s="48"/>
      <c r="B276" s="116" t="s">
        <v>805</v>
      </c>
      <c r="C276" s="45" t="s">
        <v>790</v>
      </c>
      <c r="D276" s="28">
        <v>37.24350098</v>
      </c>
      <c r="E276" s="29">
        <v>-118.29122108</v>
      </c>
      <c r="F276" s="62">
        <v>1182.29</v>
      </c>
      <c r="G276" s="65">
        <v>-847.73285598594043</v>
      </c>
      <c r="H276" s="59">
        <v>413.26820571522836</v>
      </c>
      <c r="I276" s="76" t="s">
        <v>70</v>
      </c>
      <c r="J276" s="77" t="s">
        <v>71</v>
      </c>
      <c r="K276" s="37"/>
      <c r="L276" s="37"/>
      <c r="M276" s="74"/>
      <c r="N276" s="75"/>
      <c r="O276" s="82">
        <v>5</v>
      </c>
      <c r="P276" s="123" t="str">
        <f>_xlfn.XLOOKUP(O276,'ARX IDs'!B$3:B$47,'ARX IDs'!C$3:C$47,"")</f>
        <v/>
      </c>
      <c r="Q276" s="123">
        <f t="shared" si="37"/>
        <v>5</v>
      </c>
      <c r="R276" s="39">
        <v>13</v>
      </c>
      <c r="S276" s="109">
        <v>14</v>
      </c>
      <c r="T276" s="133">
        <f>IF(ISBLANK(V276), "", _xlfn.XLOOKUP(V276,'SNAP2 IDs'!C$3:C$15,'SNAP2 IDs'!B$3:B$15,""))</f>
        <v>12</v>
      </c>
      <c r="U276" s="134">
        <f>_xlfn.XLOOKUP($T276, 'SNAP2 IDs'!$B$3:$B$15,'SNAP2 IDs'!D$3:D$15, "Lookup err")</f>
        <v>1</v>
      </c>
      <c r="V276" s="38">
        <v>2</v>
      </c>
      <c r="W276" s="134" t="str">
        <f>_xlfn.XLOOKUP($T276, 'SNAP2 IDs'!$B$3:$B$15,'SNAP2 IDs'!E$3:E$15, "Lookup err")</f>
        <v>02:00:d4:5b:e4:75</v>
      </c>
      <c r="X276" s="136" t="str">
        <f>_xlfn.XLOOKUP($T276, 'SNAP2 IDs'!$B$3:$B$15,'SNAP2 IDs'!F$3:F$15, "Lookup err")</f>
        <v>snap02.sas.pvt</v>
      </c>
      <c r="Y276" s="94">
        <v>0</v>
      </c>
      <c r="Z276" s="39">
        <v>14</v>
      </c>
      <c r="AA276" s="95">
        <v>15</v>
      </c>
      <c r="AB276" s="94">
        <f t="shared" si="34"/>
        <v>12</v>
      </c>
      <c r="AC276" s="95">
        <f t="shared" si="35"/>
        <v>13</v>
      </c>
      <c r="AD276" s="98">
        <f t="shared" si="36"/>
        <v>38</v>
      </c>
      <c r="AE276" s="114"/>
    </row>
    <row r="277" spans="1:31">
      <c r="A277" s="48"/>
      <c r="B277" s="116" t="s">
        <v>806</v>
      </c>
      <c r="C277" s="45" t="s">
        <v>790</v>
      </c>
      <c r="D277" s="28">
        <v>37.244968790000001</v>
      </c>
      <c r="E277" s="29">
        <v>-118.28912493999999</v>
      </c>
      <c r="F277" s="62">
        <v>1184.5899999999999</v>
      </c>
      <c r="G277" s="65">
        <v>-661.7395976853295</v>
      </c>
      <c r="H277" s="59">
        <v>576.16717656597996</v>
      </c>
      <c r="I277" s="76" t="s">
        <v>70</v>
      </c>
      <c r="J277" s="77" t="s">
        <v>71</v>
      </c>
      <c r="K277" s="37"/>
      <c r="L277" s="37"/>
      <c r="M277" s="74"/>
      <c r="N277" s="75"/>
      <c r="O277" s="82">
        <v>1</v>
      </c>
      <c r="P277" s="123" t="str">
        <f>_xlfn.XLOOKUP(O277,'ARX IDs'!B$3:B$47,'ARX IDs'!C$3:C$47,"")</f>
        <v/>
      </c>
      <c r="Q277" s="123">
        <f t="shared" si="37"/>
        <v>1</v>
      </c>
      <c r="R277" s="39">
        <v>13</v>
      </c>
      <c r="S277" s="109">
        <v>14</v>
      </c>
      <c r="T277" s="133">
        <f>IF(ISBLANK(V277), "", _xlfn.XLOOKUP(V277,'SNAP2 IDs'!C$3:C$15,'SNAP2 IDs'!B$3:B$15,""))</f>
        <v>13</v>
      </c>
      <c r="U277" s="134">
        <f>_xlfn.XLOOKUP($T277, 'SNAP2 IDs'!$B$3:$B$15,'SNAP2 IDs'!D$3:D$15, "Lookup err")</f>
        <v>1</v>
      </c>
      <c r="V277" s="38">
        <v>1</v>
      </c>
      <c r="W277" s="134" t="str">
        <f>_xlfn.XLOOKUP($T277, 'SNAP2 IDs'!$B$3:$B$15,'SNAP2 IDs'!E$3:E$15, "Lookup err")</f>
        <v>00:00:4e:e4:ef:75</v>
      </c>
      <c r="X277" s="136" t="str">
        <f>_xlfn.XLOOKUP($T277, 'SNAP2 IDs'!$B$3:$B$15,'SNAP2 IDs'!F$3:F$15, "Lookup err")</f>
        <v>snap01.sas.pvt</v>
      </c>
      <c r="Y277" s="94">
        <v>0</v>
      </c>
      <c r="Z277" s="39">
        <v>12</v>
      </c>
      <c r="AA277" s="95">
        <v>13</v>
      </c>
      <c r="AB277" s="94">
        <f t="shared" si="34"/>
        <v>14</v>
      </c>
      <c r="AC277" s="95">
        <f t="shared" si="35"/>
        <v>15</v>
      </c>
      <c r="AD277" s="98">
        <f t="shared" si="36"/>
        <v>7</v>
      </c>
      <c r="AE277" s="114"/>
    </row>
    <row r="278" spans="1:31">
      <c r="A278" s="48"/>
      <c r="B278" s="116" t="s">
        <v>807</v>
      </c>
      <c r="C278" s="45" t="s">
        <v>790</v>
      </c>
      <c r="D278" s="28">
        <v>37.240678260000003</v>
      </c>
      <c r="E278" s="29">
        <v>-118.28000645</v>
      </c>
      <c r="F278" s="62">
        <v>1182.93</v>
      </c>
      <c r="G278" s="65">
        <v>147.31835315055062</v>
      </c>
      <c r="H278" s="59">
        <v>99.991392440348449</v>
      </c>
      <c r="I278" s="76" t="s">
        <v>70</v>
      </c>
      <c r="J278" s="77" t="s">
        <v>71</v>
      </c>
      <c r="K278" s="37"/>
      <c r="L278" s="37"/>
      <c r="M278" s="74"/>
      <c r="N278" s="75"/>
      <c r="O278" s="82">
        <v>8</v>
      </c>
      <c r="P278" s="123" t="str">
        <f>_xlfn.XLOOKUP(O278,'ARX IDs'!B$3:B$47,'ARX IDs'!C$3:C$47,"")</f>
        <v/>
      </c>
      <c r="Q278" s="123">
        <f t="shared" si="37"/>
        <v>8</v>
      </c>
      <c r="R278" s="39">
        <v>15</v>
      </c>
      <c r="S278" s="109">
        <v>16</v>
      </c>
      <c r="T278" s="133">
        <f>IF(ISBLANK(V278), "", _xlfn.XLOOKUP(V278,'SNAP2 IDs'!C$3:C$15,'SNAP2 IDs'!B$3:B$15,""))</f>
        <v>10</v>
      </c>
      <c r="U278" s="134">
        <f>_xlfn.XLOOKUP($T278, 'SNAP2 IDs'!$B$3:$B$15,'SNAP2 IDs'!D$3:D$15, "Lookup err")</f>
        <v>1</v>
      </c>
      <c r="V278" s="38">
        <v>3</v>
      </c>
      <c r="W278" s="134" t="str">
        <f>_xlfn.XLOOKUP($T278, 'SNAP2 IDs'!$B$3:$B$15,'SNAP2 IDs'!E$3:E$15, "Lookup err")</f>
        <v>02:00:a6:4e:e4:6f</v>
      </c>
      <c r="X278" s="136" t="str">
        <f>_xlfn.XLOOKUP($T278, 'SNAP2 IDs'!$B$3:$B$15,'SNAP2 IDs'!F$3:F$15, "Lookup err")</f>
        <v>snap03.sas.pvt</v>
      </c>
      <c r="Y278" s="94">
        <v>1</v>
      </c>
      <c r="Z278" s="39">
        <v>20</v>
      </c>
      <c r="AA278" s="95">
        <v>21</v>
      </c>
      <c r="AB278" s="94">
        <f t="shared" si="34"/>
        <v>54</v>
      </c>
      <c r="AC278" s="95">
        <f t="shared" si="35"/>
        <v>55</v>
      </c>
      <c r="AD278" s="98">
        <f t="shared" si="36"/>
        <v>91</v>
      </c>
      <c r="AE278" s="114"/>
    </row>
    <row r="279" spans="1:31">
      <c r="A279" s="48"/>
      <c r="B279" s="116" t="s">
        <v>808</v>
      </c>
      <c r="C279" s="45" t="s">
        <v>790</v>
      </c>
      <c r="D279" s="28">
        <v>37.245588140000002</v>
      </c>
      <c r="E279" s="29">
        <v>-118.27811730000001</v>
      </c>
      <c r="F279" s="62">
        <v>1183.8599999999999</v>
      </c>
      <c r="G279" s="65">
        <v>314.91826032369323</v>
      </c>
      <c r="H279" s="59">
        <v>644.91130139169422</v>
      </c>
      <c r="I279" s="76" t="s">
        <v>70</v>
      </c>
      <c r="J279" s="77" t="s">
        <v>71</v>
      </c>
      <c r="K279" s="37"/>
      <c r="L279" s="37"/>
      <c r="M279" s="74"/>
      <c r="N279" s="75"/>
      <c r="O279" s="82">
        <v>9</v>
      </c>
      <c r="P279" s="123" t="str">
        <f>_xlfn.XLOOKUP(O279,'ARX IDs'!B$3:B$47,'ARX IDs'!C$3:C$47,"")</f>
        <v/>
      </c>
      <c r="Q279" s="123">
        <f t="shared" si="37"/>
        <v>9</v>
      </c>
      <c r="R279" s="39">
        <v>1</v>
      </c>
      <c r="S279" s="109">
        <v>2</v>
      </c>
      <c r="T279" s="133">
        <f>IF(ISBLANK(V279), "", _xlfn.XLOOKUP(V279,'SNAP2 IDs'!C$3:C$15,'SNAP2 IDs'!B$3:B$15,""))</f>
        <v>10</v>
      </c>
      <c r="U279" s="134">
        <f>_xlfn.XLOOKUP($T279, 'SNAP2 IDs'!$B$3:$B$15,'SNAP2 IDs'!D$3:D$15, "Lookup err")</f>
        <v>1</v>
      </c>
      <c r="V279" s="38">
        <v>3</v>
      </c>
      <c r="W279" s="134" t="str">
        <f>_xlfn.XLOOKUP($T279, 'SNAP2 IDs'!$B$3:$B$15,'SNAP2 IDs'!E$3:E$15, "Lookup err")</f>
        <v>02:00:a6:4e:e4:6f</v>
      </c>
      <c r="X279" s="136" t="str">
        <f>_xlfn.XLOOKUP($T279, 'SNAP2 IDs'!$B$3:$B$15,'SNAP2 IDs'!F$3:F$15, "Lookup err")</f>
        <v>snap03.sas.pvt</v>
      </c>
      <c r="Y279" s="94">
        <v>1</v>
      </c>
      <c r="Z279" s="39">
        <v>22</v>
      </c>
      <c r="AA279" s="95">
        <v>23</v>
      </c>
      <c r="AB279" s="94">
        <f t="shared" si="34"/>
        <v>52</v>
      </c>
      <c r="AC279" s="95">
        <f t="shared" si="35"/>
        <v>53</v>
      </c>
      <c r="AD279" s="98">
        <f t="shared" si="36"/>
        <v>90</v>
      </c>
      <c r="AE279" s="114"/>
    </row>
    <row r="280" spans="1:31">
      <c r="A280" s="48"/>
      <c r="B280" s="116" t="s">
        <v>809</v>
      </c>
      <c r="C280" s="45" t="s">
        <v>790</v>
      </c>
      <c r="D280" s="28">
        <v>37.244927760000003</v>
      </c>
      <c r="E280" s="29">
        <v>-118.2877484</v>
      </c>
      <c r="F280" s="62">
        <v>1184.6400000000001</v>
      </c>
      <c r="G280" s="65">
        <v>-539.60077334166851</v>
      </c>
      <c r="H280" s="59">
        <v>571.6179738137912</v>
      </c>
      <c r="I280" s="76" t="s">
        <v>70</v>
      </c>
      <c r="J280" s="77" t="s">
        <v>71</v>
      </c>
      <c r="K280" s="37"/>
      <c r="L280" s="37"/>
      <c r="M280" s="74"/>
      <c r="N280" s="75"/>
      <c r="O280" s="82">
        <v>1</v>
      </c>
      <c r="P280" s="123" t="str">
        <f>_xlfn.XLOOKUP(O280,'ARX IDs'!B$3:B$47,'ARX IDs'!C$3:C$47,"")</f>
        <v/>
      </c>
      <c r="Q280" s="123">
        <f t="shared" si="37"/>
        <v>1</v>
      </c>
      <c r="R280" s="39">
        <v>15</v>
      </c>
      <c r="S280" s="109">
        <v>16</v>
      </c>
      <c r="T280" s="133">
        <f>IF(ISBLANK(V280), "", _xlfn.XLOOKUP(V280,'SNAP2 IDs'!C$3:C$15,'SNAP2 IDs'!B$3:B$15,""))</f>
        <v>13</v>
      </c>
      <c r="U280" s="134">
        <f>_xlfn.XLOOKUP($T280, 'SNAP2 IDs'!$B$3:$B$15,'SNAP2 IDs'!D$3:D$15, "Lookup err")</f>
        <v>1</v>
      </c>
      <c r="V280" s="38">
        <v>1</v>
      </c>
      <c r="W280" s="134" t="str">
        <f>_xlfn.XLOOKUP($T280, 'SNAP2 IDs'!$B$3:$B$15,'SNAP2 IDs'!E$3:E$15, "Lookup err")</f>
        <v>00:00:4e:e4:ef:75</v>
      </c>
      <c r="X280" s="136" t="str">
        <f>_xlfn.XLOOKUP($T280, 'SNAP2 IDs'!$B$3:$B$15,'SNAP2 IDs'!F$3:F$15, "Lookup err")</f>
        <v>snap01.sas.pvt</v>
      </c>
      <c r="Y280" s="94">
        <v>0</v>
      </c>
      <c r="Z280" s="39">
        <v>14</v>
      </c>
      <c r="AA280" s="95">
        <v>15</v>
      </c>
      <c r="AB280" s="94">
        <f t="shared" si="34"/>
        <v>12</v>
      </c>
      <c r="AC280" s="95">
        <f t="shared" si="35"/>
        <v>13</v>
      </c>
      <c r="AD280" s="98">
        <f t="shared" si="36"/>
        <v>6</v>
      </c>
      <c r="AE280" s="114"/>
    </row>
    <row r="281" spans="1:31">
      <c r="A281" s="48"/>
      <c r="B281" s="116" t="s">
        <v>810</v>
      </c>
      <c r="C281" s="45" t="s">
        <v>790</v>
      </c>
      <c r="D281" s="28">
        <v>37.245603889999998</v>
      </c>
      <c r="E281" s="29">
        <v>-118.28027201</v>
      </c>
      <c r="F281" s="62">
        <v>1184.3</v>
      </c>
      <c r="G281" s="65">
        <v>123.74359557862111</v>
      </c>
      <c r="H281" s="59">
        <v>646.65928732141208</v>
      </c>
      <c r="I281" s="76" t="s">
        <v>70</v>
      </c>
      <c r="J281" s="77" t="s">
        <v>71</v>
      </c>
      <c r="K281" s="37"/>
      <c r="L281" s="37"/>
      <c r="M281" s="74"/>
      <c r="N281" s="75"/>
      <c r="O281" s="82">
        <v>2</v>
      </c>
      <c r="P281" s="123" t="str">
        <f>_xlfn.XLOOKUP(O281,'ARX IDs'!B$3:B$47,'ARX IDs'!C$3:C$47,"")</f>
        <v/>
      </c>
      <c r="Q281" s="123">
        <f t="shared" si="37"/>
        <v>2</v>
      </c>
      <c r="R281" s="39">
        <v>1</v>
      </c>
      <c r="S281" s="109">
        <v>2</v>
      </c>
      <c r="T281" s="133">
        <f>IF(ISBLANK(V281), "", _xlfn.XLOOKUP(V281,'SNAP2 IDs'!C$3:C$15,'SNAP2 IDs'!B$3:B$15,""))</f>
        <v>13</v>
      </c>
      <c r="U281" s="134">
        <f>_xlfn.XLOOKUP($T281, 'SNAP2 IDs'!$B$3:$B$15,'SNAP2 IDs'!D$3:D$15, "Lookup err")</f>
        <v>1</v>
      </c>
      <c r="V281" s="38">
        <v>1</v>
      </c>
      <c r="W281" s="134" t="str">
        <f>_xlfn.XLOOKUP($T281, 'SNAP2 IDs'!$B$3:$B$15,'SNAP2 IDs'!E$3:E$15, "Lookup err")</f>
        <v>00:00:4e:e4:ef:75</v>
      </c>
      <c r="X281" s="136" t="str">
        <f>_xlfn.XLOOKUP($T281, 'SNAP2 IDs'!$B$3:$B$15,'SNAP2 IDs'!F$3:F$15, "Lookup err")</f>
        <v>snap01.sas.pvt</v>
      </c>
      <c r="Y281" s="94">
        <v>0</v>
      </c>
      <c r="Z281" s="39">
        <v>16</v>
      </c>
      <c r="AA281" s="95">
        <v>17</v>
      </c>
      <c r="AB281" s="94">
        <f t="shared" si="34"/>
        <v>18</v>
      </c>
      <c r="AC281" s="95">
        <f t="shared" si="35"/>
        <v>19</v>
      </c>
      <c r="AD281" s="98">
        <f t="shared" si="36"/>
        <v>9</v>
      </c>
      <c r="AE281" s="114"/>
    </row>
    <row r="282" spans="1:31">
      <c r="A282" s="48"/>
      <c r="B282" s="116" t="s">
        <v>811</v>
      </c>
      <c r="C282" s="45" t="s">
        <v>790</v>
      </c>
      <c r="D282" s="28">
        <v>37.245952850000002</v>
      </c>
      <c r="E282" s="29">
        <v>-118.28361791</v>
      </c>
      <c r="F282" s="62">
        <v>1184.1300000000001</v>
      </c>
      <c r="G282" s="65">
        <v>-173.11878962703909</v>
      </c>
      <c r="H282" s="59">
        <v>685.38355724363532</v>
      </c>
      <c r="I282" s="76" t="s">
        <v>70</v>
      </c>
      <c r="J282" s="77" t="s">
        <v>71</v>
      </c>
      <c r="K282" s="37"/>
      <c r="L282" s="37"/>
      <c r="M282" s="74"/>
      <c r="N282" s="75"/>
      <c r="O282" s="82">
        <v>2</v>
      </c>
      <c r="P282" s="123" t="str">
        <f>_xlfn.XLOOKUP(O282,'ARX IDs'!B$3:B$47,'ARX IDs'!C$3:C$47,"")</f>
        <v/>
      </c>
      <c r="Q282" s="123">
        <f t="shared" si="37"/>
        <v>2</v>
      </c>
      <c r="R282" s="39">
        <v>3</v>
      </c>
      <c r="S282" s="109">
        <v>4</v>
      </c>
      <c r="T282" s="133">
        <f>IF(ISBLANK(V282), "", _xlfn.XLOOKUP(V282,'SNAP2 IDs'!C$3:C$15,'SNAP2 IDs'!B$3:B$15,""))</f>
        <v>13</v>
      </c>
      <c r="U282" s="134">
        <f>_xlfn.XLOOKUP($T282, 'SNAP2 IDs'!$B$3:$B$15,'SNAP2 IDs'!D$3:D$15, "Lookup err")</f>
        <v>1</v>
      </c>
      <c r="V282" s="38">
        <v>1</v>
      </c>
      <c r="W282" s="134" t="str">
        <f>_xlfn.XLOOKUP($T282, 'SNAP2 IDs'!$B$3:$B$15,'SNAP2 IDs'!E$3:E$15, "Lookup err")</f>
        <v>00:00:4e:e4:ef:75</v>
      </c>
      <c r="X282" s="136" t="str">
        <f>_xlfn.XLOOKUP($T282, 'SNAP2 IDs'!$B$3:$B$15,'SNAP2 IDs'!F$3:F$15, "Lookup err")</f>
        <v>snap01.sas.pvt</v>
      </c>
      <c r="Y282" s="94">
        <v>0</v>
      </c>
      <c r="Z282" s="39">
        <v>18</v>
      </c>
      <c r="AA282" s="95">
        <v>19</v>
      </c>
      <c r="AB282" s="94">
        <f t="shared" si="34"/>
        <v>16</v>
      </c>
      <c r="AC282" s="95">
        <f t="shared" si="35"/>
        <v>17</v>
      </c>
      <c r="AD282" s="98">
        <f t="shared" si="36"/>
        <v>8</v>
      </c>
      <c r="AE282" s="114"/>
    </row>
    <row r="283" spans="1:31">
      <c r="A283" s="48"/>
      <c r="B283" s="116" t="s">
        <v>812</v>
      </c>
      <c r="C283" s="45" t="s">
        <v>790</v>
      </c>
      <c r="D283" s="28">
        <v>37.244668040000001</v>
      </c>
      <c r="E283" s="29">
        <v>-118.27768356999999</v>
      </c>
      <c r="F283" s="62">
        <v>1183.98</v>
      </c>
      <c r="G283" s="65">
        <v>353.41121534915897</v>
      </c>
      <c r="H283" s="59">
        <v>542.79562800784254</v>
      </c>
      <c r="I283" s="76" t="s">
        <v>70</v>
      </c>
      <c r="J283" s="77" t="s">
        <v>71</v>
      </c>
      <c r="K283" s="37"/>
      <c r="L283" s="37"/>
      <c r="M283" s="74"/>
      <c r="N283" s="75"/>
      <c r="O283" s="82">
        <v>11</v>
      </c>
      <c r="P283" s="123" t="str">
        <f>_xlfn.XLOOKUP(O283,'ARX IDs'!B$3:B$47,'ARX IDs'!C$3:C$47,"")</f>
        <v/>
      </c>
      <c r="Q283" s="123">
        <f t="shared" si="37"/>
        <v>11</v>
      </c>
      <c r="R283" s="39">
        <v>11</v>
      </c>
      <c r="S283" s="109">
        <v>12</v>
      </c>
      <c r="T283" s="133">
        <f>IF(ISBLANK(V283), "", _xlfn.XLOOKUP(V283,'SNAP2 IDs'!C$3:C$15,'SNAP2 IDs'!B$3:B$15,""))</f>
        <v>8</v>
      </c>
      <c r="U283" s="134">
        <f>_xlfn.XLOOKUP($T283, 'SNAP2 IDs'!$B$3:$B$15,'SNAP2 IDs'!D$3:D$15, "Lookup err")</f>
        <v>2</v>
      </c>
      <c r="V283" s="38">
        <v>7</v>
      </c>
      <c r="W283" s="134" t="str">
        <f>_xlfn.XLOOKUP($T283, 'SNAP2 IDs'!$B$3:$B$15,'SNAP2 IDs'!E$3:E$15, "Lookup err")</f>
        <v>00:00:d6:de:e4:75</v>
      </c>
      <c r="X283" s="136" t="str">
        <f>_xlfn.XLOOKUP($T283, 'SNAP2 IDs'!$B$3:$B$15,'SNAP2 IDs'!F$3:F$15, "Lookup err")</f>
        <v>snap07.sas.pvt</v>
      </c>
      <c r="Y283" s="94">
        <v>1</v>
      </c>
      <c r="Z283" s="39">
        <v>26</v>
      </c>
      <c r="AA283" s="95">
        <v>27</v>
      </c>
      <c r="AB283" s="94">
        <f t="shared" si="34"/>
        <v>56</v>
      </c>
      <c r="AC283" s="95">
        <f t="shared" si="35"/>
        <v>57</v>
      </c>
      <c r="AD283" s="98">
        <f t="shared" si="36"/>
        <v>220</v>
      </c>
      <c r="AE283" s="114"/>
    </row>
    <row r="284" spans="1:31">
      <c r="A284" s="48"/>
      <c r="B284" s="116" t="s">
        <v>813</v>
      </c>
      <c r="C284" s="45" t="s">
        <v>790</v>
      </c>
      <c r="D284" s="28">
        <v>37.240032120000002</v>
      </c>
      <c r="E284" s="29">
        <v>-118.29044630999999</v>
      </c>
      <c r="F284" s="62">
        <v>1179.97</v>
      </c>
      <c r="G284" s="65">
        <v>-779.02277102059406</v>
      </c>
      <c r="H284" s="59">
        <v>28.284015271657033</v>
      </c>
      <c r="I284" s="76" t="s">
        <v>70</v>
      </c>
      <c r="J284" s="77" t="s">
        <v>71</v>
      </c>
      <c r="K284" s="37"/>
      <c r="L284" s="37"/>
      <c r="M284" s="74"/>
      <c r="N284" s="75"/>
      <c r="O284" s="82">
        <v>5</v>
      </c>
      <c r="P284" s="123" t="str">
        <f>_xlfn.XLOOKUP(O284,'ARX IDs'!B$3:B$47,'ARX IDs'!C$3:C$47,"")</f>
        <v/>
      </c>
      <c r="Q284" s="123">
        <f t="shared" si="37"/>
        <v>5</v>
      </c>
      <c r="R284" s="39">
        <v>15</v>
      </c>
      <c r="S284" s="109">
        <v>16</v>
      </c>
      <c r="T284" s="133">
        <f>IF(ISBLANK(V284), "", _xlfn.XLOOKUP(V284,'SNAP2 IDs'!C$3:C$15,'SNAP2 IDs'!B$3:B$15,""))</f>
        <v>12</v>
      </c>
      <c r="U284" s="134">
        <f>_xlfn.XLOOKUP($T284, 'SNAP2 IDs'!$B$3:$B$15,'SNAP2 IDs'!D$3:D$15, "Lookup err")</f>
        <v>1</v>
      </c>
      <c r="V284" s="38">
        <v>2</v>
      </c>
      <c r="W284" s="134" t="str">
        <f>_xlfn.XLOOKUP($T284, 'SNAP2 IDs'!$B$3:$B$15,'SNAP2 IDs'!E$3:E$15, "Lookup err")</f>
        <v>02:00:d4:5b:e4:75</v>
      </c>
      <c r="X284" s="136" t="str">
        <f>_xlfn.XLOOKUP($T284, 'SNAP2 IDs'!$B$3:$B$15,'SNAP2 IDs'!F$3:F$15, "Lookup err")</f>
        <v>snap02.sas.pvt</v>
      </c>
      <c r="Y284" s="94">
        <v>0</v>
      </c>
      <c r="Z284" s="39">
        <v>16</v>
      </c>
      <c r="AA284" s="95">
        <v>17</v>
      </c>
      <c r="AB284" s="94">
        <f t="shared" si="34"/>
        <v>18</v>
      </c>
      <c r="AC284" s="95">
        <f t="shared" si="35"/>
        <v>19</v>
      </c>
      <c r="AD284" s="98">
        <f t="shared" si="36"/>
        <v>41</v>
      </c>
      <c r="AE284" s="114"/>
    </row>
    <row r="285" spans="1:31">
      <c r="A285" s="48"/>
      <c r="B285" s="116" t="s">
        <v>814</v>
      </c>
      <c r="C285" s="45" t="s">
        <v>790</v>
      </c>
      <c r="D285" s="28">
        <v>37.242120130000004</v>
      </c>
      <c r="E285" s="29">
        <v>-118.28467293999999</v>
      </c>
      <c r="F285" s="62">
        <v>1184.03</v>
      </c>
      <c r="G285" s="65">
        <v>-266.73610902696453</v>
      </c>
      <c r="H285" s="59">
        <v>260.01811720339543</v>
      </c>
      <c r="I285" s="76" t="s">
        <v>70</v>
      </c>
      <c r="J285" s="77" t="s">
        <v>71</v>
      </c>
      <c r="K285" s="37"/>
      <c r="L285" s="37"/>
      <c r="M285" s="74"/>
      <c r="N285" s="75"/>
      <c r="O285" s="82">
        <v>2</v>
      </c>
      <c r="P285" s="123" t="str">
        <f>_xlfn.XLOOKUP(O285,'ARX IDs'!B$3:B$47,'ARX IDs'!C$3:C$47,"")</f>
        <v/>
      </c>
      <c r="Q285" s="123">
        <f t="shared" si="37"/>
        <v>2</v>
      </c>
      <c r="R285" s="39">
        <v>5</v>
      </c>
      <c r="S285" s="109">
        <v>6</v>
      </c>
      <c r="T285" s="133">
        <f>IF(ISBLANK(V285), "", _xlfn.XLOOKUP(V285,'SNAP2 IDs'!C$3:C$15,'SNAP2 IDs'!B$3:B$15,""))</f>
        <v>13</v>
      </c>
      <c r="U285" s="134">
        <f>_xlfn.XLOOKUP($T285, 'SNAP2 IDs'!$B$3:$B$15,'SNAP2 IDs'!D$3:D$15, "Lookup err")</f>
        <v>1</v>
      </c>
      <c r="V285" s="38">
        <v>1</v>
      </c>
      <c r="W285" s="134" t="str">
        <f>_xlfn.XLOOKUP($T285, 'SNAP2 IDs'!$B$3:$B$15,'SNAP2 IDs'!E$3:E$15, "Lookup err")</f>
        <v>00:00:4e:e4:ef:75</v>
      </c>
      <c r="X285" s="136" t="str">
        <f>_xlfn.XLOOKUP($T285, 'SNAP2 IDs'!$B$3:$B$15,'SNAP2 IDs'!F$3:F$15, "Lookup err")</f>
        <v>snap01.sas.pvt</v>
      </c>
      <c r="Y285" s="94">
        <v>0</v>
      </c>
      <c r="Z285" s="39">
        <v>20</v>
      </c>
      <c r="AA285" s="95">
        <v>21</v>
      </c>
      <c r="AB285" s="94">
        <f t="shared" si="34"/>
        <v>22</v>
      </c>
      <c r="AC285" s="95">
        <f t="shared" si="35"/>
        <v>23</v>
      </c>
      <c r="AD285" s="98">
        <f t="shared" si="36"/>
        <v>11</v>
      </c>
      <c r="AE285" s="114"/>
    </row>
    <row r="286" spans="1:31">
      <c r="A286" s="48"/>
      <c r="B286" s="116" t="s">
        <v>815</v>
      </c>
      <c r="C286" s="45" t="s">
        <v>790</v>
      </c>
      <c r="D286" s="28">
        <v>37.244247039999998</v>
      </c>
      <c r="E286" s="29">
        <v>-118.28344968</v>
      </c>
      <c r="F286" s="62">
        <v>1184.48</v>
      </c>
      <c r="G286" s="65">
        <v>-158.1989513203564</v>
      </c>
      <c r="H286" s="59">
        <v>496.07057675934442</v>
      </c>
      <c r="I286" s="76" t="s">
        <v>70</v>
      </c>
      <c r="J286" s="77" t="s">
        <v>71</v>
      </c>
      <c r="K286" s="37"/>
      <c r="L286" s="37"/>
      <c r="M286" s="74"/>
      <c r="N286" s="75"/>
      <c r="O286" s="82">
        <v>2</v>
      </c>
      <c r="P286" s="123" t="str">
        <f>_xlfn.XLOOKUP(O286,'ARX IDs'!B$3:B$47,'ARX IDs'!C$3:C$47,"")</f>
        <v/>
      </c>
      <c r="Q286" s="123">
        <f t="shared" si="37"/>
        <v>2</v>
      </c>
      <c r="R286" s="39">
        <v>7</v>
      </c>
      <c r="S286" s="109">
        <v>8</v>
      </c>
      <c r="T286" s="133">
        <f>IF(ISBLANK(V286), "", _xlfn.XLOOKUP(V286,'SNAP2 IDs'!C$3:C$15,'SNAP2 IDs'!B$3:B$15,""))</f>
        <v>13</v>
      </c>
      <c r="U286" s="134">
        <f>_xlfn.XLOOKUP($T286, 'SNAP2 IDs'!$B$3:$B$15,'SNAP2 IDs'!D$3:D$15, "Lookup err")</f>
        <v>1</v>
      </c>
      <c r="V286" s="38">
        <v>1</v>
      </c>
      <c r="W286" s="134" t="str">
        <f>_xlfn.XLOOKUP($T286, 'SNAP2 IDs'!$B$3:$B$15,'SNAP2 IDs'!E$3:E$15, "Lookup err")</f>
        <v>00:00:4e:e4:ef:75</v>
      </c>
      <c r="X286" s="136" t="str">
        <f>_xlfn.XLOOKUP($T286, 'SNAP2 IDs'!$B$3:$B$15,'SNAP2 IDs'!F$3:F$15, "Lookup err")</f>
        <v>snap01.sas.pvt</v>
      </c>
      <c r="Y286" s="94">
        <v>0</v>
      </c>
      <c r="Z286" s="39">
        <v>22</v>
      </c>
      <c r="AA286" s="95">
        <v>23</v>
      </c>
      <c r="AB286" s="94">
        <f t="shared" si="34"/>
        <v>20</v>
      </c>
      <c r="AC286" s="95">
        <f t="shared" si="35"/>
        <v>21</v>
      </c>
      <c r="AD286" s="98">
        <f t="shared" si="36"/>
        <v>10</v>
      </c>
      <c r="AE286" s="114"/>
    </row>
    <row r="287" spans="1:31">
      <c r="A287" s="48"/>
      <c r="B287" s="116" t="s">
        <v>816</v>
      </c>
      <c r="C287" s="45" t="s">
        <v>790</v>
      </c>
      <c r="D287" s="28">
        <v>37.237949550000003</v>
      </c>
      <c r="E287" s="29">
        <v>-118.29056541999999</v>
      </c>
      <c r="F287" s="62">
        <v>1179.5899999999999</v>
      </c>
      <c r="G287" s="65">
        <v>-789.61225041493446</v>
      </c>
      <c r="H287" s="59">
        <v>-202.84966735990596</v>
      </c>
      <c r="I287" s="76" t="s">
        <v>70</v>
      </c>
      <c r="J287" s="77" t="s">
        <v>71</v>
      </c>
      <c r="K287" s="37"/>
      <c r="L287" s="37"/>
      <c r="M287" s="74"/>
      <c r="N287" s="75"/>
      <c r="O287" s="82">
        <v>6</v>
      </c>
      <c r="P287" s="123" t="str">
        <f>_xlfn.XLOOKUP(O287,'ARX IDs'!B$3:B$47,'ARX IDs'!C$3:C$47,"")</f>
        <v/>
      </c>
      <c r="Q287" s="123">
        <f t="shared" si="37"/>
        <v>6</v>
      </c>
      <c r="R287" s="39">
        <v>1</v>
      </c>
      <c r="S287" s="109">
        <v>2</v>
      </c>
      <c r="T287" s="133">
        <f>IF(ISBLANK(V287), "", _xlfn.XLOOKUP(V287,'SNAP2 IDs'!C$3:C$15,'SNAP2 IDs'!B$3:B$15,""))</f>
        <v>12</v>
      </c>
      <c r="U287" s="134">
        <f>_xlfn.XLOOKUP($T287, 'SNAP2 IDs'!$B$3:$B$15,'SNAP2 IDs'!D$3:D$15, "Lookup err")</f>
        <v>1</v>
      </c>
      <c r="V287" s="38">
        <v>2</v>
      </c>
      <c r="W287" s="134" t="str">
        <f>_xlfn.XLOOKUP($T287, 'SNAP2 IDs'!$B$3:$B$15,'SNAP2 IDs'!E$3:E$15, "Lookup err")</f>
        <v>02:00:d4:5b:e4:75</v>
      </c>
      <c r="X287" s="136" t="str">
        <f>_xlfn.XLOOKUP($T287, 'SNAP2 IDs'!$B$3:$B$15,'SNAP2 IDs'!F$3:F$15, "Lookup err")</f>
        <v>snap02.sas.pvt</v>
      </c>
      <c r="Y287" s="94">
        <v>0</v>
      </c>
      <c r="Z287" s="39">
        <v>18</v>
      </c>
      <c r="AA287" s="95">
        <v>19</v>
      </c>
      <c r="AB287" s="94">
        <f t="shared" si="34"/>
        <v>16</v>
      </c>
      <c r="AC287" s="95">
        <f t="shared" si="35"/>
        <v>17</v>
      </c>
      <c r="AD287" s="98">
        <f t="shared" si="36"/>
        <v>40</v>
      </c>
      <c r="AE287" s="114"/>
    </row>
    <row r="288" spans="1:31">
      <c r="A288" s="48"/>
      <c r="B288" s="116" t="s">
        <v>817</v>
      </c>
      <c r="C288" s="45" t="s">
        <v>790</v>
      </c>
      <c r="D288" s="28">
        <v>37.240873440000001</v>
      </c>
      <c r="E288" s="29">
        <v>-118.28645944</v>
      </c>
      <c r="F288" s="62">
        <v>1183.69</v>
      </c>
      <c r="G288" s="65">
        <v>-425.25659223565708</v>
      </c>
      <c r="H288" s="59">
        <v>121.65864916423871</v>
      </c>
      <c r="I288" s="76" t="s">
        <v>70</v>
      </c>
      <c r="J288" s="77" t="s">
        <v>71</v>
      </c>
      <c r="K288" s="37"/>
      <c r="L288" s="37"/>
      <c r="M288" s="74"/>
      <c r="N288" s="75"/>
      <c r="O288" s="82">
        <v>6</v>
      </c>
      <c r="P288" s="123" t="str">
        <f>_xlfn.XLOOKUP(O288,'ARX IDs'!B$3:B$47,'ARX IDs'!C$3:C$47,"")</f>
        <v/>
      </c>
      <c r="Q288" s="123">
        <f t="shared" si="37"/>
        <v>6</v>
      </c>
      <c r="R288" s="39">
        <v>3</v>
      </c>
      <c r="S288" s="109">
        <v>4</v>
      </c>
      <c r="T288" s="133">
        <f>IF(ISBLANK(V288), "", _xlfn.XLOOKUP(V288,'SNAP2 IDs'!C$3:C$15,'SNAP2 IDs'!B$3:B$15,""))</f>
        <v>12</v>
      </c>
      <c r="U288" s="134">
        <f>_xlfn.XLOOKUP($T288, 'SNAP2 IDs'!$B$3:$B$15,'SNAP2 IDs'!D$3:D$15, "Lookup err")</f>
        <v>1</v>
      </c>
      <c r="V288" s="38">
        <v>2</v>
      </c>
      <c r="W288" s="134" t="str">
        <f>_xlfn.XLOOKUP($T288, 'SNAP2 IDs'!$B$3:$B$15,'SNAP2 IDs'!E$3:E$15, "Lookup err")</f>
        <v>02:00:d4:5b:e4:75</v>
      </c>
      <c r="X288" s="136" t="str">
        <f>_xlfn.XLOOKUP($T288, 'SNAP2 IDs'!$B$3:$B$15,'SNAP2 IDs'!F$3:F$15, "Lookup err")</f>
        <v>snap02.sas.pvt</v>
      </c>
      <c r="Y288" s="94">
        <v>0</v>
      </c>
      <c r="Z288" s="39">
        <v>20</v>
      </c>
      <c r="AA288" s="95">
        <v>21</v>
      </c>
      <c r="AB288" s="94">
        <f t="shared" si="34"/>
        <v>22</v>
      </c>
      <c r="AC288" s="95">
        <f t="shared" si="35"/>
        <v>23</v>
      </c>
      <c r="AD288" s="98">
        <f t="shared" si="36"/>
        <v>43</v>
      </c>
      <c r="AE288" s="114"/>
    </row>
    <row r="289" spans="1:31">
      <c r="A289" s="48"/>
      <c r="B289" s="116" t="s">
        <v>818</v>
      </c>
      <c r="C289" s="45" t="s">
        <v>790</v>
      </c>
      <c r="D289" s="28">
        <v>37.244579190000003</v>
      </c>
      <c r="E289" s="29">
        <v>-118.28621176</v>
      </c>
      <c r="F289" s="62">
        <v>1184.07</v>
      </c>
      <c r="G289" s="65">
        <v>-403.26740048141193</v>
      </c>
      <c r="H289" s="59">
        <v>532.92810868978381</v>
      </c>
      <c r="I289" s="76" t="s">
        <v>70</v>
      </c>
      <c r="J289" s="77" t="s">
        <v>71</v>
      </c>
      <c r="K289" s="37"/>
      <c r="L289" s="37"/>
      <c r="M289" s="74"/>
      <c r="N289" s="75"/>
      <c r="O289" s="82">
        <v>2</v>
      </c>
      <c r="P289" s="123" t="str">
        <f>_xlfn.XLOOKUP(O289,'ARX IDs'!B$3:B$47,'ARX IDs'!C$3:C$47,"")</f>
        <v/>
      </c>
      <c r="Q289" s="123">
        <f t="shared" si="37"/>
        <v>2</v>
      </c>
      <c r="R289" s="39">
        <v>9</v>
      </c>
      <c r="S289" s="109">
        <v>10</v>
      </c>
      <c r="T289" s="133">
        <f>IF(ISBLANK(V289), "", _xlfn.XLOOKUP(V289,'SNAP2 IDs'!C$3:C$15,'SNAP2 IDs'!B$3:B$15,""))</f>
        <v>13</v>
      </c>
      <c r="U289" s="134">
        <f>_xlfn.XLOOKUP($T289, 'SNAP2 IDs'!$B$3:$B$15,'SNAP2 IDs'!D$3:D$15, "Lookup err")</f>
        <v>1</v>
      </c>
      <c r="V289" s="38">
        <v>1</v>
      </c>
      <c r="W289" s="134" t="str">
        <f>_xlfn.XLOOKUP($T289, 'SNAP2 IDs'!$B$3:$B$15,'SNAP2 IDs'!E$3:E$15, "Lookup err")</f>
        <v>00:00:4e:e4:ef:75</v>
      </c>
      <c r="X289" s="136" t="str">
        <f>_xlfn.XLOOKUP($T289, 'SNAP2 IDs'!$B$3:$B$15,'SNAP2 IDs'!F$3:F$15, "Lookup err")</f>
        <v>snap01.sas.pvt</v>
      </c>
      <c r="Y289" s="94">
        <v>0</v>
      </c>
      <c r="Z289" s="39">
        <v>24</v>
      </c>
      <c r="AA289" s="95">
        <v>25</v>
      </c>
      <c r="AB289" s="94">
        <f t="shared" ref="AB289:AB320" si="38">_xlfn.BITXOR(Z289,2) + 32*Y289</f>
        <v>26</v>
      </c>
      <c r="AC289" s="95">
        <f t="shared" ref="AC289:AC320" si="39">_xlfn.BITXOR(AA289,2) + 32*Y289</f>
        <v>27</v>
      </c>
      <c r="AD289" s="98">
        <f t="shared" ref="AD289:AD320" si="40">32*(V289-1) + (AB289/2)</f>
        <v>13</v>
      </c>
      <c r="AE289" s="114"/>
    </row>
    <row r="290" spans="1:31">
      <c r="A290" s="48"/>
      <c r="B290" s="116" t="s">
        <v>819</v>
      </c>
      <c r="C290" s="45" t="s">
        <v>790</v>
      </c>
      <c r="D290" s="28">
        <v>37.240253420000002</v>
      </c>
      <c r="E290" s="29">
        <v>-118.29419387999999</v>
      </c>
      <c r="F290" s="62">
        <v>1179.24</v>
      </c>
      <c r="G290" s="65">
        <v>-1111.5476918819525</v>
      </c>
      <c r="H290" s="59">
        <v>52.844604904143075</v>
      </c>
      <c r="I290" s="76" t="s">
        <v>70</v>
      </c>
      <c r="J290" s="77" t="s">
        <v>71</v>
      </c>
      <c r="K290" s="37"/>
      <c r="L290" s="37"/>
      <c r="M290" s="74"/>
      <c r="N290" s="75"/>
      <c r="O290" s="82">
        <v>9</v>
      </c>
      <c r="P290" s="123" t="str">
        <f>_xlfn.XLOOKUP(O290,'ARX IDs'!B$3:B$47,'ARX IDs'!C$3:C$47,"")</f>
        <v/>
      </c>
      <c r="Q290" s="123">
        <f t="shared" si="37"/>
        <v>9</v>
      </c>
      <c r="R290" s="39">
        <v>3</v>
      </c>
      <c r="S290" s="109">
        <v>4</v>
      </c>
      <c r="T290" s="133">
        <f>IF(ISBLANK(V290), "", _xlfn.XLOOKUP(V290,'SNAP2 IDs'!C$3:C$15,'SNAP2 IDs'!B$3:B$15,""))</f>
        <v>10</v>
      </c>
      <c r="U290" s="134">
        <f>_xlfn.XLOOKUP($T290, 'SNAP2 IDs'!$B$3:$B$15,'SNAP2 IDs'!D$3:D$15, "Lookup err")</f>
        <v>1</v>
      </c>
      <c r="V290" s="38">
        <v>3</v>
      </c>
      <c r="W290" s="134" t="str">
        <f>_xlfn.XLOOKUP($T290, 'SNAP2 IDs'!$B$3:$B$15,'SNAP2 IDs'!E$3:E$15, "Lookup err")</f>
        <v>02:00:a6:4e:e4:6f</v>
      </c>
      <c r="X290" s="136" t="str">
        <f>_xlfn.XLOOKUP($T290, 'SNAP2 IDs'!$B$3:$B$15,'SNAP2 IDs'!F$3:F$15, "Lookup err")</f>
        <v>snap03.sas.pvt</v>
      </c>
      <c r="Y290" s="94">
        <v>1</v>
      </c>
      <c r="Z290" s="39">
        <v>24</v>
      </c>
      <c r="AA290" s="95">
        <v>25</v>
      </c>
      <c r="AB290" s="94">
        <f t="shared" si="38"/>
        <v>58</v>
      </c>
      <c r="AC290" s="95">
        <f t="shared" si="39"/>
        <v>59</v>
      </c>
      <c r="AD290" s="98">
        <f t="shared" si="40"/>
        <v>93</v>
      </c>
      <c r="AE290" s="114"/>
    </row>
    <row r="291" spans="1:31">
      <c r="A291" s="48"/>
      <c r="B291" s="116" t="s">
        <v>820</v>
      </c>
      <c r="C291" s="45" t="s">
        <v>790</v>
      </c>
      <c r="D291" s="28">
        <v>37.244773619999997</v>
      </c>
      <c r="E291" s="29">
        <v>-118.29293207000001</v>
      </c>
      <c r="F291" s="62">
        <v>1179.9000000000001</v>
      </c>
      <c r="G291" s="65">
        <v>-999.52788380958634</v>
      </c>
      <c r="H291" s="59">
        <v>554.51434765894112</v>
      </c>
      <c r="I291" s="76" t="s">
        <v>70</v>
      </c>
      <c r="J291" s="77" t="s">
        <v>71</v>
      </c>
      <c r="K291" s="37"/>
      <c r="L291" s="37"/>
      <c r="M291" s="74"/>
      <c r="N291" s="75"/>
      <c r="O291" s="82">
        <v>12</v>
      </c>
      <c r="P291" s="123" t="str">
        <f>_xlfn.XLOOKUP(O291,'ARX IDs'!B$3:B$47,'ARX IDs'!C$3:C$47,"")</f>
        <v/>
      </c>
      <c r="Q291" s="123">
        <f t="shared" si="37"/>
        <v>12</v>
      </c>
      <c r="R291" s="39">
        <v>13</v>
      </c>
      <c r="S291" s="109">
        <v>14</v>
      </c>
      <c r="T291" s="133">
        <f>IF(ISBLANK(V291), "", _xlfn.XLOOKUP(V291,'SNAP2 IDs'!C$3:C$15,'SNAP2 IDs'!B$3:B$15,""))</f>
        <v>1</v>
      </c>
      <c r="U291" s="134">
        <f>_xlfn.XLOOKUP($T291, 'SNAP2 IDs'!$B$3:$B$15,'SNAP2 IDs'!D$3:D$15, "Lookup err")</f>
        <v>2</v>
      </c>
      <c r="V291" s="38">
        <v>9</v>
      </c>
      <c r="W291" s="134" t="str">
        <f>_xlfn.XLOOKUP($T291, 'SNAP2 IDs'!$B$3:$B$15,'SNAP2 IDs'!E$3:E$15, "Lookup err")</f>
        <v>02:00:ce:ca:e4:6f</v>
      </c>
      <c r="X291" s="136" t="str">
        <f>_xlfn.XLOOKUP($T291, 'SNAP2 IDs'!$B$3:$B$15,'SNAP2 IDs'!F$3:F$15, "Lookup err")</f>
        <v>snap09.sas.pvt</v>
      </c>
      <c r="Y291" s="94">
        <v>1</v>
      </c>
      <c r="Z291" s="39">
        <v>22</v>
      </c>
      <c r="AA291" s="95">
        <v>23</v>
      </c>
      <c r="AB291" s="94">
        <f t="shared" si="38"/>
        <v>52</v>
      </c>
      <c r="AC291" s="95">
        <f t="shared" si="39"/>
        <v>53</v>
      </c>
      <c r="AD291" s="98">
        <f t="shared" si="40"/>
        <v>282</v>
      </c>
      <c r="AE291" s="114"/>
    </row>
    <row r="292" spans="1:31">
      <c r="A292" s="48"/>
      <c r="B292" s="116" t="s">
        <v>821</v>
      </c>
      <c r="C292" s="45" t="s">
        <v>790</v>
      </c>
      <c r="D292" s="28">
        <v>37.243196449999999</v>
      </c>
      <c r="E292" s="29">
        <v>-118.29032361</v>
      </c>
      <c r="F292" s="62">
        <v>1181.6300000000001</v>
      </c>
      <c r="G292" s="65">
        <v>-768.10352442052238</v>
      </c>
      <c r="H292" s="59">
        <v>379.47159136815236</v>
      </c>
      <c r="I292" s="76" t="s">
        <v>70</v>
      </c>
      <c r="J292" s="77" t="s">
        <v>71</v>
      </c>
      <c r="K292" s="37"/>
      <c r="L292" s="37"/>
      <c r="M292" s="74"/>
      <c r="N292" s="75"/>
      <c r="O292" s="82">
        <v>6</v>
      </c>
      <c r="P292" s="123" t="str">
        <f>_xlfn.XLOOKUP(O292,'ARX IDs'!B$3:B$47,'ARX IDs'!C$3:C$47,"")</f>
        <v/>
      </c>
      <c r="Q292" s="123">
        <f t="shared" si="37"/>
        <v>6</v>
      </c>
      <c r="R292" s="39">
        <v>5</v>
      </c>
      <c r="S292" s="109">
        <v>6</v>
      </c>
      <c r="T292" s="133">
        <f>IF(ISBLANK(V292), "", _xlfn.XLOOKUP(V292,'SNAP2 IDs'!C$3:C$15,'SNAP2 IDs'!B$3:B$15,""))</f>
        <v>12</v>
      </c>
      <c r="U292" s="134">
        <f>_xlfn.XLOOKUP($T292, 'SNAP2 IDs'!$B$3:$B$15,'SNAP2 IDs'!D$3:D$15, "Lookup err")</f>
        <v>1</v>
      </c>
      <c r="V292" s="38">
        <v>2</v>
      </c>
      <c r="W292" s="134" t="str">
        <f>_xlfn.XLOOKUP($T292, 'SNAP2 IDs'!$B$3:$B$15,'SNAP2 IDs'!E$3:E$15, "Lookup err")</f>
        <v>02:00:d4:5b:e4:75</v>
      </c>
      <c r="X292" s="136" t="str">
        <f>_xlfn.XLOOKUP($T292, 'SNAP2 IDs'!$B$3:$B$15,'SNAP2 IDs'!F$3:F$15, "Lookup err")</f>
        <v>snap02.sas.pvt</v>
      </c>
      <c r="Y292" s="94">
        <v>0</v>
      </c>
      <c r="Z292" s="39">
        <v>22</v>
      </c>
      <c r="AA292" s="95">
        <v>23</v>
      </c>
      <c r="AB292" s="94">
        <f t="shared" si="38"/>
        <v>20</v>
      </c>
      <c r="AC292" s="95">
        <f t="shared" si="39"/>
        <v>21</v>
      </c>
      <c r="AD292" s="98">
        <f t="shared" si="40"/>
        <v>42</v>
      </c>
      <c r="AE292" s="114"/>
    </row>
    <row r="293" spans="1:31">
      <c r="A293" s="48"/>
      <c r="B293" s="116" t="s">
        <v>822</v>
      </c>
      <c r="C293" s="45" t="s">
        <v>790</v>
      </c>
      <c r="D293" s="28">
        <v>37.234002561199993</v>
      </c>
      <c r="E293" s="29">
        <v>-118.2884194752</v>
      </c>
      <c r="F293" s="62"/>
      <c r="G293" s="65">
        <v>-599.22774007086844</v>
      </c>
      <c r="H293" s="59">
        <v>-640.89355392391337</v>
      </c>
      <c r="I293" s="76" t="s">
        <v>70</v>
      </c>
      <c r="J293" s="77" t="s">
        <v>71</v>
      </c>
      <c r="K293" s="37"/>
      <c r="L293" s="37"/>
      <c r="M293" s="74"/>
      <c r="N293" s="75"/>
      <c r="O293" s="82">
        <v>11</v>
      </c>
      <c r="P293" s="123" t="str">
        <f>_xlfn.XLOOKUP(O293,'ARX IDs'!B$3:B$47,'ARX IDs'!C$3:C$47,"")</f>
        <v/>
      </c>
      <c r="Q293" s="123">
        <f t="shared" ref="Q293:Q324" si="41">O293</f>
        <v>11</v>
      </c>
      <c r="R293" s="39">
        <v>3</v>
      </c>
      <c r="S293" s="109">
        <v>4</v>
      </c>
      <c r="T293" s="133">
        <f>IF(ISBLANK(V293), "", _xlfn.XLOOKUP(V293,'SNAP2 IDs'!C$3:C$15,'SNAP2 IDs'!B$3:B$15,""))</f>
        <v>6</v>
      </c>
      <c r="U293" s="134">
        <f>_xlfn.XLOOKUP($T293, 'SNAP2 IDs'!$B$3:$B$15,'SNAP2 IDs'!D$3:D$15, "Lookup err")</f>
        <v>1</v>
      </c>
      <c r="V293" s="38">
        <v>6</v>
      </c>
      <c r="W293" s="134" t="str">
        <f>_xlfn.XLOOKUP($T293, 'SNAP2 IDs'!$B$3:$B$15,'SNAP2 IDs'!E$3:E$15, "Lookup err")</f>
        <v>02:00:c2:4f:e4:75</v>
      </c>
      <c r="X293" s="136" t="str">
        <f>_xlfn.XLOOKUP($T293, 'SNAP2 IDs'!$B$3:$B$15,'SNAP2 IDs'!F$3:F$15, "Lookup err")</f>
        <v>snap06.sas.pvt</v>
      </c>
      <c r="Y293" s="94">
        <v>1</v>
      </c>
      <c r="Z293" s="39">
        <v>24</v>
      </c>
      <c r="AA293" s="95">
        <v>25</v>
      </c>
      <c r="AB293" s="94">
        <f t="shared" si="38"/>
        <v>58</v>
      </c>
      <c r="AC293" s="95">
        <f t="shared" si="39"/>
        <v>59</v>
      </c>
      <c r="AD293" s="98">
        <f t="shared" si="40"/>
        <v>189</v>
      </c>
      <c r="AE293" s="114"/>
    </row>
    <row r="294" spans="1:31">
      <c r="A294" s="48"/>
      <c r="B294" s="116" t="s">
        <v>823</v>
      </c>
      <c r="C294" s="45" t="s">
        <v>790</v>
      </c>
      <c r="D294" s="28">
        <v>37.235816976199992</v>
      </c>
      <c r="E294" s="29">
        <v>-118.28949464119999</v>
      </c>
      <c r="F294" s="62"/>
      <c r="G294" s="65">
        <v>-694.61916822615353</v>
      </c>
      <c r="H294" s="59">
        <v>-439.52463335757159</v>
      </c>
      <c r="I294" s="76" t="s">
        <v>70</v>
      </c>
      <c r="J294" s="77" t="s">
        <v>71</v>
      </c>
      <c r="K294" s="37"/>
      <c r="L294" s="37"/>
      <c r="M294" s="74"/>
      <c r="N294" s="75"/>
      <c r="O294" s="82">
        <v>12</v>
      </c>
      <c r="P294" s="123" t="str">
        <f>_xlfn.XLOOKUP(O294,'ARX IDs'!B$3:B$47,'ARX IDs'!C$3:C$47,"")</f>
        <v/>
      </c>
      <c r="Q294" s="123">
        <f t="shared" si="41"/>
        <v>12</v>
      </c>
      <c r="R294" s="39">
        <v>15</v>
      </c>
      <c r="S294" s="109">
        <v>16</v>
      </c>
      <c r="T294" s="133">
        <f>IF(ISBLANK(V294), "", _xlfn.XLOOKUP(V294,'SNAP2 IDs'!C$3:C$15,'SNAP2 IDs'!B$3:B$15,""))</f>
        <v>1</v>
      </c>
      <c r="U294" s="134">
        <f>_xlfn.XLOOKUP($T294, 'SNAP2 IDs'!$B$3:$B$15,'SNAP2 IDs'!D$3:D$15, "Lookup err")</f>
        <v>2</v>
      </c>
      <c r="V294" s="38">
        <v>9</v>
      </c>
      <c r="W294" s="134" t="str">
        <f>_xlfn.XLOOKUP($T294, 'SNAP2 IDs'!$B$3:$B$15,'SNAP2 IDs'!E$3:E$15, "Lookup err")</f>
        <v>02:00:ce:ca:e4:6f</v>
      </c>
      <c r="X294" s="136" t="str">
        <f>_xlfn.XLOOKUP($T294, 'SNAP2 IDs'!$B$3:$B$15,'SNAP2 IDs'!F$3:F$15, "Lookup err")</f>
        <v>snap09.sas.pvt</v>
      </c>
      <c r="Y294" s="94">
        <v>1</v>
      </c>
      <c r="Z294" s="39">
        <v>24</v>
      </c>
      <c r="AA294" s="95">
        <v>25</v>
      </c>
      <c r="AB294" s="94">
        <f t="shared" si="38"/>
        <v>58</v>
      </c>
      <c r="AC294" s="95">
        <f t="shared" si="39"/>
        <v>59</v>
      </c>
      <c r="AD294" s="98">
        <f t="shared" si="40"/>
        <v>285</v>
      </c>
      <c r="AE294" s="114"/>
    </row>
    <row r="295" spans="1:31">
      <c r="A295" s="48"/>
      <c r="B295" s="116" t="s">
        <v>824</v>
      </c>
      <c r="C295" s="45" t="s">
        <v>790</v>
      </c>
      <c r="D295" s="28">
        <v>37.241987232199996</v>
      </c>
      <c r="E295" s="29">
        <v>-118.29319386020001</v>
      </c>
      <c r="F295" s="62"/>
      <c r="G295" s="65">
        <v>-1022.7892210639188</v>
      </c>
      <c r="H295" s="59">
        <v>245.26787019866748</v>
      </c>
      <c r="I295" s="76" t="s">
        <v>70</v>
      </c>
      <c r="J295" s="77" t="s">
        <v>71</v>
      </c>
      <c r="K295" s="37"/>
      <c r="L295" s="37"/>
      <c r="M295" s="74"/>
      <c r="N295" s="75"/>
      <c r="O295" s="82">
        <v>6</v>
      </c>
      <c r="P295" s="123" t="str">
        <f>_xlfn.XLOOKUP(O295,'ARX IDs'!B$3:B$47,'ARX IDs'!C$3:C$47,"")</f>
        <v/>
      </c>
      <c r="Q295" s="123">
        <f t="shared" si="41"/>
        <v>6</v>
      </c>
      <c r="R295" s="39">
        <v>7</v>
      </c>
      <c r="S295" s="109">
        <v>8</v>
      </c>
      <c r="T295" s="133">
        <f>IF(ISBLANK(V295), "", _xlfn.XLOOKUP(V295,'SNAP2 IDs'!C$3:C$15,'SNAP2 IDs'!B$3:B$15,""))</f>
        <v>12</v>
      </c>
      <c r="U295" s="134">
        <f>_xlfn.XLOOKUP($T295, 'SNAP2 IDs'!$B$3:$B$15,'SNAP2 IDs'!D$3:D$15, "Lookup err")</f>
        <v>1</v>
      </c>
      <c r="V295" s="38">
        <v>2</v>
      </c>
      <c r="W295" s="134" t="str">
        <f>_xlfn.XLOOKUP($T295, 'SNAP2 IDs'!$B$3:$B$15,'SNAP2 IDs'!E$3:E$15, "Lookup err")</f>
        <v>02:00:d4:5b:e4:75</v>
      </c>
      <c r="X295" s="136" t="str">
        <f>_xlfn.XLOOKUP($T295, 'SNAP2 IDs'!$B$3:$B$15,'SNAP2 IDs'!F$3:F$15, "Lookup err")</f>
        <v>snap02.sas.pvt</v>
      </c>
      <c r="Y295" s="94">
        <v>0</v>
      </c>
      <c r="Z295" s="39">
        <v>24</v>
      </c>
      <c r="AA295" s="95">
        <v>25</v>
      </c>
      <c r="AB295" s="94">
        <f t="shared" si="38"/>
        <v>26</v>
      </c>
      <c r="AC295" s="95">
        <f t="shared" si="39"/>
        <v>27</v>
      </c>
      <c r="AD295" s="98">
        <f t="shared" si="40"/>
        <v>45</v>
      </c>
      <c r="AE295" s="114"/>
    </row>
    <row r="296" spans="1:31">
      <c r="A296" s="48"/>
      <c r="B296" s="116" t="s">
        <v>825</v>
      </c>
      <c r="C296" s="45" t="s">
        <v>790</v>
      </c>
      <c r="D296" s="28">
        <v>37.240745878199995</v>
      </c>
      <c r="E296" s="29">
        <v>-118.2919627692</v>
      </c>
      <c r="F296" s="62"/>
      <c r="G296" s="65">
        <v>-913.57117258554706</v>
      </c>
      <c r="H296" s="59">
        <v>107.49888403995114</v>
      </c>
      <c r="I296" s="76" t="s">
        <v>70</v>
      </c>
      <c r="J296" s="77" t="s">
        <v>71</v>
      </c>
      <c r="K296" s="37"/>
      <c r="L296" s="37"/>
      <c r="M296" s="74"/>
      <c r="N296" s="75"/>
      <c r="O296" s="82">
        <v>6</v>
      </c>
      <c r="P296" s="123" t="str">
        <f>_xlfn.XLOOKUP(O296,'ARX IDs'!B$3:B$47,'ARX IDs'!C$3:C$47,"")</f>
        <v/>
      </c>
      <c r="Q296" s="123">
        <f t="shared" si="41"/>
        <v>6</v>
      </c>
      <c r="R296" s="39">
        <v>9</v>
      </c>
      <c r="S296" s="109">
        <v>10</v>
      </c>
      <c r="T296" s="133">
        <f>IF(ISBLANK(V296), "", _xlfn.XLOOKUP(V296,'SNAP2 IDs'!C$3:C$15,'SNAP2 IDs'!B$3:B$15,""))</f>
        <v>12</v>
      </c>
      <c r="U296" s="134">
        <f>_xlfn.XLOOKUP($T296, 'SNAP2 IDs'!$B$3:$B$15,'SNAP2 IDs'!D$3:D$15, "Lookup err")</f>
        <v>1</v>
      </c>
      <c r="V296" s="38">
        <v>2</v>
      </c>
      <c r="W296" s="134" t="str">
        <f>_xlfn.XLOOKUP($T296, 'SNAP2 IDs'!$B$3:$B$15,'SNAP2 IDs'!E$3:E$15, "Lookup err")</f>
        <v>02:00:d4:5b:e4:75</v>
      </c>
      <c r="X296" s="136" t="str">
        <f>_xlfn.XLOOKUP($T296, 'SNAP2 IDs'!$B$3:$B$15,'SNAP2 IDs'!F$3:F$15, "Lookup err")</f>
        <v>snap02.sas.pvt</v>
      </c>
      <c r="Y296" s="94">
        <v>0</v>
      </c>
      <c r="Z296" s="39">
        <v>26</v>
      </c>
      <c r="AA296" s="95">
        <v>27</v>
      </c>
      <c r="AB296" s="94">
        <f t="shared" si="38"/>
        <v>24</v>
      </c>
      <c r="AC296" s="95">
        <f t="shared" si="39"/>
        <v>25</v>
      </c>
      <c r="AD296" s="98">
        <f t="shared" si="40"/>
        <v>44</v>
      </c>
      <c r="AE296" s="114"/>
    </row>
    <row r="297" spans="1:31">
      <c r="A297" s="48"/>
      <c r="B297" s="116" t="s">
        <v>826</v>
      </c>
      <c r="C297" s="45" t="s">
        <v>790</v>
      </c>
      <c r="D297" s="28">
        <v>37.241128007199997</v>
      </c>
      <c r="E297" s="29">
        <v>-118.2823113692</v>
      </c>
      <c r="F297" s="62">
        <v>1183.24</v>
      </c>
      <c r="G297" s="65">
        <v>-57.201269042497707</v>
      </c>
      <c r="H297" s="59">
        <v>149.9086437958766</v>
      </c>
      <c r="I297" s="76" t="s">
        <v>70</v>
      </c>
      <c r="J297" s="77" t="s">
        <v>71</v>
      </c>
      <c r="K297" s="37"/>
      <c r="L297" s="37"/>
      <c r="M297" s="74"/>
      <c r="N297" s="75"/>
      <c r="O297" s="82">
        <v>13</v>
      </c>
      <c r="P297" s="123" t="str">
        <f>_xlfn.XLOOKUP(O297,'ARX IDs'!B$3:B$47,'ARX IDs'!C$3:C$47,"")</f>
        <v/>
      </c>
      <c r="Q297" s="123">
        <f t="shared" si="41"/>
        <v>13</v>
      </c>
      <c r="R297" s="39">
        <v>1</v>
      </c>
      <c r="S297" s="109">
        <v>2</v>
      </c>
      <c r="T297" s="133">
        <f>IF(ISBLANK(V297), "", _xlfn.XLOOKUP(V297,'SNAP2 IDs'!C$3:C$15,'SNAP2 IDs'!B$3:B$15,""))</f>
        <v>1</v>
      </c>
      <c r="U297" s="134">
        <f>_xlfn.XLOOKUP($T297, 'SNAP2 IDs'!$B$3:$B$15,'SNAP2 IDs'!D$3:D$15, "Lookup err")</f>
        <v>2</v>
      </c>
      <c r="V297" s="38">
        <v>9</v>
      </c>
      <c r="W297" s="134" t="str">
        <f>_xlfn.XLOOKUP($T297, 'SNAP2 IDs'!$B$3:$B$15,'SNAP2 IDs'!E$3:E$15, "Lookup err")</f>
        <v>02:00:ce:ca:e4:6f</v>
      </c>
      <c r="X297" s="136" t="str">
        <f>_xlfn.XLOOKUP($T297, 'SNAP2 IDs'!$B$3:$B$15,'SNAP2 IDs'!F$3:F$15, "Lookup err")</f>
        <v>snap09.sas.pvt</v>
      </c>
      <c r="Y297" s="94">
        <v>1</v>
      </c>
      <c r="Z297" s="39">
        <v>26</v>
      </c>
      <c r="AA297" s="95">
        <v>27</v>
      </c>
      <c r="AB297" s="94">
        <f t="shared" si="38"/>
        <v>56</v>
      </c>
      <c r="AC297" s="95">
        <f t="shared" si="39"/>
        <v>57</v>
      </c>
      <c r="AD297" s="98">
        <f t="shared" si="40"/>
        <v>284</v>
      </c>
      <c r="AE297" s="114"/>
    </row>
    <row r="298" spans="1:31">
      <c r="A298" s="48"/>
      <c r="B298" s="116" t="s">
        <v>827</v>
      </c>
      <c r="C298" s="45" t="s">
        <v>790</v>
      </c>
      <c r="D298" s="28">
        <v>37.241150898199997</v>
      </c>
      <c r="E298" s="29">
        <v>-118.2812309612</v>
      </c>
      <c r="F298" s="62">
        <v>1183.1300000000001</v>
      </c>
      <c r="G298" s="65">
        <v>38.662937201711031</v>
      </c>
      <c r="H298" s="59">
        <v>152.44915187190747</v>
      </c>
      <c r="I298" s="76" t="s">
        <v>70</v>
      </c>
      <c r="J298" s="77" t="s">
        <v>71</v>
      </c>
      <c r="K298" s="37"/>
      <c r="L298" s="37"/>
      <c r="M298" s="74"/>
      <c r="N298" s="75"/>
      <c r="O298" s="82">
        <v>11</v>
      </c>
      <c r="P298" s="123" t="str">
        <f>_xlfn.XLOOKUP(O298,'ARX IDs'!B$3:B$47,'ARX IDs'!C$3:C$47,"")</f>
        <v/>
      </c>
      <c r="Q298" s="123">
        <f t="shared" si="41"/>
        <v>11</v>
      </c>
      <c r="R298" s="39">
        <v>5</v>
      </c>
      <c r="S298" s="109">
        <v>6</v>
      </c>
      <c r="T298" s="133">
        <f>IF(ISBLANK(V298), "", _xlfn.XLOOKUP(V298,'SNAP2 IDs'!C$3:C$15,'SNAP2 IDs'!B$3:B$15,""))</f>
        <v>6</v>
      </c>
      <c r="U298" s="134">
        <f>_xlfn.XLOOKUP($T298, 'SNAP2 IDs'!$B$3:$B$15,'SNAP2 IDs'!D$3:D$15, "Lookup err")</f>
        <v>1</v>
      </c>
      <c r="V298" s="38">
        <v>6</v>
      </c>
      <c r="W298" s="134" t="str">
        <f>_xlfn.XLOOKUP($T298, 'SNAP2 IDs'!$B$3:$B$15,'SNAP2 IDs'!E$3:E$15, "Lookup err")</f>
        <v>02:00:c2:4f:e4:75</v>
      </c>
      <c r="X298" s="136" t="str">
        <f>_xlfn.XLOOKUP($T298, 'SNAP2 IDs'!$B$3:$B$15,'SNAP2 IDs'!F$3:F$15, "Lookup err")</f>
        <v>snap06.sas.pvt</v>
      </c>
      <c r="Y298" s="94">
        <v>1</v>
      </c>
      <c r="Z298" s="39">
        <v>26</v>
      </c>
      <c r="AA298" s="95">
        <v>27</v>
      </c>
      <c r="AB298" s="94">
        <f t="shared" si="38"/>
        <v>56</v>
      </c>
      <c r="AC298" s="95">
        <f t="shared" si="39"/>
        <v>57</v>
      </c>
      <c r="AD298" s="98">
        <f t="shared" si="40"/>
        <v>188</v>
      </c>
      <c r="AE298" s="114"/>
    </row>
    <row r="299" spans="1:31">
      <c r="A299" s="48"/>
      <c r="B299" s="116" t="s">
        <v>828</v>
      </c>
      <c r="C299" s="45" t="s">
        <v>790</v>
      </c>
      <c r="D299" s="28">
        <v>37.240951235199994</v>
      </c>
      <c r="E299" s="29">
        <v>-118.28785766919999</v>
      </c>
      <c r="F299" s="62"/>
      <c r="G299" s="65">
        <v>-549.32377983451067</v>
      </c>
      <c r="H299" s="59">
        <v>130.2899860869002</v>
      </c>
      <c r="I299" s="76" t="s">
        <v>70</v>
      </c>
      <c r="J299" s="77" t="s">
        <v>71</v>
      </c>
      <c r="K299" s="37"/>
      <c r="L299" s="37"/>
      <c r="M299" s="74"/>
      <c r="N299" s="75"/>
      <c r="O299" s="82">
        <v>6</v>
      </c>
      <c r="P299" s="123" t="str">
        <f>_xlfn.XLOOKUP(O299,'ARX IDs'!B$3:B$47,'ARX IDs'!C$3:C$47,"")</f>
        <v/>
      </c>
      <c r="Q299" s="123">
        <f t="shared" si="41"/>
        <v>6</v>
      </c>
      <c r="R299" s="39">
        <v>11</v>
      </c>
      <c r="S299" s="109">
        <v>12</v>
      </c>
      <c r="T299" s="133">
        <f>IF(ISBLANK(V299), "", _xlfn.XLOOKUP(V299,'SNAP2 IDs'!C$3:C$15,'SNAP2 IDs'!B$3:B$15,""))</f>
        <v>12</v>
      </c>
      <c r="U299" s="134">
        <f>_xlfn.XLOOKUP($T299, 'SNAP2 IDs'!$B$3:$B$15,'SNAP2 IDs'!D$3:D$15, "Lookup err")</f>
        <v>1</v>
      </c>
      <c r="V299" s="38">
        <v>2</v>
      </c>
      <c r="W299" s="134" t="str">
        <f>_xlfn.XLOOKUP($T299, 'SNAP2 IDs'!$B$3:$B$15,'SNAP2 IDs'!E$3:E$15, "Lookup err")</f>
        <v>02:00:d4:5b:e4:75</v>
      </c>
      <c r="X299" s="136" t="str">
        <f>_xlfn.XLOOKUP($T299, 'SNAP2 IDs'!$B$3:$B$15,'SNAP2 IDs'!F$3:F$15, "Lookup err")</f>
        <v>snap02.sas.pvt</v>
      </c>
      <c r="Y299" s="94">
        <v>0</v>
      </c>
      <c r="Z299" s="39">
        <v>28</v>
      </c>
      <c r="AA299" s="95">
        <v>29</v>
      </c>
      <c r="AB299" s="94">
        <f t="shared" si="38"/>
        <v>30</v>
      </c>
      <c r="AC299" s="95">
        <f t="shared" si="39"/>
        <v>31</v>
      </c>
      <c r="AD299" s="98">
        <f t="shared" si="40"/>
        <v>47</v>
      </c>
      <c r="AE299" s="114"/>
    </row>
    <row r="300" spans="1:31">
      <c r="A300" s="48"/>
      <c r="B300" s="116" t="s">
        <v>829</v>
      </c>
      <c r="C300" s="45" t="s">
        <v>790</v>
      </c>
      <c r="D300" s="28">
        <v>37.241879652199991</v>
      </c>
      <c r="E300" s="29">
        <v>-118.2897122692</v>
      </c>
      <c r="F300" s="62"/>
      <c r="G300" s="65">
        <v>-713.87340897546892</v>
      </c>
      <c r="H300" s="59">
        <v>233.32833680878881</v>
      </c>
      <c r="I300" s="76" t="s">
        <v>70</v>
      </c>
      <c r="J300" s="77" t="s">
        <v>71</v>
      </c>
      <c r="K300" s="37"/>
      <c r="L300" s="37"/>
      <c r="M300" s="74"/>
      <c r="N300" s="75"/>
      <c r="O300" s="82">
        <v>6</v>
      </c>
      <c r="P300" s="123" t="str">
        <f>_xlfn.XLOOKUP(O300,'ARX IDs'!B$3:B$47,'ARX IDs'!C$3:C$47,"")</f>
        <v/>
      </c>
      <c r="Q300" s="123">
        <f t="shared" si="41"/>
        <v>6</v>
      </c>
      <c r="R300" s="39">
        <v>13</v>
      </c>
      <c r="S300" s="109">
        <v>14</v>
      </c>
      <c r="T300" s="133">
        <f>IF(ISBLANK(V300), "", _xlfn.XLOOKUP(V300,'SNAP2 IDs'!C$3:C$15,'SNAP2 IDs'!B$3:B$15,""))</f>
        <v>12</v>
      </c>
      <c r="U300" s="134">
        <f>_xlfn.XLOOKUP($T300, 'SNAP2 IDs'!$B$3:$B$15,'SNAP2 IDs'!D$3:D$15, "Lookup err")</f>
        <v>1</v>
      </c>
      <c r="V300" s="38">
        <v>2</v>
      </c>
      <c r="W300" s="134" t="str">
        <f>_xlfn.XLOOKUP($T300, 'SNAP2 IDs'!$B$3:$B$15,'SNAP2 IDs'!E$3:E$15, "Lookup err")</f>
        <v>02:00:d4:5b:e4:75</v>
      </c>
      <c r="X300" s="136" t="str">
        <f>_xlfn.XLOOKUP($T300, 'SNAP2 IDs'!$B$3:$B$15,'SNAP2 IDs'!F$3:F$15, "Lookup err")</f>
        <v>snap02.sas.pvt</v>
      </c>
      <c r="Y300" s="94">
        <v>0</v>
      </c>
      <c r="Z300" s="39">
        <v>30</v>
      </c>
      <c r="AA300" s="95">
        <v>31</v>
      </c>
      <c r="AB300" s="94">
        <f t="shared" si="38"/>
        <v>28</v>
      </c>
      <c r="AC300" s="95">
        <f t="shared" si="39"/>
        <v>29</v>
      </c>
      <c r="AD300" s="98">
        <f t="shared" si="40"/>
        <v>46</v>
      </c>
      <c r="AE300" s="114"/>
    </row>
    <row r="301" spans="1:31">
      <c r="A301" s="48"/>
      <c r="B301" s="116" t="s">
        <v>830</v>
      </c>
      <c r="C301" s="45" t="s">
        <v>790</v>
      </c>
      <c r="D301" s="28">
        <v>37.249589256199997</v>
      </c>
      <c r="E301" s="29">
        <v>-118.2808874832</v>
      </c>
      <c r="F301" s="62"/>
      <c r="G301" s="65">
        <v>69.131903724315364</v>
      </c>
      <c r="H301" s="59">
        <v>1088.9620454567676</v>
      </c>
      <c r="I301" s="76" t="s">
        <v>70</v>
      </c>
      <c r="J301" s="77" t="s">
        <v>71</v>
      </c>
      <c r="K301" s="37"/>
      <c r="L301" s="37"/>
      <c r="M301" s="74"/>
      <c r="N301" s="75"/>
      <c r="O301" s="82">
        <v>13</v>
      </c>
      <c r="P301" s="123" t="str">
        <f>_xlfn.XLOOKUP(O301,'ARX IDs'!B$3:B$47,'ARX IDs'!C$3:C$47,"")</f>
        <v/>
      </c>
      <c r="Q301" s="123">
        <f t="shared" si="41"/>
        <v>13</v>
      </c>
      <c r="R301" s="39">
        <v>7</v>
      </c>
      <c r="S301" s="109">
        <v>8</v>
      </c>
      <c r="T301" s="133">
        <f>IF(ISBLANK(V301), "", _xlfn.XLOOKUP(V301,'SNAP2 IDs'!C$3:C$15,'SNAP2 IDs'!B$3:B$15,""))</f>
        <v>2</v>
      </c>
      <c r="U301" s="134">
        <f>_xlfn.XLOOKUP($T301, 'SNAP2 IDs'!$B$3:$B$15,'SNAP2 IDs'!D$3:D$15, "Lookup err")</f>
        <v>2</v>
      </c>
      <c r="V301" s="38">
        <v>10</v>
      </c>
      <c r="W301" s="134" t="str">
        <f>_xlfn.XLOOKUP($T301, 'SNAP2 IDs'!$B$3:$B$15,'SNAP2 IDs'!E$3:E$15, "Lookup err")</f>
        <v>00:00:41:1e:e4:75</v>
      </c>
      <c r="X301" s="136" t="str">
        <f>_xlfn.XLOOKUP($T301, 'SNAP2 IDs'!$B$3:$B$15,'SNAP2 IDs'!F$3:F$15, "Lookup err")</f>
        <v>snap010.sas.pvt</v>
      </c>
      <c r="Y301" s="94">
        <v>1</v>
      </c>
      <c r="Z301" s="39">
        <v>22</v>
      </c>
      <c r="AA301" s="95">
        <v>23</v>
      </c>
      <c r="AB301" s="94">
        <f t="shared" si="38"/>
        <v>52</v>
      </c>
      <c r="AC301" s="95">
        <f t="shared" si="39"/>
        <v>53</v>
      </c>
      <c r="AD301" s="98">
        <f t="shared" si="40"/>
        <v>314</v>
      </c>
      <c r="AE301" s="114"/>
    </row>
    <row r="302" spans="1:31">
      <c r="A302" s="48"/>
      <c r="B302" s="116" t="s">
        <v>831</v>
      </c>
      <c r="C302" s="45" t="s">
        <v>790</v>
      </c>
      <c r="D302" s="28">
        <v>37.249584330199994</v>
      </c>
      <c r="E302" s="29">
        <v>-118.2777622692</v>
      </c>
      <c r="F302" s="62"/>
      <c r="G302" s="65">
        <v>346.40006699680231</v>
      </c>
      <c r="H302" s="59">
        <v>1088.4153440112725</v>
      </c>
      <c r="I302" s="76" t="s">
        <v>70</v>
      </c>
      <c r="J302" s="77" t="s">
        <v>71</v>
      </c>
      <c r="K302" s="37"/>
      <c r="L302" s="37"/>
      <c r="M302" s="74"/>
      <c r="N302" s="75"/>
      <c r="O302" s="82">
        <v>6</v>
      </c>
      <c r="P302" s="123" t="str">
        <f>_xlfn.XLOOKUP(O302,'ARX IDs'!B$3:B$47,'ARX IDs'!C$3:C$47,"")</f>
        <v/>
      </c>
      <c r="Q302" s="123">
        <f t="shared" si="41"/>
        <v>6</v>
      </c>
      <c r="R302" s="39">
        <v>15</v>
      </c>
      <c r="S302" s="109">
        <v>16</v>
      </c>
      <c r="T302" s="133">
        <f>IF(ISBLANK(V302), "", _xlfn.XLOOKUP(V302,'SNAP2 IDs'!C$3:C$15,'SNAP2 IDs'!B$3:B$15,""))</f>
        <v>12</v>
      </c>
      <c r="U302" s="134">
        <f>_xlfn.XLOOKUP($T302, 'SNAP2 IDs'!$B$3:$B$15,'SNAP2 IDs'!D$3:D$15, "Lookup err")</f>
        <v>1</v>
      </c>
      <c r="V302" s="38">
        <v>2</v>
      </c>
      <c r="W302" s="134" t="str">
        <f>_xlfn.XLOOKUP($T302, 'SNAP2 IDs'!$B$3:$B$15,'SNAP2 IDs'!E$3:E$15, "Lookup err")</f>
        <v>02:00:d4:5b:e4:75</v>
      </c>
      <c r="X302" s="136" t="str">
        <f>_xlfn.XLOOKUP($T302, 'SNAP2 IDs'!$B$3:$B$15,'SNAP2 IDs'!F$3:F$15, "Lookup err")</f>
        <v>snap02.sas.pvt</v>
      </c>
      <c r="Y302" s="94">
        <v>1</v>
      </c>
      <c r="Z302" s="39">
        <v>0</v>
      </c>
      <c r="AA302" s="95">
        <v>1</v>
      </c>
      <c r="AB302" s="94">
        <f t="shared" si="38"/>
        <v>34</v>
      </c>
      <c r="AC302" s="95">
        <f t="shared" si="39"/>
        <v>35</v>
      </c>
      <c r="AD302" s="98">
        <f t="shared" si="40"/>
        <v>49</v>
      </c>
      <c r="AE302" s="114"/>
    </row>
    <row r="303" spans="1:31">
      <c r="A303" s="48"/>
      <c r="B303" s="116" t="s">
        <v>832</v>
      </c>
      <c r="C303" s="45" t="s">
        <v>790</v>
      </c>
      <c r="D303" s="28">
        <v>37.236552618199994</v>
      </c>
      <c r="E303" s="29">
        <v>-118.2777585692</v>
      </c>
      <c r="F303" s="62"/>
      <c r="G303" s="65">
        <v>346.78801456891114</v>
      </c>
      <c r="H303" s="59">
        <v>-357.88099865225729</v>
      </c>
      <c r="I303" s="76" t="s">
        <v>70</v>
      </c>
      <c r="J303" s="77" t="s">
        <v>71</v>
      </c>
      <c r="K303" s="37"/>
      <c r="L303" s="37"/>
      <c r="M303" s="74"/>
      <c r="N303" s="75"/>
      <c r="O303" s="82">
        <v>11</v>
      </c>
      <c r="P303" s="123" t="str">
        <f>_xlfn.XLOOKUP(O303,'ARX IDs'!B$3:B$47,'ARX IDs'!C$3:C$47,"")</f>
        <v/>
      </c>
      <c r="Q303" s="123">
        <f t="shared" si="41"/>
        <v>11</v>
      </c>
      <c r="R303" s="39">
        <v>7</v>
      </c>
      <c r="S303" s="109">
        <v>8</v>
      </c>
      <c r="T303" s="133">
        <f>IF(ISBLANK(V303), "", _xlfn.XLOOKUP(V303,'SNAP2 IDs'!C$3:C$15,'SNAP2 IDs'!B$3:B$15,""))</f>
        <v>6</v>
      </c>
      <c r="U303" s="134">
        <f>_xlfn.XLOOKUP($T303, 'SNAP2 IDs'!$B$3:$B$15,'SNAP2 IDs'!D$3:D$15, "Lookup err")</f>
        <v>1</v>
      </c>
      <c r="V303" s="38">
        <v>6</v>
      </c>
      <c r="W303" s="134" t="str">
        <f>_xlfn.XLOOKUP($T303, 'SNAP2 IDs'!$B$3:$B$15,'SNAP2 IDs'!E$3:E$15, "Lookup err")</f>
        <v>02:00:c2:4f:e4:75</v>
      </c>
      <c r="X303" s="136" t="str">
        <f>_xlfn.XLOOKUP($T303, 'SNAP2 IDs'!$B$3:$B$15,'SNAP2 IDs'!F$3:F$15, "Lookup err")</f>
        <v>snap06.sas.pvt</v>
      </c>
      <c r="Y303" s="94">
        <v>1</v>
      </c>
      <c r="Z303" s="39">
        <v>28</v>
      </c>
      <c r="AA303" s="95">
        <v>29</v>
      </c>
      <c r="AB303" s="94">
        <f t="shared" si="38"/>
        <v>62</v>
      </c>
      <c r="AC303" s="95">
        <f t="shared" si="39"/>
        <v>63</v>
      </c>
      <c r="AD303" s="98">
        <f t="shared" si="40"/>
        <v>191</v>
      </c>
      <c r="AE303" s="114"/>
    </row>
    <row r="304" spans="1:31">
      <c r="A304" s="48"/>
      <c r="B304" s="116" t="s">
        <v>833</v>
      </c>
      <c r="C304" s="45" t="s">
        <v>790</v>
      </c>
      <c r="D304" s="28">
        <v>37.237852287199992</v>
      </c>
      <c r="E304" s="29">
        <v>-118.27720626920001</v>
      </c>
      <c r="F304" s="62"/>
      <c r="G304" s="65">
        <v>395.78956436192084</v>
      </c>
      <c r="H304" s="59">
        <v>-213.64004847086366</v>
      </c>
      <c r="I304" s="76" t="s">
        <v>70</v>
      </c>
      <c r="J304" s="77" t="s">
        <v>71</v>
      </c>
      <c r="K304" s="37"/>
      <c r="L304" s="37"/>
      <c r="M304" s="74"/>
      <c r="N304" s="75"/>
      <c r="O304" s="82">
        <v>14</v>
      </c>
      <c r="P304" s="123" t="str">
        <f>_xlfn.XLOOKUP(O304,'ARX IDs'!B$3:B$47,'ARX IDs'!C$3:C$47,"")</f>
        <v/>
      </c>
      <c r="Q304" s="123">
        <f t="shared" si="41"/>
        <v>14</v>
      </c>
      <c r="R304" s="39">
        <v>5</v>
      </c>
      <c r="S304" s="109">
        <v>6</v>
      </c>
      <c r="T304" s="133">
        <f>IF(ISBLANK(V304), "", _xlfn.XLOOKUP(V304,'SNAP2 IDs'!C$3:C$15,'SNAP2 IDs'!B$3:B$15,""))</f>
        <v>4</v>
      </c>
      <c r="U304" s="134">
        <f>_xlfn.XLOOKUP($T304, 'SNAP2 IDs'!$B$3:$B$15,'SNAP2 IDs'!D$3:D$15, "Lookup err")</f>
        <v>2</v>
      </c>
      <c r="V304" s="38">
        <v>11</v>
      </c>
      <c r="W304" s="134" t="str">
        <f>_xlfn.XLOOKUP($T304, 'SNAP2 IDs'!$B$3:$B$15,'SNAP2 IDs'!E$3:E$15, "Lookup err")</f>
        <v>00:00:b3:fc:e4:6f</v>
      </c>
      <c r="X304" s="136" t="str">
        <f>_xlfn.XLOOKUP($T304, 'SNAP2 IDs'!$B$3:$B$15,'SNAP2 IDs'!F$3:F$15, "Lookup err")</f>
        <v>snap011.sas.pvt</v>
      </c>
      <c r="Y304" s="94">
        <v>1</v>
      </c>
      <c r="Z304" s="39">
        <v>26</v>
      </c>
      <c r="AA304" s="95">
        <v>27</v>
      </c>
      <c r="AB304" s="94">
        <f t="shared" si="38"/>
        <v>56</v>
      </c>
      <c r="AC304" s="95">
        <f t="shared" si="39"/>
        <v>57</v>
      </c>
      <c r="AD304" s="98">
        <f t="shared" si="40"/>
        <v>348</v>
      </c>
      <c r="AE304" s="114"/>
    </row>
    <row r="305" spans="1:31">
      <c r="A305" s="48"/>
      <c r="B305" s="116" t="s">
        <v>834</v>
      </c>
      <c r="C305" s="45" t="s">
        <v>790</v>
      </c>
      <c r="D305" s="28">
        <v>37.236127252199992</v>
      </c>
      <c r="E305" s="29">
        <v>-118.2874094692</v>
      </c>
      <c r="F305" s="62"/>
      <c r="G305" s="65">
        <v>-509.58752935836787</v>
      </c>
      <c r="H305" s="59">
        <v>-405.08932324506247</v>
      </c>
      <c r="I305" s="76" t="s">
        <v>70</v>
      </c>
      <c r="J305" s="77" t="s">
        <v>71</v>
      </c>
      <c r="K305" s="37"/>
      <c r="L305" s="37"/>
      <c r="M305" s="74"/>
      <c r="N305" s="75"/>
      <c r="O305" s="82">
        <v>7</v>
      </c>
      <c r="P305" s="123" t="str">
        <f>_xlfn.XLOOKUP(O305,'ARX IDs'!B$3:B$47,'ARX IDs'!C$3:C$47,"")</f>
        <v/>
      </c>
      <c r="Q305" s="123">
        <f t="shared" si="41"/>
        <v>7</v>
      </c>
      <c r="R305" s="39">
        <v>1</v>
      </c>
      <c r="S305" s="109">
        <v>2</v>
      </c>
      <c r="T305" s="133">
        <f>IF(ISBLANK(V305), "", _xlfn.XLOOKUP(V305,'SNAP2 IDs'!C$3:C$15,'SNAP2 IDs'!B$3:B$15,""))</f>
        <v>12</v>
      </c>
      <c r="U305" s="134">
        <f>_xlfn.XLOOKUP($T305, 'SNAP2 IDs'!$B$3:$B$15,'SNAP2 IDs'!D$3:D$15, "Lookup err")</f>
        <v>1</v>
      </c>
      <c r="V305" s="38">
        <v>2</v>
      </c>
      <c r="W305" s="134" t="str">
        <f>_xlfn.XLOOKUP($T305, 'SNAP2 IDs'!$B$3:$B$15,'SNAP2 IDs'!E$3:E$15, "Lookup err")</f>
        <v>02:00:d4:5b:e4:75</v>
      </c>
      <c r="X305" s="136" t="str">
        <f>_xlfn.XLOOKUP($T305, 'SNAP2 IDs'!$B$3:$B$15,'SNAP2 IDs'!F$3:F$15, "Lookup err")</f>
        <v>snap02.sas.pvt</v>
      </c>
      <c r="Y305" s="94">
        <v>1</v>
      </c>
      <c r="Z305" s="39">
        <v>2</v>
      </c>
      <c r="AA305" s="95">
        <v>3</v>
      </c>
      <c r="AB305" s="94">
        <f t="shared" si="38"/>
        <v>32</v>
      </c>
      <c r="AC305" s="95">
        <f t="shared" si="39"/>
        <v>33</v>
      </c>
      <c r="AD305" s="98">
        <f t="shared" si="40"/>
        <v>48</v>
      </c>
      <c r="AE305" s="114"/>
    </row>
    <row r="306" spans="1:31">
      <c r="A306" s="48"/>
      <c r="B306" s="116" t="s">
        <v>835</v>
      </c>
      <c r="C306" s="45" t="s">
        <v>790</v>
      </c>
      <c r="D306" s="28">
        <v>37.233932973199991</v>
      </c>
      <c r="E306" s="29">
        <v>-118.28561575720001</v>
      </c>
      <c r="F306" s="62"/>
      <c r="G306" s="65">
        <v>-350.43174495166761</v>
      </c>
      <c r="H306" s="59">
        <v>-648.61662744615307</v>
      </c>
      <c r="I306" s="76" t="s">
        <v>70</v>
      </c>
      <c r="J306" s="77" t="s">
        <v>71</v>
      </c>
      <c r="K306" s="37"/>
      <c r="L306" s="37"/>
      <c r="M306" s="74"/>
      <c r="N306" s="75"/>
      <c r="O306" s="82">
        <v>9</v>
      </c>
      <c r="P306" s="123" t="str">
        <f>_xlfn.XLOOKUP(O306,'ARX IDs'!B$3:B$47,'ARX IDs'!C$3:C$47,"")</f>
        <v/>
      </c>
      <c r="Q306" s="123">
        <f t="shared" si="41"/>
        <v>9</v>
      </c>
      <c r="R306" s="39">
        <v>5</v>
      </c>
      <c r="S306" s="109">
        <v>6</v>
      </c>
      <c r="T306" s="133">
        <f>IF(ISBLANK(V306), "", _xlfn.XLOOKUP(V306,'SNAP2 IDs'!C$3:C$15,'SNAP2 IDs'!B$3:B$15,""))</f>
        <v>10</v>
      </c>
      <c r="U306" s="134">
        <f>_xlfn.XLOOKUP($T306, 'SNAP2 IDs'!$B$3:$B$15,'SNAP2 IDs'!D$3:D$15, "Lookup err")</f>
        <v>1</v>
      </c>
      <c r="V306" s="38">
        <v>3</v>
      </c>
      <c r="W306" s="134" t="str">
        <f>_xlfn.XLOOKUP($T306, 'SNAP2 IDs'!$B$3:$B$15,'SNAP2 IDs'!E$3:E$15, "Lookup err")</f>
        <v>02:00:a6:4e:e4:6f</v>
      </c>
      <c r="X306" s="136" t="str">
        <f>_xlfn.XLOOKUP($T306, 'SNAP2 IDs'!$B$3:$B$15,'SNAP2 IDs'!F$3:F$15, "Lookup err")</f>
        <v>snap03.sas.pvt</v>
      </c>
      <c r="Y306" s="94">
        <v>1</v>
      </c>
      <c r="Z306" s="39">
        <v>26</v>
      </c>
      <c r="AA306" s="95">
        <v>27</v>
      </c>
      <c r="AB306" s="94">
        <f t="shared" si="38"/>
        <v>56</v>
      </c>
      <c r="AC306" s="95">
        <f t="shared" si="39"/>
        <v>57</v>
      </c>
      <c r="AD306" s="98">
        <f t="shared" si="40"/>
        <v>92</v>
      </c>
      <c r="AE306" s="114"/>
    </row>
    <row r="307" spans="1:31">
      <c r="A307" s="48"/>
      <c r="B307" s="116" t="s">
        <v>836</v>
      </c>
      <c r="C307" s="45" t="s">
        <v>790</v>
      </c>
      <c r="D307" s="28">
        <v>37.237328965199993</v>
      </c>
      <c r="E307" s="29">
        <v>-118.2862442692</v>
      </c>
      <c r="F307" s="62">
        <v>1182.8699999999999</v>
      </c>
      <c r="G307" s="65">
        <v>-406.18647043474357</v>
      </c>
      <c r="H307" s="59">
        <v>-271.7198076486651</v>
      </c>
      <c r="I307" s="76" t="s">
        <v>70</v>
      </c>
      <c r="J307" s="77" t="s">
        <v>71</v>
      </c>
      <c r="K307" s="37"/>
      <c r="L307" s="37"/>
      <c r="M307" s="74"/>
      <c r="N307" s="75"/>
      <c r="O307" s="82">
        <v>7</v>
      </c>
      <c r="P307" s="123" t="str">
        <f>_xlfn.XLOOKUP(O307,'ARX IDs'!B$3:B$47,'ARX IDs'!C$3:C$47,"")</f>
        <v/>
      </c>
      <c r="Q307" s="123">
        <f t="shared" si="41"/>
        <v>7</v>
      </c>
      <c r="R307" s="39">
        <v>3</v>
      </c>
      <c r="S307" s="109">
        <v>4</v>
      </c>
      <c r="T307" s="133">
        <f>IF(ISBLANK(V307), "", _xlfn.XLOOKUP(V307,'SNAP2 IDs'!C$3:C$15,'SNAP2 IDs'!B$3:B$15,""))</f>
        <v>12</v>
      </c>
      <c r="U307" s="134">
        <f>_xlfn.XLOOKUP($T307, 'SNAP2 IDs'!$B$3:$B$15,'SNAP2 IDs'!D$3:D$15, "Lookup err")</f>
        <v>1</v>
      </c>
      <c r="V307" s="38">
        <v>2</v>
      </c>
      <c r="W307" s="134" t="str">
        <f>_xlfn.XLOOKUP($T307, 'SNAP2 IDs'!$B$3:$B$15,'SNAP2 IDs'!E$3:E$15, "Lookup err")</f>
        <v>02:00:d4:5b:e4:75</v>
      </c>
      <c r="X307" s="136" t="str">
        <f>_xlfn.XLOOKUP($T307, 'SNAP2 IDs'!$B$3:$B$15,'SNAP2 IDs'!F$3:F$15, "Lookup err")</f>
        <v>snap02.sas.pvt</v>
      </c>
      <c r="Y307" s="94">
        <v>1</v>
      </c>
      <c r="Z307" s="39">
        <v>4</v>
      </c>
      <c r="AA307" s="95">
        <v>5</v>
      </c>
      <c r="AB307" s="94">
        <f t="shared" si="38"/>
        <v>38</v>
      </c>
      <c r="AC307" s="95">
        <f t="shared" si="39"/>
        <v>39</v>
      </c>
      <c r="AD307" s="98">
        <f t="shared" si="40"/>
        <v>51</v>
      </c>
      <c r="AE307" s="114"/>
    </row>
    <row r="308" spans="1:31">
      <c r="A308" s="48"/>
      <c r="B308" s="116" t="s">
        <v>837</v>
      </c>
      <c r="C308" s="45" t="s">
        <v>790</v>
      </c>
      <c r="D308" s="28">
        <v>37.239139191199996</v>
      </c>
      <c r="E308" s="29">
        <v>-118.2832514692</v>
      </c>
      <c r="F308" s="62">
        <v>1183.23</v>
      </c>
      <c r="G308" s="65">
        <v>-140.61970189616338</v>
      </c>
      <c r="H308" s="59">
        <v>-70.815794177570197</v>
      </c>
      <c r="I308" s="76" t="s">
        <v>70</v>
      </c>
      <c r="J308" s="77" t="s">
        <v>71</v>
      </c>
      <c r="K308" s="37"/>
      <c r="L308" s="37"/>
      <c r="M308" s="74"/>
      <c r="N308" s="75"/>
      <c r="O308" s="82">
        <v>14</v>
      </c>
      <c r="P308" s="123" t="str">
        <f>_xlfn.XLOOKUP(O308,'ARX IDs'!B$3:B$47,'ARX IDs'!C$3:C$47,"")</f>
        <v/>
      </c>
      <c r="Q308" s="123">
        <f t="shared" si="41"/>
        <v>14</v>
      </c>
      <c r="R308" s="39">
        <v>7</v>
      </c>
      <c r="S308" s="109">
        <v>8</v>
      </c>
      <c r="T308" s="133">
        <f>IF(ISBLANK(V308), "", _xlfn.XLOOKUP(V308,'SNAP2 IDs'!C$3:C$15,'SNAP2 IDs'!B$3:B$15,""))</f>
        <v>4</v>
      </c>
      <c r="U308" s="134">
        <f>_xlfn.XLOOKUP($T308, 'SNAP2 IDs'!$B$3:$B$15,'SNAP2 IDs'!D$3:D$15, "Lookup err")</f>
        <v>2</v>
      </c>
      <c r="V308" s="38">
        <v>11</v>
      </c>
      <c r="W308" s="134" t="str">
        <f>_xlfn.XLOOKUP($T308, 'SNAP2 IDs'!$B$3:$B$15,'SNAP2 IDs'!E$3:E$15, "Lookup err")</f>
        <v>00:00:b3:fc:e4:6f</v>
      </c>
      <c r="X308" s="136" t="str">
        <f>_xlfn.XLOOKUP($T308, 'SNAP2 IDs'!$B$3:$B$15,'SNAP2 IDs'!F$3:F$15, "Lookup err")</f>
        <v>snap011.sas.pvt</v>
      </c>
      <c r="Y308" s="94">
        <v>1</v>
      </c>
      <c r="Z308" s="39">
        <v>28</v>
      </c>
      <c r="AA308" s="95">
        <v>29</v>
      </c>
      <c r="AB308" s="94">
        <f t="shared" si="38"/>
        <v>62</v>
      </c>
      <c r="AC308" s="95">
        <f t="shared" si="39"/>
        <v>63</v>
      </c>
      <c r="AD308" s="98">
        <f t="shared" si="40"/>
        <v>351</v>
      </c>
      <c r="AE308" s="114"/>
    </row>
    <row r="309" spans="1:31">
      <c r="A309" s="48"/>
      <c r="B309" s="116" t="s">
        <v>838</v>
      </c>
      <c r="C309" s="45" t="s">
        <v>790</v>
      </c>
      <c r="D309" s="28">
        <v>37.239940801199992</v>
      </c>
      <c r="E309" s="29">
        <v>-118.2863847692</v>
      </c>
      <c r="F309" s="62"/>
      <c r="G309" s="65">
        <v>-418.63916825963463</v>
      </c>
      <c r="H309" s="59">
        <v>18.149156186374121</v>
      </c>
      <c r="I309" s="76" t="s">
        <v>70</v>
      </c>
      <c r="J309" s="77" t="s">
        <v>71</v>
      </c>
      <c r="K309" s="37"/>
      <c r="L309" s="37"/>
      <c r="M309" s="74"/>
      <c r="N309" s="75"/>
      <c r="O309" s="82">
        <v>7</v>
      </c>
      <c r="P309" s="123" t="str">
        <f>_xlfn.XLOOKUP(O309,'ARX IDs'!B$3:B$47,'ARX IDs'!C$3:C$47,"")</f>
        <v/>
      </c>
      <c r="Q309" s="123">
        <f t="shared" si="41"/>
        <v>7</v>
      </c>
      <c r="R309" s="39">
        <v>5</v>
      </c>
      <c r="S309" s="109">
        <v>6</v>
      </c>
      <c r="T309" s="133">
        <f>IF(ISBLANK(V309), "", _xlfn.XLOOKUP(V309,'SNAP2 IDs'!C$3:C$15,'SNAP2 IDs'!B$3:B$15,""))</f>
        <v>12</v>
      </c>
      <c r="U309" s="134">
        <f>_xlfn.XLOOKUP($T309, 'SNAP2 IDs'!$B$3:$B$15,'SNAP2 IDs'!D$3:D$15, "Lookup err")</f>
        <v>1</v>
      </c>
      <c r="V309" s="38">
        <v>2</v>
      </c>
      <c r="W309" s="134" t="str">
        <f>_xlfn.XLOOKUP($T309, 'SNAP2 IDs'!$B$3:$B$15,'SNAP2 IDs'!E$3:E$15, "Lookup err")</f>
        <v>02:00:d4:5b:e4:75</v>
      </c>
      <c r="X309" s="136" t="str">
        <f>_xlfn.XLOOKUP($T309, 'SNAP2 IDs'!$B$3:$B$15,'SNAP2 IDs'!F$3:F$15, "Lookup err")</f>
        <v>snap02.sas.pvt</v>
      </c>
      <c r="Y309" s="94">
        <v>1</v>
      </c>
      <c r="Z309" s="39">
        <v>6</v>
      </c>
      <c r="AA309" s="95">
        <v>7</v>
      </c>
      <c r="AB309" s="94">
        <f t="shared" si="38"/>
        <v>36</v>
      </c>
      <c r="AC309" s="95">
        <f t="shared" si="39"/>
        <v>37</v>
      </c>
      <c r="AD309" s="98">
        <f t="shared" si="40"/>
        <v>50</v>
      </c>
      <c r="AE309" s="114"/>
    </row>
    <row r="310" spans="1:31">
      <c r="A310" s="48"/>
      <c r="B310" s="116" t="s">
        <v>839</v>
      </c>
      <c r="C310" s="45" t="s">
        <v>790</v>
      </c>
      <c r="D310" s="28">
        <v>37.238325902199996</v>
      </c>
      <c r="E310" s="29">
        <v>-118.2877316942</v>
      </c>
      <c r="F310" s="62"/>
      <c r="G310" s="65">
        <v>-538.16469820581506</v>
      </c>
      <c r="H310" s="59">
        <v>-161.07691307187233</v>
      </c>
      <c r="I310" s="76" t="s">
        <v>70</v>
      </c>
      <c r="J310" s="77" t="s">
        <v>71</v>
      </c>
      <c r="K310" s="37"/>
      <c r="L310" s="37"/>
      <c r="M310" s="74"/>
      <c r="N310" s="75"/>
      <c r="O310" s="82">
        <v>7</v>
      </c>
      <c r="P310" s="123" t="str">
        <f>_xlfn.XLOOKUP(O310,'ARX IDs'!B$3:B$47,'ARX IDs'!C$3:C$47,"")</f>
        <v/>
      </c>
      <c r="Q310" s="123">
        <f t="shared" si="41"/>
        <v>7</v>
      </c>
      <c r="R310" s="39">
        <v>7</v>
      </c>
      <c r="S310" s="109">
        <v>8</v>
      </c>
      <c r="T310" s="133">
        <f>IF(ISBLANK(V310), "", _xlfn.XLOOKUP(V310,'SNAP2 IDs'!C$3:C$15,'SNAP2 IDs'!B$3:B$15,""))</f>
        <v>12</v>
      </c>
      <c r="U310" s="134">
        <f>_xlfn.XLOOKUP($T310, 'SNAP2 IDs'!$B$3:$B$15,'SNAP2 IDs'!D$3:D$15, "Lookup err")</f>
        <v>1</v>
      </c>
      <c r="V310" s="38">
        <v>2</v>
      </c>
      <c r="W310" s="134" t="str">
        <f>_xlfn.XLOOKUP($T310, 'SNAP2 IDs'!$B$3:$B$15,'SNAP2 IDs'!E$3:E$15, "Lookup err")</f>
        <v>02:00:d4:5b:e4:75</v>
      </c>
      <c r="X310" s="136" t="str">
        <f>_xlfn.XLOOKUP($T310, 'SNAP2 IDs'!$B$3:$B$15,'SNAP2 IDs'!F$3:F$15, "Lookup err")</f>
        <v>snap02.sas.pvt</v>
      </c>
      <c r="Y310" s="94">
        <v>1</v>
      </c>
      <c r="Z310" s="39">
        <v>8</v>
      </c>
      <c r="AA310" s="95">
        <v>9</v>
      </c>
      <c r="AB310" s="94">
        <f t="shared" si="38"/>
        <v>42</v>
      </c>
      <c r="AC310" s="95">
        <f t="shared" si="39"/>
        <v>43</v>
      </c>
      <c r="AD310" s="98">
        <f t="shared" si="40"/>
        <v>53</v>
      </c>
      <c r="AE310" s="114"/>
    </row>
    <row r="311" spans="1:31">
      <c r="A311" s="48"/>
      <c r="B311" s="116" t="s">
        <v>840</v>
      </c>
      <c r="C311" s="45" t="s">
        <v>790</v>
      </c>
      <c r="D311" s="28">
        <v>37.244361108199996</v>
      </c>
      <c r="E311" s="29">
        <v>-118.2844719692</v>
      </c>
      <c r="F311" s="62"/>
      <c r="G311" s="65">
        <v>-248.89991039128279</v>
      </c>
      <c r="H311" s="59">
        <v>508.7273586171334</v>
      </c>
      <c r="I311" s="76" t="s">
        <v>70</v>
      </c>
      <c r="J311" s="77" t="s">
        <v>71</v>
      </c>
      <c r="K311" s="37"/>
      <c r="L311" s="37"/>
      <c r="M311" s="74"/>
      <c r="N311" s="75"/>
      <c r="O311" s="82">
        <v>2</v>
      </c>
      <c r="P311" s="123" t="str">
        <f>_xlfn.XLOOKUP(O311,'ARX IDs'!B$3:B$47,'ARX IDs'!C$3:C$47,"")</f>
        <v/>
      </c>
      <c r="Q311" s="123">
        <f t="shared" si="41"/>
        <v>2</v>
      </c>
      <c r="R311" s="39">
        <v>11</v>
      </c>
      <c r="S311" s="109">
        <v>12</v>
      </c>
      <c r="T311" s="133">
        <f>IF(ISBLANK(V311), "", _xlfn.XLOOKUP(V311,'SNAP2 IDs'!C$3:C$15,'SNAP2 IDs'!B$3:B$15,""))</f>
        <v>13</v>
      </c>
      <c r="U311" s="134">
        <f>_xlfn.XLOOKUP($T311, 'SNAP2 IDs'!$B$3:$B$15,'SNAP2 IDs'!D$3:D$15, "Lookup err")</f>
        <v>1</v>
      </c>
      <c r="V311" s="38">
        <v>1</v>
      </c>
      <c r="W311" s="134" t="str">
        <f>_xlfn.XLOOKUP($T311, 'SNAP2 IDs'!$B$3:$B$15,'SNAP2 IDs'!E$3:E$15, "Lookup err")</f>
        <v>00:00:4e:e4:ef:75</v>
      </c>
      <c r="X311" s="136" t="str">
        <f>_xlfn.XLOOKUP($T311, 'SNAP2 IDs'!$B$3:$B$15,'SNAP2 IDs'!F$3:F$15, "Lookup err")</f>
        <v>snap01.sas.pvt</v>
      </c>
      <c r="Y311" s="94">
        <v>0</v>
      </c>
      <c r="Z311" s="39">
        <v>26</v>
      </c>
      <c r="AA311" s="95">
        <v>27</v>
      </c>
      <c r="AB311" s="94">
        <f t="shared" si="38"/>
        <v>24</v>
      </c>
      <c r="AC311" s="95">
        <f t="shared" si="39"/>
        <v>25</v>
      </c>
      <c r="AD311" s="98">
        <f t="shared" si="40"/>
        <v>12</v>
      </c>
      <c r="AE311" s="114"/>
    </row>
    <row r="312" spans="1:31">
      <c r="A312" s="48"/>
      <c r="B312" s="116" t="s">
        <v>841</v>
      </c>
      <c r="C312" s="45" t="s">
        <v>790</v>
      </c>
      <c r="D312" s="28">
        <v>37.245339004199991</v>
      </c>
      <c r="E312" s="29">
        <v>-118.2844535692</v>
      </c>
      <c r="F312" s="62"/>
      <c r="G312" s="65">
        <v>-247.26416104766531</v>
      </c>
      <c r="H312" s="59">
        <v>617.25702903172419</v>
      </c>
      <c r="I312" s="76" t="s">
        <v>70</v>
      </c>
      <c r="J312" s="77" t="s">
        <v>71</v>
      </c>
      <c r="K312" s="37"/>
      <c r="L312" s="37"/>
      <c r="M312" s="74"/>
      <c r="N312" s="75"/>
      <c r="O312" s="82">
        <v>2</v>
      </c>
      <c r="P312" s="123" t="str">
        <f>_xlfn.XLOOKUP(O312,'ARX IDs'!B$3:B$47,'ARX IDs'!C$3:C$47,"")</f>
        <v/>
      </c>
      <c r="Q312" s="123">
        <f t="shared" si="41"/>
        <v>2</v>
      </c>
      <c r="R312" s="39">
        <v>13</v>
      </c>
      <c r="S312" s="109">
        <v>14</v>
      </c>
      <c r="T312" s="133">
        <f>IF(ISBLANK(V312), "", _xlfn.XLOOKUP(V312,'SNAP2 IDs'!C$3:C$15,'SNAP2 IDs'!B$3:B$15,""))</f>
        <v>13</v>
      </c>
      <c r="U312" s="134">
        <f>_xlfn.XLOOKUP($T312, 'SNAP2 IDs'!$B$3:$B$15,'SNAP2 IDs'!D$3:D$15, "Lookup err")</f>
        <v>1</v>
      </c>
      <c r="V312" s="38">
        <v>1</v>
      </c>
      <c r="W312" s="134" t="str">
        <f>_xlfn.XLOOKUP($T312, 'SNAP2 IDs'!$B$3:$B$15,'SNAP2 IDs'!E$3:E$15, "Lookup err")</f>
        <v>00:00:4e:e4:ef:75</v>
      </c>
      <c r="X312" s="136" t="str">
        <f>_xlfn.XLOOKUP($T312, 'SNAP2 IDs'!$B$3:$B$15,'SNAP2 IDs'!F$3:F$15, "Lookup err")</f>
        <v>snap01.sas.pvt</v>
      </c>
      <c r="Y312" s="94">
        <v>0</v>
      </c>
      <c r="Z312" s="39">
        <v>28</v>
      </c>
      <c r="AA312" s="95">
        <v>29</v>
      </c>
      <c r="AB312" s="94">
        <f t="shared" si="38"/>
        <v>30</v>
      </c>
      <c r="AC312" s="95">
        <f t="shared" si="39"/>
        <v>31</v>
      </c>
      <c r="AD312" s="98">
        <f t="shared" si="40"/>
        <v>15</v>
      </c>
      <c r="AE312" s="114"/>
    </row>
    <row r="313" spans="1:31">
      <c r="A313" s="48"/>
      <c r="B313" s="116" t="s">
        <v>842</v>
      </c>
      <c r="C313" s="45" t="s">
        <v>790</v>
      </c>
      <c r="D313" s="28">
        <v>37.245957926199992</v>
      </c>
      <c r="E313" s="29">
        <v>-118.2818410692</v>
      </c>
      <c r="F313" s="62"/>
      <c r="G313" s="65">
        <v>-15.470730205292128</v>
      </c>
      <c r="H313" s="59">
        <v>685.94674723570756</v>
      </c>
      <c r="I313" s="76" t="s">
        <v>70</v>
      </c>
      <c r="J313" s="77" t="s">
        <v>71</v>
      </c>
      <c r="K313" s="37"/>
      <c r="L313" s="37"/>
      <c r="M313" s="74"/>
      <c r="N313" s="75"/>
      <c r="O313" s="82">
        <v>2</v>
      </c>
      <c r="P313" s="123" t="str">
        <f>_xlfn.XLOOKUP(O313,'ARX IDs'!B$3:B$47,'ARX IDs'!C$3:C$47,"")</f>
        <v/>
      </c>
      <c r="Q313" s="123">
        <f t="shared" si="41"/>
        <v>2</v>
      </c>
      <c r="R313" s="39">
        <v>15</v>
      </c>
      <c r="S313" s="109">
        <v>16</v>
      </c>
      <c r="T313" s="133">
        <f>IF(ISBLANK(V313), "", _xlfn.XLOOKUP(V313,'SNAP2 IDs'!C$3:C$15,'SNAP2 IDs'!B$3:B$15,""))</f>
        <v>13</v>
      </c>
      <c r="U313" s="134">
        <f>_xlfn.XLOOKUP($T313, 'SNAP2 IDs'!$B$3:$B$15,'SNAP2 IDs'!D$3:D$15, "Lookup err")</f>
        <v>1</v>
      </c>
      <c r="V313" s="38">
        <v>1</v>
      </c>
      <c r="W313" s="134" t="str">
        <f>_xlfn.XLOOKUP($T313, 'SNAP2 IDs'!$B$3:$B$15,'SNAP2 IDs'!E$3:E$15, "Lookup err")</f>
        <v>00:00:4e:e4:ef:75</v>
      </c>
      <c r="X313" s="136" t="str">
        <f>_xlfn.XLOOKUP($T313, 'SNAP2 IDs'!$B$3:$B$15,'SNAP2 IDs'!F$3:F$15, "Lookup err")</f>
        <v>snap01.sas.pvt</v>
      </c>
      <c r="Y313" s="94">
        <v>0</v>
      </c>
      <c r="Z313" s="39">
        <v>30</v>
      </c>
      <c r="AA313" s="95">
        <v>31</v>
      </c>
      <c r="AB313" s="94">
        <f t="shared" si="38"/>
        <v>28</v>
      </c>
      <c r="AC313" s="95">
        <f t="shared" si="39"/>
        <v>29</v>
      </c>
      <c r="AD313" s="98">
        <f t="shared" si="40"/>
        <v>14</v>
      </c>
      <c r="AE313" s="114"/>
    </row>
    <row r="314" spans="1:31">
      <c r="A314" s="48"/>
      <c r="B314" s="116" t="s">
        <v>843</v>
      </c>
      <c r="C314" s="45" t="s">
        <v>790</v>
      </c>
      <c r="D314" s="28">
        <v>37.245199646199993</v>
      </c>
      <c r="E314" s="29">
        <v>-118.2823300952</v>
      </c>
      <c r="F314" s="62"/>
      <c r="G314" s="65">
        <v>-58.859654944061518</v>
      </c>
      <c r="H314" s="59">
        <v>601.79068311196909</v>
      </c>
      <c r="I314" s="76" t="s">
        <v>70</v>
      </c>
      <c r="J314" s="77" t="s">
        <v>71</v>
      </c>
      <c r="K314" s="37"/>
      <c r="L314" s="37"/>
      <c r="M314" s="74"/>
      <c r="N314" s="75"/>
      <c r="O314" s="82">
        <v>3</v>
      </c>
      <c r="P314" s="123" t="str">
        <f>_xlfn.XLOOKUP(O314,'ARX IDs'!B$3:B$47,'ARX IDs'!C$3:C$47,"")</f>
        <v/>
      </c>
      <c r="Q314" s="123">
        <f t="shared" si="41"/>
        <v>3</v>
      </c>
      <c r="R314" s="39">
        <v>1</v>
      </c>
      <c r="S314" s="109">
        <v>2</v>
      </c>
      <c r="T314" s="133">
        <f>IF(ISBLANK(V314), "", _xlfn.XLOOKUP(V314,'SNAP2 IDs'!C$3:C$15,'SNAP2 IDs'!B$3:B$15,""))</f>
        <v>13</v>
      </c>
      <c r="U314" s="134">
        <f>_xlfn.XLOOKUP($T314, 'SNAP2 IDs'!$B$3:$B$15,'SNAP2 IDs'!D$3:D$15, "Lookup err")</f>
        <v>1</v>
      </c>
      <c r="V314" s="38">
        <v>1</v>
      </c>
      <c r="W314" s="134" t="str">
        <f>_xlfn.XLOOKUP($T314, 'SNAP2 IDs'!$B$3:$B$15,'SNAP2 IDs'!E$3:E$15, "Lookup err")</f>
        <v>00:00:4e:e4:ef:75</v>
      </c>
      <c r="X314" s="136" t="str">
        <f>_xlfn.XLOOKUP($T314, 'SNAP2 IDs'!$B$3:$B$15,'SNAP2 IDs'!F$3:F$15, "Lookup err")</f>
        <v>snap01.sas.pvt</v>
      </c>
      <c r="Y314" s="94">
        <v>1</v>
      </c>
      <c r="Z314" s="39">
        <v>0</v>
      </c>
      <c r="AA314" s="95">
        <v>1</v>
      </c>
      <c r="AB314" s="94">
        <f t="shared" si="38"/>
        <v>34</v>
      </c>
      <c r="AC314" s="95">
        <f t="shared" si="39"/>
        <v>35</v>
      </c>
      <c r="AD314" s="98">
        <f t="shared" si="40"/>
        <v>17</v>
      </c>
      <c r="AE314" s="114"/>
    </row>
    <row r="315" spans="1:31">
      <c r="A315" s="48"/>
      <c r="B315" s="116" t="s">
        <v>844</v>
      </c>
      <c r="C315" s="45" t="s">
        <v>790</v>
      </c>
      <c r="D315" s="28">
        <v>37.242838701199993</v>
      </c>
      <c r="E315" s="29">
        <v>-118.2866232902</v>
      </c>
      <c r="F315" s="62"/>
      <c r="G315" s="65">
        <v>-439.78655010730921</v>
      </c>
      <c r="H315" s="59">
        <v>339.76631373294913</v>
      </c>
      <c r="I315" s="76" t="s">
        <v>70</v>
      </c>
      <c r="J315" s="77" t="s">
        <v>71</v>
      </c>
      <c r="K315" s="37"/>
      <c r="L315" s="37"/>
      <c r="M315" s="74"/>
      <c r="N315" s="75"/>
      <c r="O315" s="82">
        <v>3</v>
      </c>
      <c r="P315" s="123" t="str">
        <f>_xlfn.XLOOKUP(O315,'ARX IDs'!B$3:B$47,'ARX IDs'!C$3:C$47,"")</f>
        <v/>
      </c>
      <c r="Q315" s="123">
        <f t="shared" si="41"/>
        <v>3</v>
      </c>
      <c r="R315" s="39">
        <v>3</v>
      </c>
      <c r="S315" s="109">
        <v>4</v>
      </c>
      <c r="T315" s="133">
        <f>IF(ISBLANK(V315), "", _xlfn.XLOOKUP(V315,'SNAP2 IDs'!C$3:C$15,'SNAP2 IDs'!B$3:B$15,""))</f>
        <v>13</v>
      </c>
      <c r="U315" s="134">
        <f>_xlfn.XLOOKUP($T315, 'SNAP2 IDs'!$B$3:$B$15,'SNAP2 IDs'!D$3:D$15, "Lookup err")</f>
        <v>1</v>
      </c>
      <c r="V315" s="38">
        <v>1</v>
      </c>
      <c r="W315" s="134" t="str">
        <f>_xlfn.XLOOKUP($T315, 'SNAP2 IDs'!$B$3:$B$15,'SNAP2 IDs'!E$3:E$15, "Lookup err")</f>
        <v>00:00:4e:e4:ef:75</v>
      </c>
      <c r="X315" s="136" t="str">
        <f>_xlfn.XLOOKUP($T315, 'SNAP2 IDs'!$B$3:$B$15,'SNAP2 IDs'!F$3:F$15, "Lookup err")</f>
        <v>snap01.sas.pvt</v>
      </c>
      <c r="Y315" s="94">
        <v>1</v>
      </c>
      <c r="Z315" s="39">
        <v>2</v>
      </c>
      <c r="AA315" s="95">
        <v>3</v>
      </c>
      <c r="AB315" s="94">
        <f t="shared" si="38"/>
        <v>32</v>
      </c>
      <c r="AC315" s="95">
        <f t="shared" si="39"/>
        <v>33</v>
      </c>
      <c r="AD315" s="98">
        <f t="shared" si="40"/>
        <v>16</v>
      </c>
      <c r="AE315" s="114"/>
    </row>
    <row r="316" spans="1:31">
      <c r="A316" s="48"/>
      <c r="B316" s="116" t="s">
        <v>845</v>
      </c>
      <c r="C316" s="45" t="s">
        <v>790</v>
      </c>
      <c r="D316" s="28">
        <v>37.243933927199997</v>
      </c>
      <c r="E316" s="29">
        <v>-118.2874848692</v>
      </c>
      <c r="F316" s="62"/>
      <c r="G316" s="65">
        <v>-516.22495377005987</v>
      </c>
      <c r="H316" s="59">
        <v>461.3176001790909</v>
      </c>
      <c r="I316" s="76" t="s">
        <v>70</v>
      </c>
      <c r="J316" s="77" t="s">
        <v>71</v>
      </c>
      <c r="K316" s="37"/>
      <c r="L316" s="37"/>
      <c r="M316" s="74"/>
      <c r="N316" s="75"/>
      <c r="O316" s="82">
        <v>3</v>
      </c>
      <c r="P316" s="123" t="str">
        <f>_xlfn.XLOOKUP(O316,'ARX IDs'!B$3:B$47,'ARX IDs'!C$3:C$47,"")</f>
        <v/>
      </c>
      <c r="Q316" s="123">
        <f t="shared" si="41"/>
        <v>3</v>
      </c>
      <c r="R316" s="39">
        <v>5</v>
      </c>
      <c r="S316" s="109">
        <v>6</v>
      </c>
      <c r="T316" s="133">
        <f>IF(ISBLANK(V316), "", _xlfn.XLOOKUP(V316,'SNAP2 IDs'!C$3:C$15,'SNAP2 IDs'!B$3:B$15,""))</f>
        <v>13</v>
      </c>
      <c r="U316" s="134">
        <f>_xlfn.XLOOKUP($T316, 'SNAP2 IDs'!$B$3:$B$15,'SNAP2 IDs'!D$3:D$15, "Lookup err")</f>
        <v>1</v>
      </c>
      <c r="V316" s="38">
        <v>1</v>
      </c>
      <c r="W316" s="134" t="str">
        <f>_xlfn.XLOOKUP($T316, 'SNAP2 IDs'!$B$3:$B$15,'SNAP2 IDs'!E$3:E$15, "Lookup err")</f>
        <v>00:00:4e:e4:ef:75</v>
      </c>
      <c r="X316" s="136" t="str">
        <f>_xlfn.XLOOKUP($T316, 'SNAP2 IDs'!$B$3:$B$15,'SNAP2 IDs'!F$3:F$15, "Lookup err")</f>
        <v>snap01.sas.pvt</v>
      </c>
      <c r="Y316" s="94">
        <v>1</v>
      </c>
      <c r="Z316" s="39">
        <v>4</v>
      </c>
      <c r="AA316" s="95">
        <v>5</v>
      </c>
      <c r="AB316" s="94">
        <f t="shared" si="38"/>
        <v>38</v>
      </c>
      <c r="AC316" s="95">
        <f t="shared" si="39"/>
        <v>39</v>
      </c>
      <c r="AD316" s="98">
        <f t="shared" si="40"/>
        <v>19</v>
      </c>
      <c r="AE316" s="114"/>
    </row>
    <row r="317" spans="1:31">
      <c r="A317" s="48"/>
      <c r="B317" s="116" t="s">
        <v>846</v>
      </c>
      <c r="C317" s="45" t="s">
        <v>790</v>
      </c>
      <c r="D317" s="28">
        <v>37.243406711199995</v>
      </c>
      <c r="E317" s="29">
        <v>-118.27879758820001</v>
      </c>
      <c r="F317" s="62"/>
      <c r="G317" s="65">
        <v>254.56760862734657</v>
      </c>
      <c r="H317" s="59">
        <v>402.80567384152795</v>
      </c>
      <c r="I317" s="76" t="s">
        <v>70</v>
      </c>
      <c r="J317" s="77" t="s">
        <v>71</v>
      </c>
      <c r="K317" s="37"/>
      <c r="L317" s="37"/>
      <c r="M317" s="74"/>
      <c r="N317" s="75"/>
      <c r="O317" s="82">
        <v>3</v>
      </c>
      <c r="P317" s="123" t="str">
        <f>_xlfn.XLOOKUP(O317,'ARX IDs'!B$3:B$47,'ARX IDs'!C$3:C$47,"")</f>
        <v/>
      </c>
      <c r="Q317" s="123">
        <f t="shared" si="41"/>
        <v>3</v>
      </c>
      <c r="R317" s="39">
        <v>7</v>
      </c>
      <c r="S317" s="109">
        <v>8</v>
      </c>
      <c r="T317" s="133">
        <f>IF(ISBLANK(V317), "", _xlfn.XLOOKUP(V317,'SNAP2 IDs'!C$3:C$15,'SNAP2 IDs'!B$3:B$15,""))</f>
        <v>13</v>
      </c>
      <c r="U317" s="134">
        <f>_xlfn.XLOOKUP($T317, 'SNAP2 IDs'!$B$3:$B$15,'SNAP2 IDs'!D$3:D$15, "Lookup err")</f>
        <v>1</v>
      </c>
      <c r="V317" s="38">
        <v>1</v>
      </c>
      <c r="W317" s="134" t="str">
        <f>_xlfn.XLOOKUP($T317, 'SNAP2 IDs'!$B$3:$B$15,'SNAP2 IDs'!E$3:E$15, "Lookup err")</f>
        <v>00:00:4e:e4:ef:75</v>
      </c>
      <c r="X317" s="136" t="str">
        <f>_xlfn.XLOOKUP($T317, 'SNAP2 IDs'!$B$3:$B$15,'SNAP2 IDs'!F$3:F$15, "Lookup err")</f>
        <v>snap01.sas.pvt</v>
      </c>
      <c r="Y317" s="94">
        <v>1</v>
      </c>
      <c r="Z317" s="39">
        <v>6</v>
      </c>
      <c r="AA317" s="95">
        <v>7</v>
      </c>
      <c r="AB317" s="94">
        <f t="shared" si="38"/>
        <v>36</v>
      </c>
      <c r="AC317" s="95">
        <f t="shared" si="39"/>
        <v>37</v>
      </c>
      <c r="AD317" s="98">
        <f t="shared" si="40"/>
        <v>18</v>
      </c>
      <c r="AE317" s="114"/>
    </row>
    <row r="318" spans="1:31">
      <c r="A318" s="48"/>
      <c r="B318" s="116" t="s">
        <v>847</v>
      </c>
      <c r="C318" s="45" t="s">
        <v>790</v>
      </c>
      <c r="D318" s="28">
        <v>37.243258059199995</v>
      </c>
      <c r="E318" s="29">
        <v>-118.2803485692</v>
      </c>
      <c r="F318" s="62"/>
      <c r="G318" s="65">
        <v>116.95398709536936</v>
      </c>
      <c r="H318" s="59">
        <v>386.30785345310494</v>
      </c>
      <c r="I318" s="76" t="s">
        <v>70</v>
      </c>
      <c r="J318" s="77" t="s">
        <v>71</v>
      </c>
      <c r="K318" s="37"/>
      <c r="L318" s="37"/>
      <c r="M318" s="74"/>
      <c r="N318" s="75"/>
      <c r="O318" s="82">
        <v>3</v>
      </c>
      <c r="P318" s="123" t="str">
        <f>_xlfn.XLOOKUP(O318,'ARX IDs'!B$3:B$47,'ARX IDs'!C$3:C$47,"")</f>
        <v/>
      </c>
      <c r="Q318" s="123">
        <f t="shared" si="41"/>
        <v>3</v>
      </c>
      <c r="R318" s="39">
        <v>9</v>
      </c>
      <c r="S318" s="109">
        <v>10</v>
      </c>
      <c r="T318" s="133">
        <f>IF(ISBLANK(V318), "", _xlfn.XLOOKUP(V318,'SNAP2 IDs'!C$3:C$15,'SNAP2 IDs'!B$3:B$15,""))</f>
        <v>13</v>
      </c>
      <c r="U318" s="134">
        <f>_xlfn.XLOOKUP($T318, 'SNAP2 IDs'!$B$3:$B$15,'SNAP2 IDs'!D$3:D$15, "Lookup err")</f>
        <v>1</v>
      </c>
      <c r="V318" s="38">
        <v>1</v>
      </c>
      <c r="W318" s="134" t="str">
        <f>_xlfn.XLOOKUP($T318, 'SNAP2 IDs'!$B$3:$B$15,'SNAP2 IDs'!E$3:E$15, "Lookup err")</f>
        <v>00:00:4e:e4:ef:75</v>
      </c>
      <c r="X318" s="136" t="str">
        <f>_xlfn.XLOOKUP($T318, 'SNAP2 IDs'!$B$3:$B$15,'SNAP2 IDs'!F$3:F$15, "Lookup err")</f>
        <v>snap01.sas.pvt</v>
      </c>
      <c r="Y318" s="94">
        <v>1</v>
      </c>
      <c r="Z318" s="39">
        <v>8</v>
      </c>
      <c r="AA318" s="95">
        <v>9</v>
      </c>
      <c r="AB318" s="94">
        <f t="shared" si="38"/>
        <v>42</v>
      </c>
      <c r="AC318" s="95">
        <f t="shared" si="39"/>
        <v>43</v>
      </c>
      <c r="AD318" s="98">
        <f t="shared" si="40"/>
        <v>21</v>
      </c>
      <c r="AE318" s="114"/>
    </row>
    <row r="319" spans="1:31">
      <c r="A319" s="48"/>
      <c r="B319" s="116" t="s">
        <v>848</v>
      </c>
      <c r="C319" s="45" t="s">
        <v>790</v>
      </c>
      <c r="D319" s="28">
        <v>37.237484124199995</v>
      </c>
      <c r="E319" s="29">
        <v>-118.2925046692</v>
      </c>
      <c r="F319" s="62"/>
      <c r="G319" s="65">
        <v>-961.6954417107753</v>
      </c>
      <c r="H319" s="59">
        <v>-254.49982195268271</v>
      </c>
      <c r="I319" s="76" t="s">
        <v>70</v>
      </c>
      <c r="J319" s="77" t="s">
        <v>71</v>
      </c>
      <c r="K319" s="37"/>
      <c r="L319" s="37"/>
      <c r="M319" s="74"/>
      <c r="N319" s="75"/>
      <c r="O319" s="82">
        <v>14</v>
      </c>
      <c r="P319" s="123" t="str">
        <f>_xlfn.XLOOKUP(O319,'ARX IDs'!B$3:B$47,'ARX IDs'!C$3:C$47,"")</f>
        <v/>
      </c>
      <c r="Q319" s="123">
        <f t="shared" si="41"/>
        <v>14</v>
      </c>
      <c r="R319" s="39">
        <v>9</v>
      </c>
      <c r="S319" s="109">
        <v>10</v>
      </c>
      <c r="T319" s="133">
        <f>IF(ISBLANK(V319), "", _xlfn.XLOOKUP(V319,'SNAP2 IDs'!C$3:C$15,'SNAP2 IDs'!B$3:B$15,""))</f>
        <v>4</v>
      </c>
      <c r="U319" s="134">
        <f>_xlfn.XLOOKUP($T319, 'SNAP2 IDs'!$B$3:$B$15,'SNAP2 IDs'!D$3:D$15, "Lookup err")</f>
        <v>2</v>
      </c>
      <c r="V319" s="38">
        <v>11</v>
      </c>
      <c r="W319" s="134" t="str">
        <f>_xlfn.XLOOKUP($T319, 'SNAP2 IDs'!$B$3:$B$15,'SNAP2 IDs'!E$3:E$15, "Lookup err")</f>
        <v>00:00:b3:fc:e4:6f</v>
      </c>
      <c r="X319" s="136" t="str">
        <f>_xlfn.XLOOKUP($T319, 'SNAP2 IDs'!$B$3:$B$15,'SNAP2 IDs'!F$3:F$15, "Lookup err")</f>
        <v>snap011.sas.pvt</v>
      </c>
      <c r="Y319" s="94">
        <v>1</v>
      </c>
      <c r="Z319" s="39">
        <v>30</v>
      </c>
      <c r="AA319" s="95">
        <v>31</v>
      </c>
      <c r="AB319" s="94">
        <f t="shared" si="38"/>
        <v>60</v>
      </c>
      <c r="AC319" s="95">
        <f t="shared" si="39"/>
        <v>61</v>
      </c>
      <c r="AD319" s="98">
        <f t="shared" si="40"/>
        <v>350</v>
      </c>
      <c r="AE319" s="114"/>
    </row>
    <row r="320" spans="1:31">
      <c r="A320" s="48"/>
      <c r="B320" s="116" t="s">
        <v>849</v>
      </c>
      <c r="C320" s="45" t="s">
        <v>790</v>
      </c>
      <c r="D320" s="28">
        <v>37.238483360199993</v>
      </c>
      <c r="E320" s="29">
        <v>-118.2929475692</v>
      </c>
      <c r="F320" s="62"/>
      <c r="G320" s="65">
        <v>-1000.9824810752718</v>
      </c>
      <c r="H320" s="59">
        <v>-143.60177783879973</v>
      </c>
      <c r="I320" s="76" t="s">
        <v>70</v>
      </c>
      <c r="J320" s="77" t="s">
        <v>71</v>
      </c>
      <c r="K320" s="37"/>
      <c r="L320" s="37"/>
      <c r="M320" s="74"/>
      <c r="N320" s="75"/>
      <c r="O320" s="82">
        <v>10</v>
      </c>
      <c r="P320" s="123" t="str">
        <f>_xlfn.XLOOKUP(O320,'ARX IDs'!B$3:B$47,'ARX IDs'!C$3:C$47,"")</f>
        <v/>
      </c>
      <c r="Q320" s="123">
        <f t="shared" si="41"/>
        <v>10</v>
      </c>
      <c r="R320" s="39">
        <v>7</v>
      </c>
      <c r="S320" s="109">
        <v>8</v>
      </c>
      <c r="T320" s="133">
        <f>IF(ISBLANK(V320), "", _xlfn.XLOOKUP(V320,'SNAP2 IDs'!C$3:C$15,'SNAP2 IDs'!B$3:B$15,""))</f>
        <v>5</v>
      </c>
      <c r="U320" s="134">
        <f>_xlfn.XLOOKUP($T320, 'SNAP2 IDs'!$B$3:$B$15,'SNAP2 IDs'!D$3:D$15, "Lookup err")</f>
        <v>1</v>
      </c>
      <c r="V320" s="38">
        <v>5</v>
      </c>
      <c r="W320" s="134" t="str">
        <f>_xlfn.XLOOKUP($T320, 'SNAP2 IDs'!$B$3:$B$15,'SNAP2 IDs'!E$3:E$15, "Lookup err")</f>
        <v>00:00:18:2d:e4:75</v>
      </c>
      <c r="X320" s="136" t="str">
        <f>_xlfn.XLOOKUP($T320, 'SNAP2 IDs'!$B$3:$B$15,'SNAP2 IDs'!F$3:F$15, "Lookup err")</f>
        <v>snap05.sas.pvt</v>
      </c>
      <c r="Y320" s="94">
        <v>1</v>
      </c>
      <c r="Z320" s="39">
        <v>20</v>
      </c>
      <c r="AA320" s="95">
        <v>21</v>
      </c>
      <c r="AB320" s="94">
        <f t="shared" si="38"/>
        <v>54</v>
      </c>
      <c r="AC320" s="95">
        <f t="shared" si="39"/>
        <v>55</v>
      </c>
      <c r="AD320" s="98">
        <f t="shared" si="40"/>
        <v>155</v>
      </c>
      <c r="AE320" s="114"/>
    </row>
    <row r="321" spans="1:31">
      <c r="A321" s="48"/>
      <c r="B321" s="116" t="s">
        <v>850</v>
      </c>
      <c r="C321" s="45" t="s">
        <v>790</v>
      </c>
      <c r="D321" s="28">
        <v>37.238266584199991</v>
      </c>
      <c r="E321" s="29">
        <v>-118.2861207692</v>
      </c>
      <c r="F321" s="62">
        <v>1183.03</v>
      </c>
      <c r="G321" s="65">
        <v>-395.22291462489318</v>
      </c>
      <c r="H321" s="59">
        <v>-167.66019287898482</v>
      </c>
      <c r="I321" s="76" t="s">
        <v>70</v>
      </c>
      <c r="J321" s="77" t="s">
        <v>71</v>
      </c>
      <c r="K321" s="37"/>
      <c r="L321" s="37"/>
      <c r="M321" s="74"/>
      <c r="N321" s="75"/>
      <c r="O321" s="82">
        <v>7</v>
      </c>
      <c r="P321" s="123" t="str">
        <f>_xlfn.XLOOKUP(O321,'ARX IDs'!B$3:B$47,'ARX IDs'!C$3:C$47,"")</f>
        <v/>
      </c>
      <c r="Q321" s="123">
        <f t="shared" si="41"/>
        <v>7</v>
      </c>
      <c r="R321" s="39">
        <v>9</v>
      </c>
      <c r="S321" s="109">
        <v>10</v>
      </c>
      <c r="T321" s="133">
        <f>IF(ISBLANK(V321), "", _xlfn.XLOOKUP(V321,'SNAP2 IDs'!C$3:C$15,'SNAP2 IDs'!B$3:B$15,""))</f>
        <v>12</v>
      </c>
      <c r="U321" s="134">
        <f>_xlfn.XLOOKUP($T321, 'SNAP2 IDs'!$B$3:$B$15,'SNAP2 IDs'!D$3:D$15, "Lookup err")</f>
        <v>1</v>
      </c>
      <c r="V321" s="38">
        <v>2</v>
      </c>
      <c r="W321" s="134" t="str">
        <f>_xlfn.XLOOKUP($T321, 'SNAP2 IDs'!$B$3:$B$15,'SNAP2 IDs'!E$3:E$15, "Lookup err")</f>
        <v>02:00:d4:5b:e4:75</v>
      </c>
      <c r="X321" s="136" t="str">
        <f>_xlfn.XLOOKUP($T321, 'SNAP2 IDs'!$B$3:$B$15,'SNAP2 IDs'!F$3:F$15, "Lookup err")</f>
        <v>snap02.sas.pvt</v>
      </c>
      <c r="Y321" s="94">
        <v>1</v>
      </c>
      <c r="Z321" s="39">
        <v>10</v>
      </c>
      <c r="AA321" s="95">
        <v>11</v>
      </c>
      <c r="AB321" s="94">
        <f t="shared" ref="AB321:AB352" si="42">_xlfn.BITXOR(Z321,2) + 32*Y321</f>
        <v>40</v>
      </c>
      <c r="AC321" s="95">
        <f t="shared" ref="AC321:AC352" si="43">_xlfn.BITXOR(AA321,2) + 32*Y321</f>
        <v>41</v>
      </c>
      <c r="AD321" s="98">
        <f t="shared" ref="AD321:AD352" si="44">32*(V321-1) + (AB321/2)</f>
        <v>52</v>
      </c>
      <c r="AE321" s="114"/>
    </row>
    <row r="322" spans="1:31">
      <c r="A322" s="48"/>
      <c r="B322" s="116" t="s">
        <v>851</v>
      </c>
      <c r="C322" s="45" t="s">
        <v>790</v>
      </c>
      <c r="D322" s="28">
        <v>37.237574445199996</v>
      </c>
      <c r="E322" s="29">
        <v>-118.28473273420001</v>
      </c>
      <c r="F322" s="62"/>
      <c r="G322" s="65">
        <v>-272.06089462721224</v>
      </c>
      <c r="H322" s="59">
        <v>-244.47574131244392</v>
      </c>
      <c r="I322" s="76" t="s">
        <v>70</v>
      </c>
      <c r="J322" s="77" t="s">
        <v>71</v>
      </c>
      <c r="K322" s="37"/>
      <c r="L322" s="37"/>
      <c r="M322" s="74"/>
      <c r="N322" s="75"/>
      <c r="O322" s="82">
        <v>7</v>
      </c>
      <c r="P322" s="123" t="str">
        <f>_xlfn.XLOOKUP(O322,'ARX IDs'!B$3:B$47,'ARX IDs'!C$3:C$47,"")</f>
        <v/>
      </c>
      <c r="Q322" s="123">
        <f t="shared" si="41"/>
        <v>7</v>
      </c>
      <c r="R322" s="39">
        <v>11</v>
      </c>
      <c r="S322" s="109">
        <v>12</v>
      </c>
      <c r="T322" s="133">
        <f>IF(ISBLANK(V322), "", _xlfn.XLOOKUP(V322,'SNAP2 IDs'!C$3:C$15,'SNAP2 IDs'!B$3:B$15,""))</f>
        <v>12</v>
      </c>
      <c r="U322" s="134">
        <f>_xlfn.XLOOKUP($T322, 'SNAP2 IDs'!$B$3:$B$15,'SNAP2 IDs'!D$3:D$15, "Lookup err")</f>
        <v>1</v>
      </c>
      <c r="V322" s="38">
        <v>2</v>
      </c>
      <c r="W322" s="134" t="str">
        <f>_xlfn.XLOOKUP($T322, 'SNAP2 IDs'!$B$3:$B$15,'SNAP2 IDs'!E$3:E$15, "Lookup err")</f>
        <v>02:00:d4:5b:e4:75</v>
      </c>
      <c r="X322" s="136" t="str">
        <f>_xlfn.XLOOKUP($T322, 'SNAP2 IDs'!$B$3:$B$15,'SNAP2 IDs'!F$3:F$15, "Lookup err")</f>
        <v>snap02.sas.pvt</v>
      </c>
      <c r="Y322" s="94">
        <v>1</v>
      </c>
      <c r="Z322" s="39">
        <v>12</v>
      </c>
      <c r="AA322" s="95">
        <v>13</v>
      </c>
      <c r="AB322" s="94">
        <f t="shared" si="42"/>
        <v>46</v>
      </c>
      <c r="AC322" s="95">
        <f t="shared" si="43"/>
        <v>47</v>
      </c>
      <c r="AD322" s="98">
        <f t="shared" si="44"/>
        <v>55</v>
      </c>
      <c r="AE322" s="114"/>
    </row>
    <row r="323" spans="1:31">
      <c r="A323" s="48"/>
      <c r="B323" s="116" t="s">
        <v>852</v>
      </c>
      <c r="C323" s="45" t="s">
        <v>790</v>
      </c>
      <c r="D323" s="28">
        <v>37.243840335199991</v>
      </c>
      <c r="E323" s="29">
        <v>-118.29512690120001</v>
      </c>
      <c r="F323" s="62"/>
      <c r="G323" s="65">
        <v>-1194.2760845675148</v>
      </c>
      <c r="H323" s="59">
        <v>450.93049468510208</v>
      </c>
      <c r="I323" s="76" t="s">
        <v>70</v>
      </c>
      <c r="J323" s="77" t="s">
        <v>71</v>
      </c>
      <c r="K323" s="37"/>
      <c r="L323" s="37"/>
      <c r="M323" s="74"/>
      <c r="N323" s="75"/>
      <c r="O323" s="82">
        <v>11</v>
      </c>
      <c r="P323" s="123" t="str">
        <f>_xlfn.XLOOKUP(O323,'ARX IDs'!B$3:B$47,'ARX IDs'!C$3:C$47,"")</f>
        <v/>
      </c>
      <c r="Q323" s="123">
        <f t="shared" si="41"/>
        <v>11</v>
      </c>
      <c r="R323" s="39">
        <v>9</v>
      </c>
      <c r="S323" s="109">
        <v>10</v>
      </c>
      <c r="T323" s="133">
        <f>IF(ISBLANK(V323), "", _xlfn.XLOOKUP(V323,'SNAP2 IDs'!C$3:C$15,'SNAP2 IDs'!B$3:B$15,""))</f>
        <v>6</v>
      </c>
      <c r="U323" s="134">
        <f>_xlfn.XLOOKUP($T323, 'SNAP2 IDs'!$B$3:$B$15,'SNAP2 IDs'!D$3:D$15, "Lookup err")</f>
        <v>1</v>
      </c>
      <c r="V323" s="38">
        <v>6</v>
      </c>
      <c r="W323" s="134" t="str">
        <f>_xlfn.XLOOKUP($T323, 'SNAP2 IDs'!$B$3:$B$15,'SNAP2 IDs'!E$3:E$15, "Lookup err")</f>
        <v>02:00:c2:4f:e4:75</v>
      </c>
      <c r="X323" s="136" t="str">
        <f>_xlfn.XLOOKUP($T323, 'SNAP2 IDs'!$B$3:$B$15,'SNAP2 IDs'!F$3:F$15, "Lookup err")</f>
        <v>snap06.sas.pvt</v>
      </c>
      <c r="Y323" s="94">
        <v>1</v>
      </c>
      <c r="Z323" s="39">
        <v>30</v>
      </c>
      <c r="AA323" s="95">
        <v>31</v>
      </c>
      <c r="AB323" s="94">
        <f t="shared" si="42"/>
        <v>60</v>
      </c>
      <c r="AC323" s="95">
        <f t="shared" si="43"/>
        <v>61</v>
      </c>
      <c r="AD323" s="98">
        <f t="shared" si="44"/>
        <v>190</v>
      </c>
      <c r="AE323" s="114"/>
    </row>
    <row r="324" spans="1:31">
      <c r="A324" s="48"/>
      <c r="B324" s="116" t="s">
        <v>853</v>
      </c>
      <c r="C324" s="45" t="s">
        <v>790</v>
      </c>
      <c r="D324" s="28">
        <v>37.243811476199994</v>
      </c>
      <c r="E324" s="29">
        <v>-118.2923430692</v>
      </c>
      <c r="F324" s="62"/>
      <c r="G324" s="65">
        <v>-947.27687024463432</v>
      </c>
      <c r="H324" s="59">
        <v>447.72764105018911</v>
      </c>
      <c r="I324" s="76" t="s">
        <v>70</v>
      </c>
      <c r="J324" s="77" t="s">
        <v>71</v>
      </c>
      <c r="K324" s="37"/>
      <c r="L324" s="37"/>
      <c r="M324" s="74"/>
      <c r="N324" s="75"/>
      <c r="O324" s="82">
        <v>7</v>
      </c>
      <c r="P324" s="123" t="str">
        <f>_xlfn.XLOOKUP(O324,'ARX IDs'!B$3:B$47,'ARX IDs'!C$3:C$47,"")</f>
        <v/>
      </c>
      <c r="Q324" s="123">
        <f t="shared" si="41"/>
        <v>7</v>
      </c>
      <c r="R324" s="39">
        <v>13</v>
      </c>
      <c r="S324" s="109">
        <v>14</v>
      </c>
      <c r="T324" s="133">
        <f>IF(ISBLANK(V324), "", _xlfn.XLOOKUP(V324,'SNAP2 IDs'!C$3:C$15,'SNAP2 IDs'!B$3:B$15,""))</f>
        <v>12</v>
      </c>
      <c r="U324" s="134">
        <f>_xlfn.XLOOKUP($T324, 'SNAP2 IDs'!$B$3:$B$15,'SNAP2 IDs'!D$3:D$15, "Lookup err")</f>
        <v>1</v>
      </c>
      <c r="V324" s="38">
        <v>2</v>
      </c>
      <c r="W324" s="134" t="str">
        <f>_xlfn.XLOOKUP($T324, 'SNAP2 IDs'!$B$3:$B$15,'SNAP2 IDs'!E$3:E$15, "Lookup err")</f>
        <v>02:00:d4:5b:e4:75</v>
      </c>
      <c r="X324" s="136" t="str">
        <f>_xlfn.XLOOKUP($T324, 'SNAP2 IDs'!$B$3:$B$15,'SNAP2 IDs'!F$3:F$15, "Lookup err")</f>
        <v>snap02.sas.pvt</v>
      </c>
      <c r="Y324" s="94">
        <v>1</v>
      </c>
      <c r="Z324" s="39">
        <v>14</v>
      </c>
      <c r="AA324" s="95">
        <v>15</v>
      </c>
      <c r="AB324" s="94">
        <f t="shared" si="42"/>
        <v>44</v>
      </c>
      <c r="AC324" s="95">
        <f t="shared" si="43"/>
        <v>45</v>
      </c>
      <c r="AD324" s="98">
        <f t="shared" si="44"/>
        <v>54</v>
      </c>
      <c r="AE324" s="114"/>
    </row>
    <row r="325" spans="1:31">
      <c r="A325" s="48"/>
      <c r="B325" s="116" t="s">
        <v>854</v>
      </c>
      <c r="C325" s="45" t="s">
        <v>790</v>
      </c>
      <c r="D325" s="28">
        <v>37.246270623518498</v>
      </c>
      <c r="E325" s="29">
        <v>-118.28757719494401</v>
      </c>
      <c r="F325" s="62">
        <v>1184.54</v>
      </c>
      <c r="G325" s="65">
        <v>-523.40432204592037</v>
      </c>
      <c r="H325" s="59">
        <v>723.63141279129354</v>
      </c>
      <c r="I325" s="76" t="s">
        <v>70</v>
      </c>
      <c r="J325" s="77" t="s">
        <v>71</v>
      </c>
      <c r="K325" s="37"/>
      <c r="L325" s="37"/>
      <c r="M325" s="74"/>
      <c r="N325" s="75"/>
      <c r="O325" s="82">
        <v>3</v>
      </c>
      <c r="P325" s="123" t="str">
        <f>_xlfn.XLOOKUP(O325,'ARX IDs'!B$3:B$47,'ARX IDs'!C$3:C$47,"")</f>
        <v/>
      </c>
      <c r="Q325" s="123">
        <f t="shared" ref="Q325:Q356" si="45">O325</f>
        <v>3</v>
      </c>
      <c r="R325" s="39">
        <v>11</v>
      </c>
      <c r="S325" s="109">
        <v>12</v>
      </c>
      <c r="T325" s="133">
        <f>IF(ISBLANK(V325), "", _xlfn.XLOOKUP(V325,'SNAP2 IDs'!C$3:C$15,'SNAP2 IDs'!B$3:B$15,""))</f>
        <v>13</v>
      </c>
      <c r="U325" s="134">
        <f>_xlfn.XLOOKUP($T325, 'SNAP2 IDs'!$B$3:$B$15,'SNAP2 IDs'!D$3:D$15, "Lookup err")</f>
        <v>1</v>
      </c>
      <c r="V325" s="38">
        <v>1</v>
      </c>
      <c r="W325" s="134" t="str">
        <f>_xlfn.XLOOKUP($T325, 'SNAP2 IDs'!$B$3:$B$15,'SNAP2 IDs'!E$3:E$15, "Lookup err")</f>
        <v>00:00:4e:e4:ef:75</v>
      </c>
      <c r="X325" s="136" t="str">
        <f>_xlfn.XLOOKUP($T325, 'SNAP2 IDs'!$B$3:$B$15,'SNAP2 IDs'!F$3:F$15, "Lookup err")</f>
        <v>snap01.sas.pvt</v>
      </c>
      <c r="Y325" s="94">
        <v>1</v>
      </c>
      <c r="Z325" s="39">
        <v>10</v>
      </c>
      <c r="AA325" s="95">
        <v>11</v>
      </c>
      <c r="AB325" s="94">
        <f t="shared" si="42"/>
        <v>40</v>
      </c>
      <c r="AC325" s="95">
        <f t="shared" si="43"/>
        <v>41</v>
      </c>
      <c r="AD325" s="98">
        <f t="shared" si="44"/>
        <v>20</v>
      </c>
      <c r="AE325" s="114"/>
    </row>
    <row r="326" spans="1:31">
      <c r="A326" s="48"/>
      <c r="B326" s="116" t="s">
        <v>855</v>
      </c>
      <c r="C326" s="45" t="s">
        <v>790</v>
      </c>
      <c r="D326" s="28">
        <v>37.248749519199997</v>
      </c>
      <c r="E326" s="29">
        <v>-118.2894811692</v>
      </c>
      <c r="F326" s="62"/>
      <c r="G326" s="65">
        <v>-693.30528257557762</v>
      </c>
      <c r="H326" s="59">
        <v>995.76565254240268</v>
      </c>
      <c r="I326" s="76" t="s">
        <v>70</v>
      </c>
      <c r="J326" s="77" t="s">
        <v>71</v>
      </c>
      <c r="K326" s="37"/>
      <c r="L326" s="37"/>
      <c r="M326" s="74"/>
      <c r="N326" s="75"/>
      <c r="O326" s="82">
        <v>12</v>
      </c>
      <c r="P326" s="123" t="str">
        <f>_xlfn.XLOOKUP(O326,'ARX IDs'!B$3:B$47,'ARX IDs'!C$3:C$47,"")</f>
        <v/>
      </c>
      <c r="Q326" s="123">
        <f t="shared" si="45"/>
        <v>12</v>
      </c>
      <c r="R326" s="39">
        <v>1</v>
      </c>
      <c r="S326" s="109">
        <v>2</v>
      </c>
      <c r="T326" s="133">
        <f>IF(ISBLANK(V326), "", _xlfn.XLOOKUP(V326,'SNAP2 IDs'!C$3:C$15,'SNAP2 IDs'!B$3:B$15,""))</f>
        <v>3</v>
      </c>
      <c r="U326" s="134">
        <f>_xlfn.XLOOKUP($T326, 'SNAP2 IDs'!$B$3:$B$15,'SNAP2 IDs'!D$3:D$15, "Lookup err")</f>
        <v>2</v>
      </c>
      <c r="V326" s="38">
        <v>8</v>
      </c>
      <c r="W326" s="134" t="str">
        <f>_xlfn.XLOOKUP($T326, 'SNAP2 IDs'!$B$3:$B$15,'SNAP2 IDs'!E$3:E$15, "Lookup err")</f>
        <v>00:00:b3:f2:e4:75</v>
      </c>
      <c r="X326" s="136" t="str">
        <f>_xlfn.XLOOKUP($T326, 'SNAP2 IDs'!$B$3:$B$15,'SNAP2 IDs'!F$3:F$15, "Lookup err")</f>
        <v>snap08.sas.pvt</v>
      </c>
      <c r="Y326" s="94">
        <v>1</v>
      </c>
      <c r="Z326" s="39">
        <v>20</v>
      </c>
      <c r="AA326" s="95">
        <v>21</v>
      </c>
      <c r="AB326" s="94">
        <f t="shared" si="42"/>
        <v>54</v>
      </c>
      <c r="AC326" s="95">
        <f t="shared" si="43"/>
        <v>55</v>
      </c>
      <c r="AD326" s="98">
        <f t="shared" si="44"/>
        <v>251</v>
      </c>
      <c r="AE326" s="114"/>
    </row>
    <row r="327" spans="1:31">
      <c r="A327" s="48"/>
      <c r="B327" s="116" t="s">
        <v>856</v>
      </c>
      <c r="C327" s="45" t="s">
        <v>790</v>
      </c>
      <c r="D327" s="28">
        <v>37.241611864199996</v>
      </c>
      <c r="E327" s="29">
        <v>-118.27931606920001</v>
      </c>
      <c r="F327" s="62"/>
      <c r="G327" s="65">
        <v>208.56930267712619</v>
      </c>
      <c r="H327" s="59">
        <v>203.60846539035811</v>
      </c>
      <c r="I327" s="76" t="s">
        <v>70</v>
      </c>
      <c r="J327" s="77" t="s">
        <v>71</v>
      </c>
      <c r="K327" s="37"/>
      <c r="L327" s="37"/>
      <c r="M327" s="74"/>
      <c r="N327" s="75"/>
      <c r="O327" s="82">
        <v>9</v>
      </c>
      <c r="P327" s="123" t="str">
        <f>_xlfn.XLOOKUP(O327,'ARX IDs'!B$3:B$47,'ARX IDs'!C$3:C$47,"")</f>
        <v/>
      </c>
      <c r="Q327" s="123">
        <f t="shared" si="45"/>
        <v>9</v>
      </c>
      <c r="R327" s="39">
        <v>7</v>
      </c>
      <c r="S327" s="109">
        <v>8</v>
      </c>
      <c r="T327" s="133">
        <f>IF(ISBLANK(V327), "", _xlfn.XLOOKUP(V327,'SNAP2 IDs'!C$3:C$15,'SNAP2 IDs'!B$3:B$15,""))</f>
        <v>10</v>
      </c>
      <c r="U327" s="134">
        <f>_xlfn.XLOOKUP($T327, 'SNAP2 IDs'!$B$3:$B$15,'SNAP2 IDs'!D$3:D$15, "Lookup err")</f>
        <v>1</v>
      </c>
      <c r="V327" s="38">
        <v>3</v>
      </c>
      <c r="W327" s="134" t="str">
        <f>_xlfn.XLOOKUP($T327, 'SNAP2 IDs'!$B$3:$B$15,'SNAP2 IDs'!E$3:E$15, "Lookup err")</f>
        <v>02:00:a6:4e:e4:6f</v>
      </c>
      <c r="X327" s="136" t="str">
        <f>_xlfn.XLOOKUP($T327, 'SNAP2 IDs'!$B$3:$B$15,'SNAP2 IDs'!F$3:F$15, "Lookup err")</f>
        <v>snap03.sas.pvt</v>
      </c>
      <c r="Y327" s="94">
        <v>1</v>
      </c>
      <c r="Z327" s="39">
        <v>28</v>
      </c>
      <c r="AA327" s="95">
        <v>29</v>
      </c>
      <c r="AB327" s="94">
        <f t="shared" si="42"/>
        <v>62</v>
      </c>
      <c r="AC327" s="95">
        <f t="shared" si="43"/>
        <v>63</v>
      </c>
      <c r="AD327" s="98">
        <f t="shared" si="44"/>
        <v>95</v>
      </c>
      <c r="AE327" s="114"/>
    </row>
    <row r="328" spans="1:31">
      <c r="A328" s="48"/>
      <c r="B328" s="116" t="s">
        <v>857</v>
      </c>
      <c r="C328" s="45" t="s">
        <v>790</v>
      </c>
      <c r="D328" s="28">
        <v>37.239947379199997</v>
      </c>
      <c r="E328" s="29">
        <v>-118.2786074342</v>
      </c>
      <c r="F328" s="62"/>
      <c r="G328" s="65">
        <v>271.45180039411179</v>
      </c>
      <c r="H328" s="59">
        <v>18.879201275476209</v>
      </c>
      <c r="I328" s="76" t="s">
        <v>70</v>
      </c>
      <c r="J328" s="77" t="s">
        <v>71</v>
      </c>
      <c r="K328" s="37"/>
      <c r="L328" s="37"/>
      <c r="M328" s="74"/>
      <c r="N328" s="75"/>
      <c r="O328" s="82">
        <v>9</v>
      </c>
      <c r="P328" s="123" t="str">
        <f>_xlfn.XLOOKUP(O328,'ARX IDs'!B$3:B$47,'ARX IDs'!C$3:C$47,"")</f>
        <v/>
      </c>
      <c r="Q328" s="123">
        <f t="shared" si="45"/>
        <v>9</v>
      </c>
      <c r="R328" s="39">
        <v>13</v>
      </c>
      <c r="S328" s="109">
        <v>14</v>
      </c>
      <c r="T328" s="133">
        <f>IF(ISBLANK(V328), "", _xlfn.XLOOKUP(V328,'SNAP2 IDs'!C$3:C$15,'SNAP2 IDs'!B$3:B$15,""))</f>
        <v>7</v>
      </c>
      <c r="U328" s="134">
        <f>_xlfn.XLOOKUP($T328, 'SNAP2 IDs'!$B$3:$B$15,'SNAP2 IDs'!D$3:D$15, "Lookup err")</f>
        <v>1</v>
      </c>
      <c r="V328" s="38">
        <v>4</v>
      </c>
      <c r="W328" s="134" t="str">
        <f>_xlfn.XLOOKUP($T328, 'SNAP2 IDs'!$B$3:$B$15,'SNAP2 IDs'!E$3:E$15, "Lookup err")</f>
        <v>00:00:08:4b:e4:6f</v>
      </c>
      <c r="X328" s="136" t="str">
        <f>_xlfn.XLOOKUP($T328, 'SNAP2 IDs'!$B$3:$B$15,'SNAP2 IDs'!F$3:F$15, "Lookup err")</f>
        <v>snap04.sas.pvt</v>
      </c>
      <c r="Y328" s="94">
        <v>1</v>
      </c>
      <c r="Z328" s="39">
        <v>22</v>
      </c>
      <c r="AA328" s="95">
        <v>23</v>
      </c>
      <c r="AB328" s="94">
        <f t="shared" si="42"/>
        <v>52</v>
      </c>
      <c r="AC328" s="95">
        <f t="shared" si="43"/>
        <v>53</v>
      </c>
      <c r="AD328" s="98">
        <f t="shared" si="44"/>
        <v>122</v>
      </c>
      <c r="AE328" s="114"/>
    </row>
    <row r="329" spans="1:31">
      <c r="A329" s="48"/>
      <c r="B329" s="116" t="s">
        <v>858</v>
      </c>
      <c r="C329" s="45" t="s">
        <v>790</v>
      </c>
      <c r="D329" s="28">
        <v>37.248110954199994</v>
      </c>
      <c r="E329" s="29">
        <v>-118.2769858692</v>
      </c>
      <c r="F329" s="62"/>
      <c r="G329" s="65">
        <v>415.29015040266904</v>
      </c>
      <c r="H329" s="59">
        <v>924.89589851032804</v>
      </c>
      <c r="I329" s="76" t="s">
        <v>70</v>
      </c>
      <c r="J329" s="77" t="s">
        <v>71</v>
      </c>
      <c r="K329" s="37"/>
      <c r="L329" s="37"/>
      <c r="M329" s="74"/>
      <c r="N329" s="75"/>
      <c r="O329" s="82">
        <v>10</v>
      </c>
      <c r="P329" s="123" t="str">
        <f>_xlfn.XLOOKUP(O329,'ARX IDs'!B$3:B$47,'ARX IDs'!C$3:C$47,"")</f>
        <v/>
      </c>
      <c r="Q329" s="123">
        <f t="shared" si="45"/>
        <v>10</v>
      </c>
      <c r="R329" s="39">
        <v>9</v>
      </c>
      <c r="S329" s="109">
        <v>10</v>
      </c>
      <c r="T329" s="133">
        <f>IF(ISBLANK(V329), "", _xlfn.XLOOKUP(V329,'SNAP2 IDs'!C$3:C$15,'SNAP2 IDs'!B$3:B$15,""))</f>
        <v>5</v>
      </c>
      <c r="U329" s="134">
        <f>_xlfn.XLOOKUP($T329, 'SNAP2 IDs'!$B$3:$B$15,'SNAP2 IDs'!D$3:D$15, "Lookup err")</f>
        <v>1</v>
      </c>
      <c r="V329" s="38">
        <v>5</v>
      </c>
      <c r="W329" s="134" t="str">
        <f>_xlfn.XLOOKUP($T329, 'SNAP2 IDs'!$B$3:$B$15,'SNAP2 IDs'!E$3:E$15, "Lookup err")</f>
        <v>00:00:18:2d:e4:75</v>
      </c>
      <c r="X329" s="136" t="str">
        <f>_xlfn.XLOOKUP($T329, 'SNAP2 IDs'!$B$3:$B$15,'SNAP2 IDs'!F$3:F$15, "Lookup err")</f>
        <v>snap05.sas.pvt</v>
      </c>
      <c r="Y329" s="94">
        <v>1</v>
      </c>
      <c r="Z329" s="39">
        <v>22</v>
      </c>
      <c r="AA329" s="95">
        <v>23</v>
      </c>
      <c r="AB329" s="94">
        <f t="shared" si="42"/>
        <v>52</v>
      </c>
      <c r="AC329" s="95">
        <f t="shared" si="43"/>
        <v>53</v>
      </c>
      <c r="AD329" s="98">
        <f t="shared" si="44"/>
        <v>154</v>
      </c>
      <c r="AE329" s="114"/>
    </row>
    <row r="330" spans="1:31">
      <c r="A330" s="48"/>
      <c r="B330" s="116" t="s">
        <v>859</v>
      </c>
      <c r="C330" s="45" t="s">
        <v>790</v>
      </c>
      <c r="D330" s="28">
        <v>37.246363483199993</v>
      </c>
      <c r="E330" s="29">
        <v>-118.27834976920001</v>
      </c>
      <c r="F330" s="62"/>
      <c r="G330" s="65">
        <v>294.28974071070905</v>
      </c>
      <c r="H330" s="59">
        <v>730.9566128498642</v>
      </c>
      <c r="I330" s="76" t="s">
        <v>70</v>
      </c>
      <c r="J330" s="77" t="s">
        <v>71</v>
      </c>
      <c r="K330" s="37"/>
      <c r="L330" s="37"/>
      <c r="M330" s="74"/>
      <c r="N330" s="75"/>
      <c r="O330" s="82">
        <v>12</v>
      </c>
      <c r="P330" s="123" t="str">
        <f>_xlfn.XLOOKUP(O330,'ARX IDs'!B$3:B$47,'ARX IDs'!C$3:C$47,"")</f>
        <v/>
      </c>
      <c r="Q330" s="123">
        <f t="shared" si="45"/>
        <v>12</v>
      </c>
      <c r="R330" s="39">
        <v>3</v>
      </c>
      <c r="S330" s="109">
        <v>4</v>
      </c>
      <c r="T330" s="133">
        <f>IF(ISBLANK(V330), "", _xlfn.XLOOKUP(V330,'SNAP2 IDs'!C$3:C$15,'SNAP2 IDs'!B$3:B$15,""))</f>
        <v>3</v>
      </c>
      <c r="U330" s="134">
        <f>_xlfn.XLOOKUP($T330, 'SNAP2 IDs'!$B$3:$B$15,'SNAP2 IDs'!D$3:D$15, "Lookup err")</f>
        <v>2</v>
      </c>
      <c r="V330" s="38">
        <v>8</v>
      </c>
      <c r="W330" s="134" t="str">
        <f>_xlfn.XLOOKUP($T330, 'SNAP2 IDs'!$B$3:$B$15,'SNAP2 IDs'!E$3:E$15, "Lookup err")</f>
        <v>00:00:b3:f2:e4:75</v>
      </c>
      <c r="X330" s="136" t="str">
        <f>_xlfn.XLOOKUP($T330, 'SNAP2 IDs'!$B$3:$B$15,'SNAP2 IDs'!F$3:F$15, "Lookup err")</f>
        <v>snap08.sas.pvt</v>
      </c>
      <c r="Y330" s="94">
        <v>1</v>
      </c>
      <c r="Z330" s="39">
        <v>22</v>
      </c>
      <c r="AA330" s="95">
        <v>23</v>
      </c>
      <c r="AB330" s="94">
        <f t="shared" si="42"/>
        <v>52</v>
      </c>
      <c r="AC330" s="95">
        <f t="shared" si="43"/>
        <v>53</v>
      </c>
      <c r="AD330" s="98">
        <f t="shared" si="44"/>
        <v>250</v>
      </c>
      <c r="AE330" s="114"/>
    </row>
    <row r="331" spans="1:31">
      <c r="A331" s="48"/>
      <c r="B331" s="116" t="s">
        <v>860</v>
      </c>
      <c r="C331" s="45" t="s">
        <v>790</v>
      </c>
      <c r="D331" s="28">
        <v>37.247566769199992</v>
      </c>
      <c r="E331" s="29">
        <v>-118.2864927512</v>
      </c>
      <c r="F331" s="62"/>
      <c r="G331" s="65">
        <v>-428.17739389246879</v>
      </c>
      <c r="H331" s="59">
        <v>864.50070444557241</v>
      </c>
      <c r="I331" s="76" t="s">
        <v>70</v>
      </c>
      <c r="J331" s="77" t="s">
        <v>71</v>
      </c>
      <c r="K331" s="37"/>
      <c r="L331" s="37"/>
      <c r="M331" s="74"/>
      <c r="N331" s="75"/>
      <c r="O331" s="82">
        <v>3</v>
      </c>
      <c r="P331" s="123" t="str">
        <f>_xlfn.XLOOKUP(O331,'ARX IDs'!B$3:B$47,'ARX IDs'!C$3:C$47,"")</f>
        <v/>
      </c>
      <c r="Q331" s="123">
        <f t="shared" si="45"/>
        <v>3</v>
      </c>
      <c r="R331" s="39">
        <v>13</v>
      </c>
      <c r="S331" s="109">
        <v>14</v>
      </c>
      <c r="T331" s="133">
        <f>IF(ISBLANK(V331), "", _xlfn.XLOOKUP(V331,'SNAP2 IDs'!C$3:C$15,'SNAP2 IDs'!B$3:B$15,""))</f>
        <v>13</v>
      </c>
      <c r="U331" s="134">
        <f>_xlfn.XLOOKUP($T331, 'SNAP2 IDs'!$B$3:$B$15,'SNAP2 IDs'!D$3:D$15, "Lookup err")</f>
        <v>1</v>
      </c>
      <c r="V331" s="38">
        <v>1</v>
      </c>
      <c r="W331" s="134" t="str">
        <f>_xlfn.XLOOKUP($T331, 'SNAP2 IDs'!$B$3:$B$15,'SNAP2 IDs'!E$3:E$15, "Lookup err")</f>
        <v>00:00:4e:e4:ef:75</v>
      </c>
      <c r="X331" s="136" t="str">
        <f>_xlfn.XLOOKUP($T331, 'SNAP2 IDs'!$B$3:$B$15,'SNAP2 IDs'!F$3:F$15, "Lookup err")</f>
        <v>snap01.sas.pvt</v>
      </c>
      <c r="Y331" s="94">
        <v>1</v>
      </c>
      <c r="Z331" s="39">
        <v>12</v>
      </c>
      <c r="AA331" s="95">
        <v>13</v>
      </c>
      <c r="AB331" s="94">
        <f t="shared" si="42"/>
        <v>46</v>
      </c>
      <c r="AC331" s="95">
        <f t="shared" si="43"/>
        <v>47</v>
      </c>
      <c r="AD331" s="98">
        <f t="shared" si="44"/>
        <v>23</v>
      </c>
      <c r="AE331" s="114"/>
    </row>
    <row r="332" spans="1:31">
      <c r="A332" s="48"/>
      <c r="B332" s="116" t="s">
        <v>861</v>
      </c>
      <c r="C332" s="45" t="s">
        <v>790</v>
      </c>
      <c r="D332" s="28">
        <v>37.249232871199993</v>
      </c>
      <c r="E332" s="29">
        <v>-118.28676680220001</v>
      </c>
      <c r="F332" s="62"/>
      <c r="G332" s="65">
        <v>-452.48181734262704</v>
      </c>
      <c r="H332" s="59">
        <v>1049.409427804909</v>
      </c>
      <c r="I332" s="76" t="s">
        <v>70</v>
      </c>
      <c r="J332" s="77" t="s">
        <v>71</v>
      </c>
      <c r="K332" s="37"/>
      <c r="L332" s="37"/>
      <c r="M332" s="74"/>
      <c r="N332" s="75"/>
      <c r="O332" s="82">
        <v>10</v>
      </c>
      <c r="P332" s="123" t="str">
        <f>_xlfn.XLOOKUP(O332,'ARX IDs'!B$3:B$47,'ARX IDs'!C$3:C$47,"")</f>
        <v/>
      </c>
      <c r="Q332" s="123">
        <f t="shared" si="45"/>
        <v>10</v>
      </c>
      <c r="R332" s="39">
        <v>11</v>
      </c>
      <c r="S332" s="109">
        <v>12</v>
      </c>
      <c r="T332" s="133">
        <f>IF(ISBLANK(V332), "", _xlfn.XLOOKUP(V332,'SNAP2 IDs'!C$3:C$15,'SNAP2 IDs'!B$3:B$15,""))</f>
        <v>5</v>
      </c>
      <c r="U332" s="134">
        <f>_xlfn.XLOOKUP($T332, 'SNAP2 IDs'!$B$3:$B$15,'SNAP2 IDs'!D$3:D$15, "Lookup err")</f>
        <v>1</v>
      </c>
      <c r="V332" s="38">
        <v>5</v>
      </c>
      <c r="W332" s="134" t="str">
        <f>_xlfn.XLOOKUP($T332, 'SNAP2 IDs'!$B$3:$B$15,'SNAP2 IDs'!E$3:E$15, "Lookup err")</f>
        <v>00:00:18:2d:e4:75</v>
      </c>
      <c r="X332" s="136" t="str">
        <f>_xlfn.XLOOKUP($T332, 'SNAP2 IDs'!$B$3:$B$15,'SNAP2 IDs'!F$3:F$15, "Lookup err")</f>
        <v>snap05.sas.pvt</v>
      </c>
      <c r="Y332" s="94">
        <v>1</v>
      </c>
      <c r="Z332" s="39">
        <v>24</v>
      </c>
      <c r="AA332" s="95">
        <v>25</v>
      </c>
      <c r="AB332" s="94">
        <f t="shared" si="42"/>
        <v>58</v>
      </c>
      <c r="AC332" s="95">
        <f t="shared" si="43"/>
        <v>59</v>
      </c>
      <c r="AD332" s="98">
        <f t="shared" si="44"/>
        <v>157</v>
      </c>
      <c r="AE332" s="114"/>
    </row>
    <row r="333" spans="1:31">
      <c r="A333" s="48"/>
      <c r="B333" s="116" t="s">
        <v>862</v>
      </c>
      <c r="C333" s="45" t="s">
        <v>790</v>
      </c>
      <c r="D333" s="28">
        <v>37.247623673199996</v>
      </c>
      <c r="E333" s="29">
        <v>-118.27883346919999</v>
      </c>
      <c r="F333" s="62"/>
      <c r="G333" s="65">
        <v>251.36999552236381</v>
      </c>
      <c r="H333" s="59">
        <v>870.81607168890798</v>
      </c>
      <c r="I333" s="76" t="s">
        <v>70</v>
      </c>
      <c r="J333" s="77" t="s">
        <v>71</v>
      </c>
      <c r="K333" s="37"/>
      <c r="L333" s="37"/>
      <c r="M333" s="74"/>
      <c r="N333" s="75"/>
      <c r="O333" s="82">
        <v>13</v>
      </c>
      <c r="P333" s="123" t="str">
        <f>_xlfn.XLOOKUP(O333,'ARX IDs'!B$3:B$47,'ARX IDs'!C$3:C$47,"")</f>
        <v/>
      </c>
      <c r="Q333" s="123">
        <f t="shared" si="45"/>
        <v>13</v>
      </c>
      <c r="R333" s="39">
        <v>3</v>
      </c>
      <c r="S333" s="109">
        <v>4</v>
      </c>
      <c r="T333" s="133">
        <f>IF(ISBLANK(V333), "", _xlfn.XLOOKUP(V333,'SNAP2 IDs'!C$3:C$15,'SNAP2 IDs'!B$3:B$15,""))</f>
        <v>1</v>
      </c>
      <c r="U333" s="134">
        <f>_xlfn.XLOOKUP($T333, 'SNAP2 IDs'!$B$3:$B$15,'SNAP2 IDs'!D$3:D$15, "Lookup err")</f>
        <v>2</v>
      </c>
      <c r="V333" s="38">
        <v>9</v>
      </c>
      <c r="W333" s="134" t="str">
        <f>_xlfn.XLOOKUP($T333, 'SNAP2 IDs'!$B$3:$B$15,'SNAP2 IDs'!E$3:E$15, "Lookup err")</f>
        <v>02:00:ce:ca:e4:6f</v>
      </c>
      <c r="X333" s="136" t="str">
        <f>_xlfn.XLOOKUP($T333, 'SNAP2 IDs'!$B$3:$B$15,'SNAP2 IDs'!F$3:F$15, "Lookup err")</f>
        <v>snap09.sas.pvt</v>
      </c>
      <c r="Y333" s="94">
        <v>1</v>
      </c>
      <c r="Z333" s="39">
        <v>28</v>
      </c>
      <c r="AA333" s="95">
        <v>29</v>
      </c>
      <c r="AB333" s="94">
        <f t="shared" si="42"/>
        <v>62</v>
      </c>
      <c r="AC333" s="95">
        <f t="shared" si="43"/>
        <v>63</v>
      </c>
      <c r="AD333" s="98">
        <f t="shared" si="44"/>
        <v>287</v>
      </c>
      <c r="AE333" s="114"/>
    </row>
    <row r="334" spans="1:31">
      <c r="A334" s="48"/>
      <c r="B334" s="116" t="s">
        <v>863</v>
      </c>
      <c r="C334" s="45" t="s">
        <v>790</v>
      </c>
      <c r="D334" s="28">
        <v>37.246829229199996</v>
      </c>
      <c r="E334" s="29">
        <v>-118.28014646920001</v>
      </c>
      <c r="F334" s="62"/>
      <c r="G334" s="65">
        <v>134.87938185733523</v>
      </c>
      <c r="H334" s="59">
        <v>782.64642432013648</v>
      </c>
      <c r="I334" s="76" t="s">
        <v>70</v>
      </c>
      <c r="J334" s="77" t="s">
        <v>71</v>
      </c>
      <c r="K334" s="37"/>
      <c r="L334" s="37"/>
      <c r="M334" s="74"/>
      <c r="N334" s="75"/>
      <c r="O334" s="82">
        <v>3</v>
      </c>
      <c r="P334" s="123" t="str">
        <f>_xlfn.XLOOKUP(O334,'ARX IDs'!B$3:B$47,'ARX IDs'!C$3:C$47,"")</f>
        <v/>
      </c>
      <c r="Q334" s="123">
        <f t="shared" si="45"/>
        <v>3</v>
      </c>
      <c r="R334" s="39">
        <v>15</v>
      </c>
      <c r="S334" s="109">
        <v>16</v>
      </c>
      <c r="T334" s="133">
        <f>IF(ISBLANK(V334), "", _xlfn.XLOOKUP(V334,'SNAP2 IDs'!C$3:C$15,'SNAP2 IDs'!B$3:B$15,""))</f>
        <v>13</v>
      </c>
      <c r="U334" s="134">
        <f>_xlfn.XLOOKUP($T334, 'SNAP2 IDs'!$B$3:$B$15,'SNAP2 IDs'!D$3:D$15, "Lookup err")</f>
        <v>1</v>
      </c>
      <c r="V334" s="38">
        <v>1</v>
      </c>
      <c r="W334" s="134" t="str">
        <f>_xlfn.XLOOKUP($T334, 'SNAP2 IDs'!$B$3:$B$15,'SNAP2 IDs'!E$3:E$15, "Lookup err")</f>
        <v>00:00:4e:e4:ef:75</v>
      </c>
      <c r="X334" s="136" t="str">
        <f>_xlfn.XLOOKUP($T334, 'SNAP2 IDs'!$B$3:$B$15,'SNAP2 IDs'!F$3:F$15, "Lookup err")</f>
        <v>snap01.sas.pvt</v>
      </c>
      <c r="Y334" s="94">
        <v>1</v>
      </c>
      <c r="Z334" s="39">
        <v>14</v>
      </c>
      <c r="AA334" s="95">
        <v>15</v>
      </c>
      <c r="AB334" s="94">
        <f t="shared" si="42"/>
        <v>44</v>
      </c>
      <c r="AC334" s="95">
        <f t="shared" si="43"/>
        <v>45</v>
      </c>
      <c r="AD334" s="98">
        <f t="shared" si="44"/>
        <v>22</v>
      </c>
      <c r="AE334" s="114"/>
    </row>
    <row r="335" spans="1:31">
      <c r="A335" s="48"/>
      <c r="B335" s="116" t="s">
        <v>864</v>
      </c>
      <c r="C335" s="45" t="s">
        <v>790</v>
      </c>
      <c r="D335" s="28">
        <v>37.247980360199996</v>
      </c>
      <c r="E335" s="29">
        <v>-118.28162522620001</v>
      </c>
      <c r="F335" s="62"/>
      <c r="G335" s="65">
        <v>3.6796225030908967</v>
      </c>
      <c r="H335" s="59">
        <v>910.40220615655539</v>
      </c>
      <c r="I335" s="76" t="s">
        <v>70</v>
      </c>
      <c r="J335" s="77" t="s">
        <v>71</v>
      </c>
      <c r="K335" s="37"/>
      <c r="L335" s="37"/>
      <c r="M335" s="74"/>
      <c r="N335" s="75"/>
      <c r="O335" s="82">
        <v>9</v>
      </c>
      <c r="P335" s="123" t="str">
        <f>_xlfn.XLOOKUP(O335,'ARX IDs'!B$3:B$47,'ARX IDs'!C$3:C$47,"")</f>
        <v/>
      </c>
      <c r="Q335" s="123">
        <f t="shared" si="45"/>
        <v>9</v>
      </c>
      <c r="R335" s="39">
        <v>15</v>
      </c>
      <c r="S335" s="109">
        <v>16</v>
      </c>
      <c r="T335" s="133">
        <f>IF(ISBLANK(V335), "", _xlfn.XLOOKUP(V335,'SNAP2 IDs'!C$3:C$15,'SNAP2 IDs'!B$3:B$15,""))</f>
        <v>7</v>
      </c>
      <c r="U335" s="134">
        <f>_xlfn.XLOOKUP($T335, 'SNAP2 IDs'!$B$3:$B$15,'SNAP2 IDs'!D$3:D$15, "Lookup err")</f>
        <v>1</v>
      </c>
      <c r="V335" s="38">
        <v>4</v>
      </c>
      <c r="W335" s="134" t="str">
        <f>_xlfn.XLOOKUP($T335, 'SNAP2 IDs'!$B$3:$B$15,'SNAP2 IDs'!E$3:E$15, "Lookup err")</f>
        <v>00:00:08:4b:e4:6f</v>
      </c>
      <c r="X335" s="136" t="str">
        <f>_xlfn.XLOOKUP($T335, 'SNAP2 IDs'!$B$3:$B$15,'SNAP2 IDs'!F$3:F$15, "Lookup err")</f>
        <v>snap04.sas.pvt</v>
      </c>
      <c r="Y335" s="94">
        <v>1</v>
      </c>
      <c r="Z335" s="39">
        <v>24</v>
      </c>
      <c r="AA335" s="95">
        <v>25</v>
      </c>
      <c r="AB335" s="94">
        <f t="shared" si="42"/>
        <v>58</v>
      </c>
      <c r="AC335" s="95">
        <f t="shared" si="43"/>
        <v>59</v>
      </c>
      <c r="AD335" s="98">
        <f t="shared" si="44"/>
        <v>125</v>
      </c>
      <c r="AE335" s="114"/>
    </row>
    <row r="336" spans="1:31">
      <c r="A336" s="48"/>
      <c r="B336" s="116" t="s">
        <v>865</v>
      </c>
      <c r="C336" s="45" t="s">
        <v>790</v>
      </c>
      <c r="D336" s="28">
        <v>37.246910412199995</v>
      </c>
      <c r="E336" s="29">
        <v>-118.28250516920001</v>
      </c>
      <c r="F336" s="62"/>
      <c r="G336" s="65">
        <v>-74.391392508001232</v>
      </c>
      <c r="H336" s="59">
        <v>791.65634381382279</v>
      </c>
      <c r="I336" s="76" t="s">
        <v>70</v>
      </c>
      <c r="J336" s="77" t="s">
        <v>71</v>
      </c>
      <c r="K336" s="37"/>
      <c r="L336" s="37"/>
      <c r="M336" s="74"/>
      <c r="N336" s="75"/>
      <c r="O336" s="82">
        <v>4</v>
      </c>
      <c r="P336" s="123" t="str">
        <f>_xlfn.XLOOKUP(O336,'ARX IDs'!B$3:B$47,'ARX IDs'!C$3:C$47,"")</f>
        <v/>
      </c>
      <c r="Q336" s="123">
        <f t="shared" si="45"/>
        <v>4</v>
      </c>
      <c r="R336" s="39">
        <v>1</v>
      </c>
      <c r="S336" s="109">
        <v>2</v>
      </c>
      <c r="T336" s="133">
        <f>IF(ISBLANK(V336), "", _xlfn.XLOOKUP(V336,'SNAP2 IDs'!C$3:C$15,'SNAP2 IDs'!B$3:B$15,""))</f>
        <v>13</v>
      </c>
      <c r="U336" s="134">
        <f>_xlfn.XLOOKUP($T336, 'SNAP2 IDs'!$B$3:$B$15,'SNAP2 IDs'!D$3:D$15, "Lookup err")</f>
        <v>1</v>
      </c>
      <c r="V336" s="38">
        <v>1</v>
      </c>
      <c r="W336" s="134" t="str">
        <f>_xlfn.XLOOKUP($T336, 'SNAP2 IDs'!$B$3:$B$15,'SNAP2 IDs'!E$3:E$15, "Lookup err")</f>
        <v>00:00:4e:e4:ef:75</v>
      </c>
      <c r="X336" s="136" t="str">
        <f>_xlfn.XLOOKUP($T336, 'SNAP2 IDs'!$B$3:$B$15,'SNAP2 IDs'!F$3:F$15, "Lookup err")</f>
        <v>snap01.sas.pvt</v>
      </c>
      <c r="Y336" s="94">
        <v>1</v>
      </c>
      <c r="Z336" s="39">
        <v>16</v>
      </c>
      <c r="AA336" s="95">
        <v>17</v>
      </c>
      <c r="AB336" s="94">
        <f t="shared" si="42"/>
        <v>50</v>
      </c>
      <c r="AC336" s="95">
        <f t="shared" si="43"/>
        <v>51</v>
      </c>
      <c r="AD336" s="98">
        <f t="shared" si="44"/>
        <v>25</v>
      </c>
      <c r="AE336" s="114"/>
    </row>
    <row r="337" spans="1:31">
      <c r="A337" s="48"/>
      <c r="B337" s="116" t="s">
        <v>866</v>
      </c>
      <c r="C337" s="45" t="s">
        <v>790</v>
      </c>
      <c r="D337" s="28">
        <v>37.241169031199995</v>
      </c>
      <c r="E337" s="29">
        <v>-118.2772422032</v>
      </c>
      <c r="F337" s="62"/>
      <c r="G337" s="65">
        <v>392.58381616226018</v>
      </c>
      <c r="H337" s="59">
        <v>154.46160361868871</v>
      </c>
      <c r="I337" s="76" t="s">
        <v>70</v>
      </c>
      <c r="J337" s="77" t="s">
        <v>71</v>
      </c>
      <c r="K337" s="37"/>
      <c r="L337" s="37"/>
      <c r="M337" s="74"/>
      <c r="N337" s="75"/>
      <c r="O337" s="82">
        <v>12</v>
      </c>
      <c r="P337" s="123" t="str">
        <f>_xlfn.XLOOKUP(O337,'ARX IDs'!B$3:B$47,'ARX IDs'!C$3:C$47,"")</f>
        <v/>
      </c>
      <c r="Q337" s="123">
        <f t="shared" si="45"/>
        <v>12</v>
      </c>
      <c r="R337" s="39">
        <v>5</v>
      </c>
      <c r="S337" s="109">
        <v>6</v>
      </c>
      <c r="T337" s="133">
        <f>IF(ISBLANK(V337), "", _xlfn.XLOOKUP(V337,'SNAP2 IDs'!C$3:C$15,'SNAP2 IDs'!B$3:B$15,""))</f>
        <v>3</v>
      </c>
      <c r="U337" s="134">
        <f>_xlfn.XLOOKUP($T337, 'SNAP2 IDs'!$B$3:$B$15,'SNAP2 IDs'!D$3:D$15, "Lookup err")</f>
        <v>2</v>
      </c>
      <c r="V337" s="38">
        <v>8</v>
      </c>
      <c r="W337" s="134" t="str">
        <f>_xlfn.XLOOKUP($T337, 'SNAP2 IDs'!$B$3:$B$15,'SNAP2 IDs'!E$3:E$15, "Lookup err")</f>
        <v>00:00:b3:f2:e4:75</v>
      </c>
      <c r="X337" s="136" t="str">
        <f>_xlfn.XLOOKUP($T337, 'SNAP2 IDs'!$B$3:$B$15,'SNAP2 IDs'!F$3:F$15, "Lookup err")</f>
        <v>snap08.sas.pvt</v>
      </c>
      <c r="Y337" s="94">
        <v>1</v>
      </c>
      <c r="Z337" s="39">
        <v>24</v>
      </c>
      <c r="AA337" s="95">
        <v>25</v>
      </c>
      <c r="AB337" s="94">
        <f t="shared" si="42"/>
        <v>58</v>
      </c>
      <c r="AC337" s="95">
        <f t="shared" si="43"/>
        <v>59</v>
      </c>
      <c r="AD337" s="98">
        <f t="shared" si="44"/>
        <v>253</v>
      </c>
      <c r="AE337" s="114"/>
    </row>
    <row r="338" spans="1:31">
      <c r="A338" s="48"/>
      <c r="B338" s="116" t="s">
        <v>867</v>
      </c>
      <c r="C338" s="45" t="s">
        <v>790</v>
      </c>
      <c r="D338" s="28">
        <v>37.243380125199991</v>
      </c>
      <c r="E338" s="29">
        <v>-118.2776276642</v>
      </c>
      <c r="F338" s="62"/>
      <c r="G338" s="65">
        <v>358.37155102074991</v>
      </c>
      <c r="H338" s="59">
        <v>399.85508418975644</v>
      </c>
      <c r="I338" s="76" t="s">
        <v>70</v>
      </c>
      <c r="J338" s="77" t="s">
        <v>71</v>
      </c>
      <c r="K338" s="37"/>
      <c r="L338" s="37"/>
      <c r="M338" s="74"/>
      <c r="N338" s="75"/>
      <c r="O338" s="82">
        <v>10</v>
      </c>
      <c r="P338" s="123" t="str">
        <f>_xlfn.XLOOKUP(O338,'ARX IDs'!B$3:B$47,'ARX IDs'!C$3:C$47,"")</f>
        <v/>
      </c>
      <c r="Q338" s="123">
        <f t="shared" si="45"/>
        <v>10</v>
      </c>
      <c r="R338" s="39">
        <v>13</v>
      </c>
      <c r="S338" s="109">
        <v>14</v>
      </c>
      <c r="T338" s="133">
        <f>IF(ISBLANK(V338), "", _xlfn.XLOOKUP(V338,'SNAP2 IDs'!C$3:C$15,'SNAP2 IDs'!B$3:B$15,""))</f>
        <v>5</v>
      </c>
      <c r="U338" s="134">
        <f>_xlfn.XLOOKUP($T338, 'SNAP2 IDs'!$B$3:$B$15,'SNAP2 IDs'!D$3:D$15, "Lookup err")</f>
        <v>1</v>
      </c>
      <c r="V338" s="38">
        <v>5</v>
      </c>
      <c r="W338" s="134" t="str">
        <f>_xlfn.XLOOKUP($T338, 'SNAP2 IDs'!$B$3:$B$15,'SNAP2 IDs'!E$3:E$15, "Lookup err")</f>
        <v>00:00:18:2d:e4:75</v>
      </c>
      <c r="X338" s="136" t="str">
        <f>_xlfn.XLOOKUP($T338, 'SNAP2 IDs'!$B$3:$B$15,'SNAP2 IDs'!F$3:F$15, "Lookup err")</f>
        <v>snap05.sas.pvt</v>
      </c>
      <c r="Y338" s="94">
        <v>1</v>
      </c>
      <c r="Z338" s="39">
        <v>26</v>
      </c>
      <c r="AA338" s="95">
        <v>27</v>
      </c>
      <c r="AB338" s="94">
        <f t="shared" si="42"/>
        <v>56</v>
      </c>
      <c r="AC338" s="95">
        <f t="shared" si="43"/>
        <v>57</v>
      </c>
      <c r="AD338" s="98">
        <f t="shared" si="44"/>
        <v>156</v>
      </c>
      <c r="AE338" s="114"/>
    </row>
    <row r="339" spans="1:31">
      <c r="A339" s="48"/>
      <c r="B339" s="116" t="s">
        <v>868</v>
      </c>
      <c r="C339" s="45" t="s">
        <v>790</v>
      </c>
      <c r="D339" s="28">
        <v>37.238956855199994</v>
      </c>
      <c r="E339" s="29">
        <v>-118.2919899692</v>
      </c>
      <c r="F339" s="62"/>
      <c r="G339" s="65">
        <v>-916.00627629495125</v>
      </c>
      <c r="H339" s="59">
        <v>-91.051960380321759</v>
      </c>
      <c r="I339" s="76" t="s">
        <v>70</v>
      </c>
      <c r="J339" s="77" t="s">
        <v>71</v>
      </c>
      <c r="K339" s="37"/>
      <c r="L339" s="37"/>
      <c r="M339" s="74"/>
      <c r="N339" s="75"/>
      <c r="O339" s="82">
        <v>7</v>
      </c>
      <c r="P339" s="123" t="str">
        <f>_xlfn.XLOOKUP(O339,'ARX IDs'!B$3:B$47,'ARX IDs'!C$3:C$47,"")</f>
        <v/>
      </c>
      <c r="Q339" s="123">
        <f t="shared" si="45"/>
        <v>7</v>
      </c>
      <c r="R339" s="39">
        <v>15</v>
      </c>
      <c r="S339" s="109">
        <v>16</v>
      </c>
      <c r="T339" s="133">
        <f>IF(ISBLANK(V339), "", _xlfn.XLOOKUP(V339,'SNAP2 IDs'!C$3:C$15,'SNAP2 IDs'!B$3:B$15,""))</f>
        <v>12</v>
      </c>
      <c r="U339" s="134">
        <f>_xlfn.XLOOKUP($T339, 'SNAP2 IDs'!$B$3:$B$15,'SNAP2 IDs'!D$3:D$15, "Lookup err")</f>
        <v>1</v>
      </c>
      <c r="V339" s="38">
        <v>2</v>
      </c>
      <c r="W339" s="134" t="str">
        <f>_xlfn.XLOOKUP($T339, 'SNAP2 IDs'!$B$3:$B$15,'SNAP2 IDs'!E$3:E$15, "Lookup err")</f>
        <v>02:00:d4:5b:e4:75</v>
      </c>
      <c r="X339" s="136" t="str">
        <f>_xlfn.XLOOKUP($T339, 'SNAP2 IDs'!$B$3:$B$15,'SNAP2 IDs'!F$3:F$15, "Lookup err")</f>
        <v>snap02.sas.pvt</v>
      </c>
      <c r="Y339" s="94">
        <v>1</v>
      </c>
      <c r="Z339" s="39">
        <v>16</v>
      </c>
      <c r="AA339" s="95">
        <v>17</v>
      </c>
      <c r="AB339" s="94">
        <f t="shared" si="42"/>
        <v>50</v>
      </c>
      <c r="AC339" s="95">
        <f t="shared" si="43"/>
        <v>51</v>
      </c>
      <c r="AD339" s="98">
        <f t="shared" si="44"/>
        <v>57</v>
      </c>
      <c r="AE339" s="114"/>
    </row>
    <row r="340" spans="1:31">
      <c r="A340" s="48"/>
      <c r="B340" s="116" t="s">
        <v>869</v>
      </c>
      <c r="C340" s="45" t="s">
        <v>790</v>
      </c>
      <c r="D340" s="28">
        <v>37.241248476199992</v>
      </c>
      <c r="E340" s="29">
        <v>-118.2899790692</v>
      </c>
      <c r="F340" s="62"/>
      <c r="G340" s="65">
        <v>-737.55239185983794</v>
      </c>
      <c r="H340" s="59">
        <v>163.27863494495693</v>
      </c>
      <c r="I340" s="76" t="s">
        <v>70</v>
      </c>
      <c r="J340" s="77" t="s">
        <v>71</v>
      </c>
      <c r="K340" s="37"/>
      <c r="L340" s="37"/>
      <c r="M340" s="74"/>
      <c r="N340" s="75"/>
      <c r="O340" s="82">
        <v>8</v>
      </c>
      <c r="P340" s="123" t="str">
        <f>_xlfn.XLOOKUP(O340,'ARX IDs'!B$3:B$47,'ARX IDs'!C$3:C$47,"")</f>
        <v/>
      </c>
      <c r="Q340" s="123">
        <f t="shared" si="45"/>
        <v>8</v>
      </c>
      <c r="R340" s="39">
        <v>1</v>
      </c>
      <c r="S340" s="109">
        <v>2</v>
      </c>
      <c r="T340" s="133">
        <f>IF(ISBLANK(V340), "", _xlfn.XLOOKUP(V340,'SNAP2 IDs'!C$3:C$15,'SNAP2 IDs'!B$3:B$15,""))</f>
        <v>12</v>
      </c>
      <c r="U340" s="134">
        <f>_xlfn.XLOOKUP($T340, 'SNAP2 IDs'!$B$3:$B$15,'SNAP2 IDs'!D$3:D$15, "Lookup err")</f>
        <v>1</v>
      </c>
      <c r="V340" s="38">
        <v>2</v>
      </c>
      <c r="W340" s="134" t="str">
        <f>_xlfn.XLOOKUP($T340, 'SNAP2 IDs'!$B$3:$B$15,'SNAP2 IDs'!E$3:E$15, "Lookup err")</f>
        <v>02:00:d4:5b:e4:75</v>
      </c>
      <c r="X340" s="136" t="str">
        <f>_xlfn.XLOOKUP($T340, 'SNAP2 IDs'!$B$3:$B$15,'SNAP2 IDs'!F$3:F$15, "Lookup err")</f>
        <v>snap02.sas.pvt</v>
      </c>
      <c r="Y340" s="94">
        <v>1</v>
      </c>
      <c r="Z340" s="39">
        <v>18</v>
      </c>
      <c r="AA340" s="95">
        <v>19</v>
      </c>
      <c r="AB340" s="94">
        <f t="shared" si="42"/>
        <v>48</v>
      </c>
      <c r="AC340" s="95">
        <f t="shared" si="43"/>
        <v>49</v>
      </c>
      <c r="AD340" s="98">
        <f t="shared" si="44"/>
        <v>56</v>
      </c>
      <c r="AE340" s="114"/>
    </row>
    <row r="341" spans="1:31">
      <c r="A341" s="48"/>
      <c r="B341" s="116" t="s">
        <v>870</v>
      </c>
      <c r="C341" s="45" t="s">
        <v>790</v>
      </c>
      <c r="D341" s="28">
        <v>37.240806488199993</v>
      </c>
      <c r="E341" s="29">
        <v>-118.2856737102</v>
      </c>
      <c r="F341" s="62"/>
      <c r="G341" s="65">
        <v>-355.54210109571477</v>
      </c>
      <c r="H341" s="59">
        <v>114.22555366913048</v>
      </c>
      <c r="I341" s="76" t="s">
        <v>70</v>
      </c>
      <c r="J341" s="77" t="s">
        <v>71</v>
      </c>
      <c r="K341" s="37"/>
      <c r="L341" s="37"/>
      <c r="M341" s="74"/>
      <c r="N341" s="75"/>
      <c r="O341" s="82">
        <v>8</v>
      </c>
      <c r="P341" s="123" t="str">
        <f>_xlfn.XLOOKUP(O341,'ARX IDs'!B$3:B$47,'ARX IDs'!C$3:C$47,"")</f>
        <v/>
      </c>
      <c r="Q341" s="123">
        <f t="shared" si="45"/>
        <v>8</v>
      </c>
      <c r="R341" s="39">
        <v>3</v>
      </c>
      <c r="S341" s="109">
        <v>4</v>
      </c>
      <c r="T341" s="133">
        <f>IF(ISBLANK(V341), "", _xlfn.XLOOKUP(V341,'SNAP2 IDs'!C$3:C$15,'SNAP2 IDs'!B$3:B$15,""))</f>
        <v>12</v>
      </c>
      <c r="U341" s="134">
        <f>_xlfn.XLOOKUP($T341, 'SNAP2 IDs'!$B$3:$B$15,'SNAP2 IDs'!D$3:D$15, "Lookup err")</f>
        <v>1</v>
      </c>
      <c r="V341" s="38">
        <v>2</v>
      </c>
      <c r="W341" s="134" t="str">
        <f>_xlfn.XLOOKUP($T341, 'SNAP2 IDs'!$B$3:$B$15,'SNAP2 IDs'!E$3:E$15, "Lookup err")</f>
        <v>02:00:d4:5b:e4:75</v>
      </c>
      <c r="X341" s="136" t="str">
        <f>_xlfn.XLOOKUP($T341, 'SNAP2 IDs'!$B$3:$B$15,'SNAP2 IDs'!F$3:F$15, "Lookup err")</f>
        <v>snap02.sas.pvt</v>
      </c>
      <c r="Y341" s="94">
        <v>1</v>
      </c>
      <c r="Z341" s="39">
        <v>20</v>
      </c>
      <c r="AA341" s="95">
        <v>21</v>
      </c>
      <c r="AB341" s="94">
        <f t="shared" si="42"/>
        <v>54</v>
      </c>
      <c r="AC341" s="95">
        <f t="shared" si="43"/>
        <v>55</v>
      </c>
      <c r="AD341" s="98">
        <f t="shared" si="44"/>
        <v>59</v>
      </c>
      <c r="AE341" s="114"/>
    </row>
    <row r="342" spans="1:31">
      <c r="A342" s="48"/>
      <c r="B342" s="116" t="s">
        <v>871</v>
      </c>
      <c r="C342" s="45" t="s">
        <v>790</v>
      </c>
      <c r="D342" s="28">
        <v>37.243125291199995</v>
      </c>
      <c r="E342" s="29">
        <v>-118.2826165062</v>
      </c>
      <c r="F342" s="62"/>
      <c r="G342" s="65">
        <v>-84.27374343434056</v>
      </c>
      <c r="H342" s="59">
        <v>371.57288441579357</v>
      </c>
      <c r="I342" s="76" t="s">
        <v>70</v>
      </c>
      <c r="J342" s="77" t="s">
        <v>71</v>
      </c>
      <c r="K342" s="37"/>
      <c r="L342" s="37"/>
      <c r="M342" s="74"/>
      <c r="N342" s="75"/>
      <c r="O342" s="82">
        <v>4</v>
      </c>
      <c r="P342" s="123" t="str">
        <f>_xlfn.XLOOKUP(O342,'ARX IDs'!B$3:B$47,'ARX IDs'!C$3:C$47,"")</f>
        <v/>
      </c>
      <c r="Q342" s="123">
        <f t="shared" si="45"/>
        <v>4</v>
      </c>
      <c r="R342" s="39">
        <v>3</v>
      </c>
      <c r="S342" s="109">
        <v>4</v>
      </c>
      <c r="T342" s="133">
        <f>IF(ISBLANK(V342), "", _xlfn.XLOOKUP(V342,'SNAP2 IDs'!C$3:C$15,'SNAP2 IDs'!B$3:B$15,""))</f>
        <v>13</v>
      </c>
      <c r="U342" s="134">
        <f>_xlfn.XLOOKUP($T342, 'SNAP2 IDs'!$B$3:$B$15,'SNAP2 IDs'!D$3:D$15, "Lookup err")</f>
        <v>1</v>
      </c>
      <c r="V342" s="38">
        <v>1</v>
      </c>
      <c r="W342" s="134" t="str">
        <f>_xlfn.XLOOKUP($T342, 'SNAP2 IDs'!$B$3:$B$15,'SNAP2 IDs'!E$3:E$15, "Lookup err")</f>
        <v>00:00:4e:e4:ef:75</v>
      </c>
      <c r="X342" s="136" t="str">
        <f>_xlfn.XLOOKUP($T342, 'SNAP2 IDs'!$B$3:$B$15,'SNAP2 IDs'!F$3:F$15, "Lookup err")</f>
        <v>snap01.sas.pvt</v>
      </c>
      <c r="Y342" s="94">
        <v>1</v>
      </c>
      <c r="Z342" s="39">
        <v>18</v>
      </c>
      <c r="AA342" s="95">
        <v>19</v>
      </c>
      <c r="AB342" s="94">
        <f t="shared" si="42"/>
        <v>48</v>
      </c>
      <c r="AC342" s="95">
        <f t="shared" si="43"/>
        <v>49</v>
      </c>
      <c r="AD342" s="98">
        <f t="shared" si="44"/>
        <v>24</v>
      </c>
      <c r="AE342" s="114"/>
    </row>
    <row r="343" spans="1:31">
      <c r="A343" s="48"/>
      <c r="B343" s="116" t="s">
        <v>872</v>
      </c>
      <c r="C343" s="45" t="s">
        <v>790</v>
      </c>
      <c r="D343" s="28">
        <v>37.246825578199996</v>
      </c>
      <c r="E343" s="29">
        <v>-118.2839396692</v>
      </c>
      <c r="F343" s="62"/>
      <c r="G343" s="65">
        <v>-201.66457320782723</v>
      </c>
      <c r="H343" s="59">
        <v>782.24122598953988</v>
      </c>
      <c r="I343" s="76" t="s">
        <v>70</v>
      </c>
      <c r="J343" s="77" t="s">
        <v>71</v>
      </c>
      <c r="K343" s="37"/>
      <c r="L343" s="37"/>
      <c r="M343" s="74"/>
      <c r="N343" s="75"/>
      <c r="O343" s="82">
        <v>4</v>
      </c>
      <c r="P343" s="123" t="str">
        <f>_xlfn.XLOOKUP(O343,'ARX IDs'!B$3:B$47,'ARX IDs'!C$3:C$47,"")</f>
        <v/>
      </c>
      <c r="Q343" s="123">
        <f t="shared" si="45"/>
        <v>4</v>
      </c>
      <c r="R343" s="39">
        <v>5</v>
      </c>
      <c r="S343" s="109">
        <v>6</v>
      </c>
      <c r="T343" s="133">
        <f>IF(ISBLANK(V343), "", _xlfn.XLOOKUP(V343,'SNAP2 IDs'!C$3:C$15,'SNAP2 IDs'!B$3:B$15,""))</f>
        <v>13</v>
      </c>
      <c r="U343" s="134">
        <f>_xlfn.XLOOKUP($T343, 'SNAP2 IDs'!$B$3:$B$15,'SNAP2 IDs'!D$3:D$15, "Lookup err")</f>
        <v>1</v>
      </c>
      <c r="V343" s="38">
        <v>1</v>
      </c>
      <c r="W343" s="134" t="str">
        <f>_xlfn.XLOOKUP($T343, 'SNAP2 IDs'!$B$3:$B$15,'SNAP2 IDs'!E$3:E$15, "Lookup err")</f>
        <v>00:00:4e:e4:ef:75</v>
      </c>
      <c r="X343" s="136" t="str">
        <f>_xlfn.XLOOKUP($T343, 'SNAP2 IDs'!$B$3:$B$15,'SNAP2 IDs'!F$3:F$15, "Lookup err")</f>
        <v>snap01.sas.pvt</v>
      </c>
      <c r="Y343" s="94">
        <v>1</v>
      </c>
      <c r="Z343" s="39">
        <v>20</v>
      </c>
      <c r="AA343" s="95">
        <v>21</v>
      </c>
      <c r="AB343" s="94">
        <f t="shared" si="42"/>
        <v>54</v>
      </c>
      <c r="AC343" s="95">
        <f t="shared" si="43"/>
        <v>55</v>
      </c>
      <c r="AD343" s="98">
        <f t="shared" si="44"/>
        <v>27</v>
      </c>
      <c r="AE343" s="114"/>
    </row>
    <row r="344" spans="1:31">
      <c r="A344" s="48"/>
      <c r="B344" s="116" t="s">
        <v>873</v>
      </c>
      <c r="C344" s="45" t="s">
        <v>790</v>
      </c>
      <c r="D344" s="28">
        <v>37.245556033199996</v>
      </c>
      <c r="E344" s="29">
        <v>-118.2857778872</v>
      </c>
      <c r="F344" s="62"/>
      <c r="G344" s="65">
        <v>-364.76284573352575</v>
      </c>
      <c r="H344" s="59">
        <v>641.34352272951605</v>
      </c>
      <c r="I344" s="76" t="s">
        <v>70</v>
      </c>
      <c r="J344" s="77" t="s">
        <v>71</v>
      </c>
      <c r="K344" s="37"/>
      <c r="L344" s="37"/>
      <c r="M344" s="74"/>
      <c r="N344" s="75"/>
      <c r="O344" s="82">
        <v>4</v>
      </c>
      <c r="P344" s="123" t="str">
        <f>_xlfn.XLOOKUP(O344,'ARX IDs'!B$3:B$47,'ARX IDs'!C$3:C$47,"")</f>
        <v/>
      </c>
      <c r="Q344" s="123">
        <f t="shared" si="45"/>
        <v>4</v>
      </c>
      <c r="R344" s="39">
        <v>7</v>
      </c>
      <c r="S344" s="109">
        <v>8</v>
      </c>
      <c r="T344" s="133">
        <f>IF(ISBLANK(V344), "", _xlfn.XLOOKUP(V344,'SNAP2 IDs'!C$3:C$15,'SNAP2 IDs'!B$3:B$15,""))</f>
        <v>13</v>
      </c>
      <c r="U344" s="134">
        <f>_xlfn.XLOOKUP($T344, 'SNAP2 IDs'!$B$3:$B$15,'SNAP2 IDs'!D$3:D$15, "Lookup err")</f>
        <v>1</v>
      </c>
      <c r="V344" s="38">
        <v>1</v>
      </c>
      <c r="W344" s="134" t="str">
        <f>_xlfn.XLOOKUP($T344, 'SNAP2 IDs'!$B$3:$B$15,'SNAP2 IDs'!E$3:E$15, "Lookup err")</f>
        <v>00:00:4e:e4:ef:75</v>
      </c>
      <c r="X344" s="136" t="str">
        <f>_xlfn.XLOOKUP($T344, 'SNAP2 IDs'!$B$3:$B$15,'SNAP2 IDs'!F$3:F$15, "Lookup err")</f>
        <v>snap01.sas.pvt</v>
      </c>
      <c r="Y344" s="94">
        <v>1</v>
      </c>
      <c r="Z344" s="39">
        <v>22</v>
      </c>
      <c r="AA344" s="95">
        <v>23</v>
      </c>
      <c r="AB344" s="94">
        <f t="shared" si="42"/>
        <v>52</v>
      </c>
      <c r="AC344" s="95">
        <f t="shared" si="43"/>
        <v>53</v>
      </c>
      <c r="AD344" s="98">
        <f t="shared" si="44"/>
        <v>26</v>
      </c>
      <c r="AE344" s="114"/>
    </row>
    <row r="345" spans="1:31">
      <c r="A345" s="48"/>
      <c r="B345" s="116" t="s">
        <v>874</v>
      </c>
      <c r="C345" s="45" t="s">
        <v>790</v>
      </c>
      <c r="D345" s="28">
        <v>37.233071423199995</v>
      </c>
      <c r="E345" s="29">
        <v>-118.2940874672</v>
      </c>
      <c r="F345" s="62"/>
      <c r="G345" s="65">
        <v>-1102.2075496445093</v>
      </c>
      <c r="H345" s="59">
        <v>-744.23388893998299</v>
      </c>
      <c r="I345" s="76" t="s">
        <v>70</v>
      </c>
      <c r="J345" s="77" t="s">
        <v>71</v>
      </c>
      <c r="K345" s="37"/>
      <c r="L345" s="37"/>
      <c r="M345" s="74"/>
      <c r="N345" s="75"/>
      <c r="O345" s="82">
        <v>4</v>
      </c>
      <c r="P345" s="123" t="str">
        <f>_xlfn.XLOOKUP(O345,'ARX IDs'!B$3:B$47,'ARX IDs'!C$3:C$47,"")</f>
        <v/>
      </c>
      <c r="Q345" s="123">
        <f t="shared" si="45"/>
        <v>4</v>
      </c>
      <c r="R345" s="39">
        <v>9</v>
      </c>
      <c r="S345" s="109">
        <v>10</v>
      </c>
      <c r="T345" s="133">
        <f>IF(ISBLANK(V345), "", _xlfn.XLOOKUP(V345,'SNAP2 IDs'!C$3:C$15,'SNAP2 IDs'!B$3:B$15,""))</f>
        <v>13</v>
      </c>
      <c r="U345" s="134">
        <f>_xlfn.XLOOKUP($T345, 'SNAP2 IDs'!$B$3:$B$15,'SNAP2 IDs'!D$3:D$15, "Lookup err")</f>
        <v>1</v>
      </c>
      <c r="V345" s="38">
        <v>1</v>
      </c>
      <c r="W345" s="134" t="str">
        <f>_xlfn.XLOOKUP($T345, 'SNAP2 IDs'!$B$3:$B$15,'SNAP2 IDs'!E$3:E$15, "Lookup err")</f>
        <v>00:00:4e:e4:ef:75</v>
      </c>
      <c r="X345" s="136" t="str">
        <f>_xlfn.XLOOKUP($T345, 'SNAP2 IDs'!$B$3:$B$15,'SNAP2 IDs'!F$3:F$15, "Lookup err")</f>
        <v>snap01.sas.pvt</v>
      </c>
      <c r="Y345" s="94">
        <v>1</v>
      </c>
      <c r="Z345" s="39">
        <v>24</v>
      </c>
      <c r="AA345" s="95">
        <v>25</v>
      </c>
      <c r="AB345" s="94">
        <f t="shared" si="42"/>
        <v>58</v>
      </c>
      <c r="AC345" s="95">
        <f t="shared" si="43"/>
        <v>59</v>
      </c>
      <c r="AD345" s="98">
        <f t="shared" si="44"/>
        <v>29</v>
      </c>
      <c r="AE345" s="114"/>
    </row>
    <row r="346" spans="1:31">
      <c r="A346" s="48"/>
      <c r="B346" s="116" t="s">
        <v>875</v>
      </c>
      <c r="C346" s="45" t="s">
        <v>790</v>
      </c>
      <c r="D346" s="28">
        <v>37.236797661199994</v>
      </c>
      <c r="E346" s="29">
        <v>-118.2912935032</v>
      </c>
      <c r="F346" s="62"/>
      <c r="G346" s="65">
        <v>-854.23168603768806</v>
      </c>
      <c r="H346" s="59">
        <v>-330.68543181539536</v>
      </c>
      <c r="I346" s="76" t="s">
        <v>70</v>
      </c>
      <c r="J346" s="77" t="s">
        <v>71</v>
      </c>
      <c r="K346" s="37"/>
      <c r="L346" s="37"/>
      <c r="M346" s="74"/>
      <c r="N346" s="75"/>
      <c r="O346" s="82">
        <v>13</v>
      </c>
      <c r="P346" s="123" t="str">
        <f>_xlfn.XLOOKUP(O346,'ARX IDs'!B$3:B$47,'ARX IDs'!C$3:C$47,"")</f>
        <v/>
      </c>
      <c r="Q346" s="123">
        <f t="shared" si="45"/>
        <v>13</v>
      </c>
      <c r="R346" s="39">
        <v>9</v>
      </c>
      <c r="S346" s="109">
        <v>10</v>
      </c>
      <c r="T346" s="133">
        <f>IF(ISBLANK(V346), "", _xlfn.XLOOKUP(V346,'SNAP2 IDs'!C$3:C$15,'SNAP2 IDs'!B$3:B$15,""))</f>
        <v>2</v>
      </c>
      <c r="U346" s="134">
        <f>_xlfn.XLOOKUP($T346, 'SNAP2 IDs'!$B$3:$B$15,'SNAP2 IDs'!D$3:D$15, "Lookup err")</f>
        <v>2</v>
      </c>
      <c r="V346" s="38">
        <v>10</v>
      </c>
      <c r="W346" s="134" t="str">
        <f>_xlfn.XLOOKUP($T346, 'SNAP2 IDs'!$B$3:$B$15,'SNAP2 IDs'!E$3:E$15, "Lookup err")</f>
        <v>00:00:41:1e:e4:75</v>
      </c>
      <c r="X346" s="136" t="str">
        <f>_xlfn.XLOOKUP($T346, 'SNAP2 IDs'!$B$3:$B$15,'SNAP2 IDs'!F$3:F$15, "Lookup err")</f>
        <v>snap010.sas.pvt</v>
      </c>
      <c r="Y346" s="94">
        <v>1</v>
      </c>
      <c r="Z346" s="39">
        <v>24</v>
      </c>
      <c r="AA346" s="95">
        <v>25</v>
      </c>
      <c r="AB346" s="94">
        <f t="shared" si="42"/>
        <v>58</v>
      </c>
      <c r="AC346" s="95">
        <f t="shared" si="43"/>
        <v>59</v>
      </c>
      <c r="AD346" s="98">
        <f t="shared" si="44"/>
        <v>317</v>
      </c>
      <c r="AE346" s="114"/>
    </row>
    <row r="347" spans="1:31">
      <c r="A347" s="48"/>
      <c r="B347" s="116" t="s">
        <v>876</v>
      </c>
      <c r="C347" s="45" t="s">
        <v>790</v>
      </c>
      <c r="D347" s="28">
        <v>37.241871002199993</v>
      </c>
      <c r="E347" s="29">
        <v>-118.2865220692</v>
      </c>
      <c r="F347" s="62"/>
      <c r="G347" s="65">
        <v>-430.81095600383469</v>
      </c>
      <c r="H347" s="59">
        <v>232.36833528625456</v>
      </c>
      <c r="I347" s="76" t="s">
        <v>70</v>
      </c>
      <c r="J347" s="77" t="s">
        <v>71</v>
      </c>
      <c r="K347" s="37"/>
      <c r="L347" s="37"/>
      <c r="M347" s="74"/>
      <c r="N347" s="75"/>
      <c r="O347" s="82">
        <v>8</v>
      </c>
      <c r="P347" s="123" t="str">
        <f>_xlfn.XLOOKUP(O347,'ARX IDs'!B$3:B$47,'ARX IDs'!C$3:C$47,"")</f>
        <v/>
      </c>
      <c r="Q347" s="123">
        <f t="shared" si="45"/>
        <v>8</v>
      </c>
      <c r="R347" s="39">
        <v>5</v>
      </c>
      <c r="S347" s="109">
        <v>6</v>
      </c>
      <c r="T347" s="133">
        <f>IF(ISBLANK(V347), "", _xlfn.XLOOKUP(V347,'SNAP2 IDs'!C$3:C$15,'SNAP2 IDs'!B$3:B$15,""))</f>
        <v>12</v>
      </c>
      <c r="U347" s="134">
        <f>_xlfn.XLOOKUP($T347, 'SNAP2 IDs'!$B$3:$B$15,'SNAP2 IDs'!D$3:D$15, "Lookup err")</f>
        <v>1</v>
      </c>
      <c r="V347" s="38">
        <v>2</v>
      </c>
      <c r="W347" s="134" t="str">
        <f>_xlfn.XLOOKUP($T347, 'SNAP2 IDs'!$B$3:$B$15,'SNAP2 IDs'!E$3:E$15, "Lookup err")</f>
        <v>02:00:d4:5b:e4:75</v>
      </c>
      <c r="X347" s="136" t="str">
        <f>_xlfn.XLOOKUP($T347, 'SNAP2 IDs'!$B$3:$B$15,'SNAP2 IDs'!F$3:F$15, "Lookup err")</f>
        <v>snap02.sas.pvt</v>
      </c>
      <c r="Y347" s="94">
        <v>1</v>
      </c>
      <c r="Z347" s="39">
        <v>22</v>
      </c>
      <c r="AA347" s="95">
        <v>23</v>
      </c>
      <c r="AB347" s="94">
        <f t="shared" si="42"/>
        <v>52</v>
      </c>
      <c r="AC347" s="95">
        <f t="shared" si="43"/>
        <v>53</v>
      </c>
      <c r="AD347" s="98">
        <f t="shared" si="44"/>
        <v>58</v>
      </c>
      <c r="AE347" s="114"/>
    </row>
    <row r="348" spans="1:31">
      <c r="A348" s="48"/>
      <c r="B348" s="116" t="s">
        <v>877</v>
      </c>
      <c r="C348" s="45" t="s">
        <v>790</v>
      </c>
      <c r="D348" s="28">
        <v>37.239895929199996</v>
      </c>
      <c r="E348" s="29">
        <v>-118.2881089692</v>
      </c>
      <c r="F348" s="62"/>
      <c r="G348" s="65">
        <v>-571.62955941141377</v>
      </c>
      <c r="H348" s="59">
        <v>13.169134414632859</v>
      </c>
      <c r="I348" s="76" t="s">
        <v>70</v>
      </c>
      <c r="J348" s="77" t="s">
        <v>71</v>
      </c>
      <c r="K348" s="37"/>
      <c r="L348" s="37"/>
      <c r="M348" s="74"/>
      <c r="N348" s="75"/>
      <c r="O348" s="82">
        <v>8</v>
      </c>
      <c r="P348" s="123" t="str">
        <f>_xlfn.XLOOKUP(O348,'ARX IDs'!B$3:B$47,'ARX IDs'!C$3:C$47,"")</f>
        <v/>
      </c>
      <c r="Q348" s="123">
        <f t="shared" si="45"/>
        <v>8</v>
      </c>
      <c r="R348" s="39">
        <v>7</v>
      </c>
      <c r="S348" s="109">
        <v>8</v>
      </c>
      <c r="T348" s="133">
        <f>IF(ISBLANK(V348), "", _xlfn.XLOOKUP(V348,'SNAP2 IDs'!C$3:C$15,'SNAP2 IDs'!B$3:B$15,""))</f>
        <v>12</v>
      </c>
      <c r="U348" s="134">
        <f>_xlfn.XLOOKUP($T348, 'SNAP2 IDs'!$B$3:$B$15,'SNAP2 IDs'!D$3:D$15, "Lookup err")</f>
        <v>1</v>
      </c>
      <c r="V348" s="38">
        <v>2</v>
      </c>
      <c r="W348" s="134" t="str">
        <f>_xlfn.XLOOKUP($T348, 'SNAP2 IDs'!$B$3:$B$15,'SNAP2 IDs'!E$3:E$15, "Lookup err")</f>
        <v>02:00:d4:5b:e4:75</v>
      </c>
      <c r="X348" s="136" t="str">
        <f>_xlfn.XLOOKUP($T348, 'SNAP2 IDs'!$B$3:$B$15,'SNAP2 IDs'!F$3:F$15, "Lookup err")</f>
        <v>snap02.sas.pvt</v>
      </c>
      <c r="Y348" s="94">
        <v>1</v>
      </c>
      <c r="Z348" s="39">
        <v>24</v>
      </c>
      <c r="AA348" s="95">
        <v>25</v>
      </c>
      <c r="AB348" s="94">
        <f t="shared" si="42"/>
        <v>58</v>
      </c>
      <c r="AC348" s="95">
        <f t="shared" si="43"/>
        <v>59</v>
      </c>
      <c r="AD348" s="98">
        <f t="shared" si="44"/>
        <v>61</v>
      </c>
      <c r="AE348" s="114"/>
    </row>
    <row r="349" spans="1:31">
      <c r="A349" s="48"/>
      <c r="B349" s="116" t="s">
        <v>878</v>
      </c>
      <c r="C349" s="45" t="s">
        <v>790</v>
      </c>
      <c r="D349" s="28">
        <v>37.238303490199996</v>
      </c>
      <c r="E349" s="29">
        <v>-118.2820893642</v>
      </c>
      <c r="F349" s="62">
        <v>1182.67</v>
      </c>
      <c r="G349" s="65">
        <v>-37.504243445638068</v>
      </c>
      <c r="H349" s="59">
        <v>-163.56426036987685</v>
      </c>
      <c r="I349" s="76" t="s">
        <v>70</v>
      </c>
      <c r="J349" s="77" t="s">
        <v>71</v>
      </c>
      <c r="K349" s="37"/>
      <c r="L349" s="37"/>
      <c r="M349" s="74"/>
      <c r="N349" s="75"/>
      <c r="O349" s="82">
        <v>12</v>
      </c>
      <c r="P349" s="123" t="str">
        <f>_xlfn.XLOOKUP(O349,'ARX IDs'!B$3:B$47,'ARX IDs'!C$3:C$47,"")</f>
        <v/>
      </c>
      <c r="Q349" s="123">
        <f t="shared" si="45"/>
        <v>12</v>
      </c>
      <c r="R349" s="39">
        <v>7</v>
      </c>
      <c r="S349" s="109">
        <v>8</v>
      </c>
      <c r="T349" s="133">
        <f>IF(ISBLANK(V349), "", _xlfn.XLOOKUP(V349,'SNAP2 IDs'!C$3:C$15,'SNAP2 IDs'!B$3:B$15,""))</f>
        <v>3</v>
      </c>
      <c r="U349" s="134">
        <f>_xlfn.XLOOKUP($T349, 'SNAP2 IDs'!$B$3:$B$15,'SNAP2 IDs'!D$3:D$15, "Lookup err")</f>
        <v>2</v>
      </c>
      <c r="V349" s="38">
        <v>8</v>
      </c>
      <c r="W349" s="134" t="str">
        <f>_xlfn.XLOOKUP($T349, 'SNAP2 IDs'!$B$3:$B$15,'SNAP2 IDs'!E$3:E$15, "Lookup err")</f>
        <v>00:00:b3:f2:e4:75</v>
      </c>
      <c r="X349" s="136" t="str">
        <f>_xlfn.XLOOKUP($T349, 'SNAP2 IDs'!$B$3:$B$15,'SNAP2 IDs'!F$3:F$15, "Lookup err")</f>
        <v>snap08.sas.pvt</v>
      </c>
      <c r="Y349" s="94">
        <v>1</v>
      </c>
      <c r="Z349" s="39">
        <v>26</v>
      </c>
      <c r="AA349" s="95">
        <v>27</v>
      </c>
      <c r="AB349" s="94">
        <f t="shared" si="42"/>
        <v>56</v>
      </c>
      <c r="AC349" s="95">
        <f t="shared" si="43"/>
        <v>57</v>
      </c>
      <c r="AD349" s="98">
        <f t="shared" si="44"/>
        <v>252</v>
      </c>
      <c r="AE349" s="114"/>
    </row>
    <row r="350" spans="1:31">
      <c r="A350" s="48"/>
      <c r="B350" s="116" t="s">
        <v>879</v>
      </c>
      <c r="C350" s="45" t="s">
        <v>790</v>
      </c>
      <c r="D350" s="28">
        <v>37.240589818199993</v>
      </c>
      <c r="E350" s="29">
        <v>-118.28323766920001</v>
      </c>
      <c r="F350" s="62">
        <v>1183.7</v>
      </c>
      <c r="G350" s="65">
        <v>-139.39252977182184</v>
      </c>
      <c r="H350" s="59">
        <v>90.178902809640178</v>
      </c>
      <c r="I350" s="76" t="s">
        <v>70</v>
      </c>
      <c r="J350" s="77" t="s">
        <v>71</v>
      </c>
      <c r="K350" s="37"/>
      <c r="L350" s="37"/>
      <c r="M350" s="74"/>
      <c r="N350" s="75"/>
      <c r="O350" s="82">
        <v>13</v>
      </c>
      <c r="P350" s="123" t="str">
        <f>_xlfn.XLOOKUP(O350,'ARX IDs'!B$3:B$47,'ARX IDs'!C$3:C$47,"")</f>
        <v/>
      </c>
      <c r="Q350" s="123">
        <f t="shared" si="45"/>
        <v>13</v>
      </c>
      <c r="R350" s="39">
        <v>11</v>
      </c>
      <c r="S350" s="109">
        <v>12</v>
      </c>
      <c r="T350" s="133">
        <f>IF(ISBLANK(V350), "", _xlfn.XLOOKUP(V350,'SNAP2 IDs'!C$3:C$15,'SNAP2 IDs'!B$3:B$15,""))</f>
        <v>2</v>
      </c>
      <c r="U350" s="134">
        <f>_xlfn.XLOOKUP($T350, 'SNAP2 IDs'!$B$3:$B$15,'SNAP2 IDs'!D$3:D$15, "Lookup err")</f>
        <v>2</v>
      </c>
      <c r="V350" s="38">
        <v>10</v>
      </c>
      <c r="W350" s="134" t="str">
        <f>_xlfn.XLOOKUP($T350, 'SNAP2 IDs'!$B$3:$B$15,'SNAP2 IDs'!E$3:E$15, "Lookup err")</f>
        <v>00:00:41:1e:e4:75</v>
      </c>
      <c r="X350" s="136" t="str">
        <f>_xlfn.XLOOKUP($T350, 'SNAP2 IDs'!$B$3:$B$15,'SNAP2 IDs'!F$3:F$15, "Lookup err")</f>
        <v>snap010.sas.pvt</v>
      </c>
      <c r="Y350" s="94">
        <v>1</v>
      </c>
      <c r="Z350" s="39">
        <v>26</v>
      </c>
      <c r="AA350" s="95">
        <v>27</v>
      </c>
      <c r="AB350" s="94">
        <f t="shared" si="42"/>
        <v>56</v>
      </c>
      <c r="AC350" s="95">
        <f t="shared" si="43"/>
        <v>57</v>
      </c>
      <c r="AD350" s="98">
        <f t="shared" si="44"/>
        <v>316</v>
      </c>
      <c r="AE350" s="114"/>
    </row>
    <row r="351" spans="1:31">
      <c r="A351" s="48"/>
      <c r="B351" s="116" t="s">
        <v>880</v>
      </c>
      <c r="C351" s="45" t="s">
        <v>790</v>
      </c>
      <c r="D351" s="28">
        <v>37.236568716199997</v>
      </c>
      <c r="E351" s="29">
        <v>-118.29457354119999</v>
      </c>
      <c r="F351" s="62"/>
      <c r="G351" s="65">
        <v>-1145.288402922273</v>
      </c>
      <c r="H351" s="59">
        <v>-356.09439697406771</v>
      </c>
      <c r="I351" s="76" t="s">
        <v>70</v>
      </c>
      <c r="J351" s="77" t="s">
        <v>71</v>
      </c>
      <c r="K351" s="37"/>
      <c r="L351" s="37"/>
      <c r="M351" s="74"/>
      <c r="N351" s="75"/>
      <c r="O351" s="82">
        <v>12</v>
      </c>
      <c r="P351" s="123" t="str">
        <f>_xlfn.XLOOKUP(O351,'ARX IDs'!B$3:B$47,'ARX IDs'!C$3:C$47,"")</f>
        <v/>
      </c>
      <c r="Q351" s="123">
        <f t="shared" si="45"/>
        <v>12</v>
      </c>
      <c r="R351" s="39">
        <v>9</v>
      </c>
      <c r="S351" s="109">
        <v>10</v>
      </c>
      <c r="T351" s="133">
        <f>IF(ISBLANK(V351), "", _xlfn.XLOOKUP(V351,'SNAP2 IDs'!C$3:C$15,'SNAP2 IDs'!B$3:B$15,""))</f>
        <v>3</v>
      </c>
      <c r="U351" s="134">
        <f>_xlfn.XLOOKUP($T351, 'SNAP2 IDs'!$B$3:$B$15,'SNAP2 IDs'!D$3:D$15, "Lookup err")</f>
        <v>2</v>
      </c>
      <c r="V351" s="38">
        <v>8</v>
      </c>
      <c r="W351" s="134" t="str">
        <f>_xlfn.XLOOKUP($T351, 'SNAP2 IDs'!$B$3:$B$15,'SNAP2 IDs'!E$3:E$15, "Lookup err")</f>
        <v>00:00:b3:f2:e4:75</v>
      </c>
      <c r="X351" s="136" t="str">
        <f>_xlfn.XLOOKUP($T351, 'SNAP2 IDs'!$B$3:$B$15,'SNAP2 IDs'!F$3:F$15, "Lookup err")</f>
        <v>snap08.sas.pvt</v>
      </c>
      <c r="Y351" s="94">
        <v>1</v>
      </c>
      <c r="Z351" s="39">
        <v>28</v>
      </c>
      <c r="AA351" s="95">
        <v>29</v>
      </c>
      <c r="AB351" s="94">
        <f t="shared" si="42"/>
        <v>62</v>
      </c>
      <c r="AC351" s="95">
        <f t="shared" si="43"/>
        <v>63</v>
      </c>
      <c r="AD351" s="98">
        <f t="shared" si="44"/>
        <v>255</v>
      </c>
      <c r="AE351" s="114"/>
    </row>
    <row r="352" spans="1:31">
      <c r="A352" s="48"/>
      <c r="B352" s="116" t="s">
        <v>881</v>
      </c>
      <c r="C352" s="45" t="s">
        <v>790</v>
      </c>
      <c r="D352" s="28">
        <v>37.238919072199991</v>
      </c>
      <c r="E352" s="29">
        <v>-118.2954386342</v>
      </c>
      <c r="F352" s="62"/>
      <c r="G352" s="65">
        <v>-1222.0144815814397</v>
      </c>
      <c r="H352" s="59">
        <v>-95.245224835497893</v>
      </c>
      <c r="I352" s="76" t="s">
        <v>70</v>
      </c>
      <c r="J352" s="77" t="s">
        <v>71</v>
      </c>
      <c r="K352" s="37"/>
      <c r="L352" s="37"/>
      <c r="M352" s="74"/>
      <c r="N352" s="75"/>
      <c r="O352" s="82">
        <v>10</v>
      </c>
      <c r="P352" s="123" t="str">
        <f>_xlfn.XLOOKUP(O352,'ARX IDs'!B$3:B$47,'ARX IDs'!C$3:C$47,"")</f>
        <v/>
      </c>
      <c r="Q352" s="123">
        <f t="shared" si="45"/>
        <v>10</v>
      </c>
      <c r="R352" s="39">
        <v>1</v>
      </c>
      <c r="S352" s="109">
        <v>2</v>
      </c>
      <c r="T352" s="133">
        <f>IF(ISBLANK(V352), "", _xlfn.XLOOKUP(V352,'SNAP2 IDs'!C$3:C$15,'SNAP2 IDs'!B$3:B$15,""))</f>
        <v>7</v>
      </c>
      <c r="U352" s="134">
        <f>_xlfn.XLOOKUP($T352, 'SNAP2 IDs'!$B$3:$B$15,'SNAP2 IDs'!D$3:D$15, "Lookup err")</f>
        <v>1</v>
      </c>
      <c r="V352" s="38">
        <v>4</v>
      </c>
      <c r="W352" s="134" t="str">
        <f>_xlfn.XLOOKUP($T352, 'SNAP2 IDs'!$B$3:$B$15,'SNAP2 IDs'!E$3:E$15, "Lookup err")</f>
        <v>00:00:08:4b:e4:6f</v>
      </c>
      <c r="X352" s="136" t="str">
        <f>_xlfn.XLOOKUP($T352, 'SNAP2 IDs'!$B$3:$B$15,'SNAP2 IDs'!F$3:F$15, "Lookup err")</f>
        <v>snap04.sas.pvt</v>
      </c>
      <c r="Y352" s="94">
        <v>1</v>
      </c>
      <c r="Z352" s="39">
        <v>26</v>
      </c>
      <c r="AA352" s="95">
        <v>27</v>
      </c>
      <c r="AB352" s="94">
        <f t="shared" si="42"/>
        <v>56</v>
      </c>
      <c r="AC352" s="95">
        <f t="shared" si="43"/>
        <v>57</v>
      </c>
      <c r="AD352" s="98">
        <f t="shared" si="44"/>
        <v>124</v>
      </c>
      <c r="AE352" s="114"/>
    </row>
    <row r="353" spans="1:31">
      <c r="A353" s="48"/>
      <c r="B353" s="116" t="s">
        <v>882</v>
      </c>
      <c r="C353" s="45" t="s">
        <v>790</v>
      </c>
      <c r="D353" s="28">
        <v>37.245061030199992</v>
      </c>
      <c r="E353" s="29">
        <v>-118.29092141620001</v>
      </c>
      <c r="F353" s="62"/>
      <c r="G353" s="65">
        <v>-821.12502384977722</v>
      </c>
      <c r="H353" s="59">
        <v>586.40668645550033</v>
      </c>
      <c r="I353" s="76" t="s">
        <v>70</v>
      </c>
      <c r="J353" s="77" t="s">
        <v>71</v>
      </c>
      <c r="K353" s="37"/>
      <c r="L353" s="37"/>
      <c r="M353" s="74"/>
      <c r="N353" s="75"/>
      <c r="O353" s="82">
        <v>11</v>
      </c>
      <c r="P353" s="123" t="str">
        <f>_xlfn.XLOOKUP(O353,'ARX IDs'!B$3:B$47,'ARX IDs'!C$3:C$47,"")</f>
        <v/>
      </c>
      <c r="Q353" s="123">
        <f t="shared" si="45"/>
        <v>11</v>
      </c>
      <c r="R353" s="39">
        <v>13</v>
      </c>
      <c r="S353" s="109">
        <v>14</v>
      </c>
      <c r="T353" s="133">
        <f>IF(ISBLANK(V353), "", _xlfn.XLOOKUP(V353,'SNAP2 IDs'!C$3:C$15,'SNAP2 IDs'!B$3:B$15,""))</f>
        <v>8</v>
      </c>
      <c r="U353" s="134">
        <f>_xlfn.XLOOKUP($T353, 'SNAP2 IDs'!$B$3:$B$15,'SNAP2 IDs'!D$3:D$15, "Lookup err")</f>
        <v>2</v>
      </c>
      <c r="V353" s="38">
        <v>7</v>
      </c>
      <c r="W353" s="134" t="str">
        <f>_xlfn.XLOOKUP($T353, 'SNAP2 IDs'!$B$3:$B$15,'SNAP2 IDs'!E$3:E$15, "Lookup err")</f>
        <v>00:00:d6:de:e4:75</v>
      </c>
      <c r="X353" s="136" t="str">
        <f>_xlfn.XLOOKUP($T353, 'SNAP2 IDs'!$B$3:$B$15,'SNAP2 IDs'!F$3:F$15, "Lookup err")</f>
        <v>snap07.sas.pvt</v>
      </c>
      <c r="Y353" s="94">
        <v>1</v>
      </c>
      <c r="Z353" s="39">
        <v>28</v>
      </c>
      <c r="AA353" s="95">
        <v>29</v>
      </c>
      <c r="AB353" s="94">
        <f t="shared" ref="AB353:AB369" si="46">_xlfn.BITXOR(Z353,2) + 32*Y353</f>
        <v>62</v>
      </c>
      <c r="AC353" s="95">
        <f t="shared" ref="AC353:AC369" si="47">_xlfn.BITXOR(AA353,2) + 32*Y353</f>
        <v>63</v>
      </c>
      <c r="AD353" s="98">
        <f t="shared" ref="AD353:AD369" si="48">32*(V353-1) + (AB353/2)</f>
        <v>223</v>
      </c>
      <c r="AE353" s="114"/>
    </row>
    <row r="354" spans="1:31">
      <c r="A354" s="48"/>
      <c r="B354" s="116" t="s">
        <v>883</v>
      </c>
      <c r="C354" s="45" t="s">
        <v>790</v>
      </c>
      <c r="D354" s="28">
        <v>37.246615193199993</v>
      </c>
      <c r="E354" s="29">
        <v>-118.2893410982</v>
      </c>
      <c r="F354" s="62"/>
      <c r="G354" s="65">
        <v>-680.89727655233821</v>
      </c>
      <c r="H354" s="59">
        <v>758.89210224777764</v>
      </c>
      <c r="I354" s="76" t="s">
        <v>70</v>
      </c>
      <c r="J354" s="77" t="s">
        <v>71</v>
      </c>
      <c r="K354" s="37"/>
      <c r="L354" s="37"/>
      <c r="M354" s="74"/>
      <c r="N354" s="75"/>
      <c r="O354" s="82">
        <v>13</v>
      </c>
      <c r="P354" s="123" t="str">
        <f>_xlfn.XLOOKUP(O354,'ARX IDs'!B$3:B$47,'ARX IDs'!C$3:C$47,"")</f>
        <v/>
      </c>
      <c r="Q354" s="123">
        <f t="shared" si="45"/>
        <v>13</v>
      </c>
      <c r="R354" s="39">
        <v>13</v>
      </c>
      <c r="S354" s="109">
        <v>14</v>
      </c>
      <c r="T354" s="133">
        <f>IF(ISBLANK(V354), "", _xlfn.XLOOKUP(V354,'SNAP2 IDs'!C$3:C$15,'SNAP2 IDs'!B$3:B$15,""))</f>
        <v>2</v>
      </c>
      <c r="U354" s="134">
        <f>_xlfn.XLOOKUP($T354, 'SNAP2 IDs'!$B$3:$B$15,'SNAP2 IDs'!D$3:D$15, "Lookup err")</f>
        <v>2</v>
      </c>
      <c r="V354" s="38">
        <v>10</v>
      </c>
      <c r="W354" s="134" t="str">
        <f>_xlfn.XLOOKUP($T354, 'SNAP2 IDs'!$B$3:$B$15,'SNAP2 IDs'!E$3:E$15, "Lookup err")</f>
        <v>00:00:41:1e:e4:75</v>
      </c>
      <c r="X354" s="136" t="str">
        <f>_xlfn.XLOOKUP($T354, 'SNAP2 IDs'!$B$3:$B$15,'SNAP2 IDs'!F$3:F$15, "Lookup err")</f>
        <v>snap010.sas.pvt</v>
      </c>
      <c r="Y354" s="94">
        <v>1</v>
      </c>
      <c r="Z354" s="39">
        <v>28</v>
      </c>
      <c r="AA354" s="95">
        <v>29</v>
      </c>
      <c r="AB354" s="94">
        <f t="shared" si="46"/>
        <v>62</v>
      </c>
      <c r="AC354" s="95">
        <f t="shared" si="47"/>
        <v>63</v>
      </c>
      <c r="AD354" s="98">
        <f t="shared" si="48"/>
        <v>319</v>
      </c>
      <c r="AE354" s="114"/>
    </row>
    <row r="355" spans="1:31">
      <c r="A355" s="48"/>
      <c r="B355" s="116" t="s">
        <v>884</v>
      </c>
      <c r="C355" s="45" t="s">
        <v>790</v>
      </c>
      <c r="D355" s="28">
        <v>37.242282866199993</v>
      </c>
      <c r="E355" s="29">
        <v>-118.2911782692</v>
      </c>
      <c r="F355" s="62"/>
      <c r="G355" s="65">
        <v>-843.94528207513963</v>
      </c>
      <c r="H355" s="59">
        <v>278.07816964071128</v>
      </c>
      <c r="I355" s="76" t="s">
        <v>70</v>
      </c>
      <c r="J355" s="77" t="s">
        <v>71</v>
      </c>
      <c r="K355" s="37"/>
      <c r="L355" s="37"/>
      <c r="M355" s="74"/>
      <c r="N355" s="75"/>
      <c r="O355" s="82">
        <v>8</v>
      </c>
      <c r="P355" s="123" t="str">
        <f>_xlfn.XLOOKUP(O355,'ARX IDs'!B$3:B$47,'ARX IDs'!C$3:C$47,"")</f>
        <v/>
      </c>
      <c r="Q355" s="123">
        <f t="shared" si="45"/>
        <v>8</v>
      </c>
      <c r="R355" s="39">
        <v>9</v>
      </c>
      <c r="S355" s="109">
        <v>10</v>
      </c>
      <c r="T355" s="133">
        <f>IF(ISBLANK(V355), "", _xlfn.XLOOKUP(V355,'SNAP2 IDs'!C$3:C$15,'SNAP2 IDs'!B$3:B$15,""))</f>
        <v>12</v>
      </c>
      <c r="U355" s="134">
        <f>_xlfn.XLOOKUP($T355, 'SNAP2 IDs'!$B$3:$B$15,'SNAP2 IDs'!D$3:D$15, "Lookup err")</f>
        <v>1</v>
      </c>
      <c r="V355" s="38">
        <v>2</v>
      </c>
      <c r="W355" s="134" t="str">
        <f>_xlfn.XLOOKUP($T355, 'SNAP2 IDs'!$B$3:$B$15,'SNAP2 IDs'!E$3:E$15, "Lookup err")</f>
        <v>02:00:d4:5b:e4:75</v>
      </c>
      <c r="X355" s="136" t="str">
        <f>_xlfn.XLOOKUP($T355, 'SNAP2 IDs'!$B$3:$B$15,'SNAP2 IDs'!F$3:F$15, "Lookup err")</f>
        <v>snap02.sas.pvt</v>
      </c>
      <c r="Y355" s="94">
        <v>1</v>
      </c>
      <c r="Z355" s="39">
        <v>26</v>
      </c>
      <c r="AA355" s="95">
        <v>27</v>
      </c>
      <c r="AB355" s="94">
        <f t="shared" si="46"/>
        <v>56</v>
      </c>
      <c r="AC355" s="95">
        <f t="shared" si="47"/>
        <v>57</v>
      </c>
      <c r="AD355" s="98">
        <f t="shared" si="48"/>
        <v>60</v>
      </c>
      <c r="AE355" s="114"/>
    </row>
    <row r="356" spans="1:31">
      <c r="A356" s="48"/>
      <c r="B356" s="116" t="s">
        <v>885</v>
      </c>
      <c r="C356" s="45" t="s">
        <v>790</v>
      </c>
      <c r="D356" s="28">
        <v>37.243402131199993</v>
      </c>
      <c r="E356" s="29">
        <v>-118.2884507962</v>
      </c>
      <c r="F356" s="62"/>
      <c r="G356" s="65">
        <v>-601.93236485351247</v>
      </c>
      <c r="H356" s="59">
        <v>402.29737245696566</v>
      </c>
      <c r="I356" s="76" t="s">
        <v>70</v>
      </c>
      <c r="J356" s="77" t="s">
        <v>71</v>
      </c>
      <c r="K356" s="37"/>
      <c r="L356" s="37"/>
      <c r="M356" s="74"/>
      <c r="N356" s="75"/>
      <c r="O356" s="82">
        <v>4</v>
      </c>
      <c r="P356" s="123" t="str">
        <f>_xlfn.XLOOKUP(O356,'ARX IDs'!B$3:B$47,'ARX IDs'!C$3:C$47,"")</f>
        <v/>
      </c>
      <c r="Q356" s="123">
        <f t="shared" si="45"/>
        <v>4</v>
      </c>
      <c r="R356" s="39">
        <v>11</v>
      </c>
      <c r="S356" s="109">
        <v>12</v>
      </c>
      <c r="T356" s="133">
        <f>IF(ISBLANK(V356), "", _xlfn.XLOOKUP(V356,'SNAP2 IDs'!C$3:C$15,'SNAP2 IDs'!B$3:B$15,""))</f>
        <v>13</v>
      </c>
      <c r="U356" s="134">
        <f>_xlfn.XLOOKUP($T356, 'SNAP2 IDs'!$B$3:$B$15,'SNAP2 IDs'!D$3:D$15, "Lookup err")</f>
        <v>1</v>
      </c>
      <c r="V356" s="38">
        <v>1</v>
      </c>
      <c r="W356" s="134" t="str">
        <f>_xlfn.XLOOKUP($T356, 'SNAP2 IDs'!$B$3:$B$15,'SNAP2 IDs'!E$3:E$15, "Lookup err")</f>
        <v>00:00:4e:e4:ef:75</v>
      </c>
      <c r="X356" s="136" t="str">
        <f>_xlfn.XLOOKUP($T356, 'SNAP2 IDs'!$B$3:$B$15,'SNAP2 IDs'!F$3:F$15, "Lookup err")</f>
        <v>snap01.sas.pvt</v>
      </c>
      <c r="Y356" s="94">
        <v>1</v>
      </c>
      <c r="Z356" s="39">
        <v>26</v>
      </c>
      <c r="AA356" s="95">
        <v>27</v>
      </c>
      <c r="AB356" s="94">
        <f t="shared" si="46"/>
        <v>56</v>
      </c>
      <c r="AC356" s="95">
        <f t="shared" si="47"/>
        <v>57</v>
      </c>
      <c r="AD356" s="98">
        <f t="shared" si="48"/>
        <v>28</v>
      </c>
      <c r="AE356" s="114"/>
    </row>
    <row r="357" spans="1:31">
      <c r="A357" s="48"/>
      <c r="B357" s="116" t="s">
        <v>886</v>
      </c>
      <c r="C357" s="45" t="s">
        <v>790</v>
      </c>
      <c r="D357" s="28">
        <v>37.249456382199995</v>
      </c>
      <c r="E357" s="29">
        <v>-118.29484126920001</v>
      </c>
      <c r="F357" s="62"/>
      <c r="G357" s="65">
        <v>-1168.8462669482444</v>
      </c>
      <c r="H357" s="59">
        <v>1074.2153122387615</v>
      </c>
      <c r="I357" s="76" t="s">
        <v>70</v>
      </c>
      <c r="J357" s="77" t="s">
        <v>71</v>
      </c>
      <c r="K357" s="37"/>
      <c r="L357" s="37"/>
      <c r="M357" s="74"/>
      <c r="N357" s="75"/>
      <c r="O357" s="82">
        <v>4</v>
      </c>
      <c r="P357" s="123" t="str">
        <f>_xlfn.XLOOKUP(O357,'ARX IDs'!B$3:B$47,'ARX IDs'!C$3:C$47,"")</f>
        <v/>
      </c>
      <c r="Q357" s="123">
        <f t="shared" ref="Q357:Q369" si="49">O357</f>
        <v>4</v>
      </c>
      <c r="R357" s="39">
        <v>13</v>
      </c>
      <c r="S357" s="109">
        <v>14</v>
      </c>
      <c r="T357" s="133">
        <f>IF(ISBLANK(V357), "", _xlfn.XLOOKUP(V357,'SNAP2 IDs'!C$3:C$15,'SNAP2 IDs'!B$3:B$15,""))</f>
        <v>13</v>
      </c>
      <c r="U357" s="134">
        <f>_xlfn.XLOOKUP($T357, 'SNAP2 IDs'!$B$3:$B$15,'SNAP2 IDs'!D$3:D$15, "Lookup err")</f>
        <v>1</v>
      </c>
      <c r="V357" s="38">
        <v>1</v>
      </c>
      <c r="W357" s="134" t="str">
        <f>_xlfn.XLOOKUP($T357, 'SNAP2 IDs'!$B$3:$B$15,'SNAP2 IDs'!E$3:E$15, "Lookup err")</f>
        <v>00:00:4e:e4:ef:75</v>
      </c>
      <c r="X357" s="136" t="str">
        <f>_xlfn.XLOOKUP($T357, 'SNAP2 IDs'!$B$3:$B$15,'SNAP2 IDs'!F$3:F$15, "Lookup err")</f>
        <v>snap01.sas.pvt</v>
      </c>
      <c r="Y357" s="94">
        <v>1</v>
      </c>
      <c r="Z357" s="39">
        <v>28</v>
      </c>
      <c r="AA357" s="95">
        <v>29</v>
      </c>
      <c r="AB357" s="94">
        <f t="shared" si="46"/>
        <v>62</v>
      </c>
      <c r="AC357" s="95">
        <f t="shared" si="47"/>
        <v>63</v>
      </c>
      <c r="AD357" s="98">
        <f t="shared" si="48"/>
        <v>31</v>
      </c>
      <c r="AE357" s="114"/>
    </row>
    <row r="358" spans="1:31">
      <c r="A358" s="48"/>
      <c r="B358" s="116" t="s">
        <v>887</v>
      </c>
      <c r="C358" s="45" t="s">
        <v>790</v>
      </c>
      <c r="D358" s="28">
        <v>37.249074793199995</v>
      </c>
      <c r="E358" s="29">
        <v>-118.2918006692</v>
      </c>
      <c r="F358" s="62"/>
      <c r="G358" s="65">
        <v>-899.08911503399361</v>
      </c>
      <c r="H358" s="59">
        <v>1031.8654832139632</v>
      </c>
      <c r="I358" s="76" t="s">
        <v>70</v>
      </c>
      <c r="J358" s="77" t="s">
        <v>71</v>
      </c>
      <c r="K358" s="37"/>
      <c r="L358" s="37"/>
      <c r="M358" s="74"/>
      <c r="N358" s="75"/>
      <c r="O358" s="82">
        <v>8</v>
      </c>
      <c r="P358" s="123" t="str">
        <f>_xlfn.XLOOKUP(O358,'ARX IDs'!B$3:B$47,'ARX IDs'!C$3:C$47,"")</f>
        <v/>
      </c>
      <c r="Q358" s="123">
        <f t="shared" si="49"/>
        <v>8</v>
      </c>
      <c r="R358" s="39">
        <v>11</v>
      </c>
      <c r="S358" s="109">
        <v>12</v>
      </c>
      <c r="T358" s="133">
        <f>IF(ISBLANK(V358), "", _xlfn.XLOOKUP(V358,'SNAP2 IDs'!C$3:C$15,'SNAP2 IDs'!B$3:B$15,""))</f>
        <v>12</v>
      </c>
      <c r="U358" s="134">
        <f>_xlfn.XLOOKUP($T358, 'SNAP2 IDs'!$B$3:$B$15,'SNAP2 IDs'!D$3:D$15, "Lookup err")</f>
        <v>1</v>
      </c>
      <c r="V358" s="38">
        <v>2</v>
      </c>
      <c r="W358" s="134" t="str">
        <f>_xlfn.XLOOKUP($T358, 'SNAP2 IDs'!$B$3:$B$15,'SNAP2 IDs'!E$3:E$15, "Lookup err")</f>
        <v>02:00:d4:5b:e4:75</v>
      </c>
      <c r="X358" s="136" t="str">
        <f>_xlfn.XLOOKUP($T358, 'SNAP2 IDs'!$B$3:$B$15,'SNAP2 IDs'!F$3:F$15, "Lookup err")</f>
        <v>snap02.sas.pvt</v>
      </c>
      <c r="Y358" s="94">
        <v>1</v>
      </c>
      <c r="Z358" s="39">
        <v>28</v>
      </c>
      <c r="AA358" s="95">
        <v>29</v>
      </c>
      <c r="AB358" s="94">
        <f t="shared" si="46"/>
        <v>62</v>
      </c>
      <c r="AC358" s="95">
        <f t="shared" si="47"/>
        <v>63</v>
      </c>
      <c r="AD358" s="98">
        <f t="shared" si="48"/>
        <v>63</v>
      </c>
      <c r="AE358" s="114"/>
    </row>
    <row r="359" spans="1:31">
      <c r="A359" s="48"/>
      <c r="B359" s="116" t="s">
        <v>888</v>
      </c>
      <c r="C359" s="45" t="s">
        <v>790</v>
      </c>
      <c r="D359" s="28">
        <v>37.236051680199992</v>
      </c>
      <c r="E359" s="29">
        <v>-118.2822477262</v>
      </c>
      <c r="F359" s="62">
        <v>1181.72</v>
      </c>
      <c r="G359" s="65">
        <v>-51.557705176599427</v>
      </c>
      <c r="H359" s="59">
        <v>-413.4765180516913</v>
      </c>
      <c r="I359" s="76" t="s">
        <v>70</v>
      </c>
      <c r="J359" s="77" t="s">
        <v>71</v>
      </c>
      <c r="K359" s="37"/>
      <c r="L359" s="37"/>
      <c r="M359" s="74"/>
      <c r="N359" s="75"/>
      <c r="O359" s="82">
        <v>11</v>
      </c>
      <c r="P359" s="123" t="str">
        <f>_xlfn.XLOOKUP(O359,'ARX IDs'!B$3:B$47,'ARX IDs'!C$3:C$47,"")</f>
        <v/>
      </c>
      <c r="Q359" s="123">
        <f t="shared" si="49"/>
        <v>11</v>
      </c>
      <c r="R359" s="39">
        <v>15</v>
      </c>
      <c r="S359" s="109">
        <v>16</v>
      </c>
      <c r="T359" s="133">
        <f>IF(ISBLANK(V359), "", _xlfn.XLOOKUP(V359,'SNAP2 IDs'!C$3:C$15,'SNAP2 IDs'!B$3:B$15,""))</f>
        <v>8</v>
      </c>
      <c r="U359" s="134">
        <f>_xlfn.XLOOKUP($T359, 'SNAP2 IDs'!$B$3:$B$15,'SNAP2 IDs'!D$3:D$15, "Lookup err")</f>
        <v>2</v>
      </c>
      <c r="V359" s="38">
        <v>7</v>
      </c>
      <c r="W359" s="134" t="str">
        <f>_xlfn.XLOOKUP($T359, 'SNAP2 IDs'!$B$3:$B$15,'SNAP2 IDs'!E$3:E$15, "Lookup err")</f>
        <v>00:00:d6:de:e4:75</v>
      </c>
      <c r="X359" s="136" t="str">
        <f>_xlfn.XLOOKUP($T359, 'SNAP2 IDs'!$B$3:$B$15,'SNAP2 IDs'!F$3:F$15, "Lookup err")</f>
        <v>snap07.sas.pvt</v>
      </c>
      <c r="Y359" s="94">
        <v>1</v>
      </c>
      <c r="Z359" s="39">
        <v>30</v>
      </c>
      <c r="AA359" s="95">
        <v>31</v>
      </c>
      <c r="AB359" s="94">
        <f t="shared" si="46"/>
        <v>60</v>
      </c>
      <c r="AC359" s="95">
        <f t="shared" si="47"/>
        <v>61</v>
      </c>
      <c r="AD359" s="98">
        <f t="shared" si="48"/>
        <v>222</v>
      </c>
      <c r="AE359" s="114"/>
    </row>
    <row r="360" spans="1:31">
      <c r="A360" s="48"/>
      <c r="B360" s="116" t="s">
        <v>889</v>
      </c>
      <c r="C360" s="45" t="s">
        <v>790</v>
      </c>
      <c r="D360" s="28">
        <v>37.236065891199992</v>
      </c>
      <c r="E360" s="29">
        <v>-118.2806321692</v>
      </c>
      <c r="F360" s="62">
        <v>1181.18</v>
      </c>
      <c r="G360" s="65">
        <v>91.79968815606955</v>
      </c>
      <c r="H360" s="59">
        <v>-411.89934098352012</v>
      </c>
      <c r="I360" s="76" t="s">
        <v>70</v>
      </c>
      <c r="J360" s="77" t="s">
        <v>71</v>
      </c>
      <c r="K360" s="37"/>
      <c r="L360" s="37"/>
      <c r="M360" s="74"/>
      <c r="N360" s="75"/>
      <c r="O360" s="82">
        <v>13</v>
      </c>
      <c r="P360" s="123" t="str">
        <f>_xlfn.XLOOKUP(O360,'ARX IDs'!B$3:B$47,'ARX IDs'!C$3:C$47,"")</f>
        <v/>
      </c>
      <c r="Q360" s="123">
        <f t="shared" si="49"/>
        <v>13</v>
      </c>
      <c r="R360" s="39">
        <v>15</v>
      </c>
      <c r="S360" s="109">
        <v>16</v>
      </c>
      <c r="T360" s="133">
        <f>IF(ISBLANK(V360), "", _xlfn.XLOOKUP(V360,'SNAP2 IDs'!C$3:C$15,'SNAP2 IDs'!B$3:B$15,""))</f>
        <v>2</v>
      </c>
      <c r="U360" s="134">
        <f>_xlfn.XLOOKUP($T360, 'SNAP2 IDs'!$B$3:$B$15,'SNAP2 IDs'!D$3:D$15, "Lookup err")</f>
        <v>2</v>
      </c>
      <c r="V360" s="38">
        <v>10</v>
      </c>
      <c r="W360" s="134" t="str">
        <f>_xlfn.XLOOKUP($T360, 'SNAP2 IDs'!$B$3:$B$15,'SNAP2 IDs'!E$3:E$15, "Lookup err")</f>
        <v>00:00:41:1e:e4:75</v>
      </c>
      <c r="X360" s="136" t="str">
        <f>_xlfn.XLOOKUP($T360, 'SNAP2 IDs'!$B$3:$B$15,'SNAP2 IDs'!F$3:F$15, "Lookup err")</f>
        <v>snap010.sas.pvt</v>
      </c>
      <c r="Y360" s="94">
        <v>1</v>
      </c>
      <c r="Z360" s="39">
        <v>30</v>
      </c>
      <c r="AA360" s="95">
        <v>31</v>
      </c>
      <c r="AB360" s="94">
        <f t="shared" si="46"/>
        <v>60</v>
      </c>
      <c r="AC360" s="95">
        <f t="shared" si="47"/>
        <v>61</v>
      </c>
      <c r="AD360" s="98">
        <f t="shared" si="48"/>
        <v>318</v>
      </c>
      <c r="AE360" s="114"/>
    </row>
    <row r="361" spans="1:31">
      <c r="A361" s="48"/>
      <c r="B361" s="116" t="s">
        <v>890</v>
      </c>
      <c r="C361" s="45" t="s">
        <v>790</v>
      </c>
      <c r="D361" s="28">
        <v>37.237455831199995</v>
      </c>
      <c r="E361" s="29">
        <v>-118.2791484692</v>
      </c>
      <c r="F361" s="62">
        <v>1181.73</v>
      </c>
      <c r="G361" s="65">
        <v>223.45256218336218</v>
      </c>
      <c r="H361" s="59">
        <v>-257.6398593033083</v>
      </c>
      <c r="I361" s="76" t="s">
        <v>70</v>
      </c>
      <c r="J361" s="77" t="s">
        <v>71</v>
      </c>
      <c r="K361" s="37"/>
      <c r="L361" s="37"/>
      <c r="M361" s="74"/>
      <c r="N361" s="75"/>
      <c r="O361" s="82">
        <v>13</v>
      </c>
      <c r="P361" s="123" t="str">
        <f>_xlfn.XLOOKUP(O361,'ARX IDs'!B$3:B$47,'ARX IDs'!C$3:C$47,"")</f>
        <v/>
      </c>
      <c r="Q361" s="123">
        <f t="shared" si="49"/>
        <v>13</v>
      </c>
      <c r="R361" s="39">
        <v>5</v>
      </c>
      <c r="S361" s="109">
        <v>6</v>
      </c>
      <c r="T361" s="133">
        <f>IF(ISBLANK(V361), "", _xlfn.XLOOKUP(V361,'SNAP2 IDs'!C$3:C$15,'SNAP2 IDs'!B$3:B$15,""))</f>
        <v>1</v>
      </c>
      <c r="U361" s="134">
        <f>_xlfn.XLOOKUP($T361, 'SNAP2 IDs'!$B$3:$B$15,'SNAP2 IDs'!D$3:D$15, "Lookup err")</f>
        <v>2</v>
      </c>
      <c r="V361" s="38">
        <v>9</v>
      </c>
      <c r="W361" s="134" t="str">
        <f>_xlfn.XLOOKUP($T361, 'SNAP2 IDs'!$B$3:$B$15,'SNAP2 IDs'!E$3:E$15, "Lookup err")</f>
        <v>02:00:ce:ca:e4:6f</v>
      </c>
      <c r="X361" s="136" t="str">
        <f>_xlfn.XLOOKUP($T361, 'SNAP2 IDs'!$B$3:$B$15,'SNAP2 IDs'!F$3:F$15, "Lookup err")</f>
        <v>snap09.sas.pvt</v>
      </c>
      <c r="Y361" s="94">
        <v>1</v>
      </c>
      <c r="Z361" s="39">
        <v>30</v>
      </c>
      <c r="AA361" s="95">
        <v>31</v>
      </c>
      <c r="AB361" s="94">
        <f t="shared" si="46"/>
        <v>60</v>
      </c>
      <c r="AC361" s="95">
        <f t="shared" si="47"/>
        <v>61</v>
      </c>
      <c r="AD361" s="98">
        <f t="shared" si="48"/>
        <v>286</v>
      </c>
      <c r="AE361" s="114"/>
    </row>
    <row r="362" spans="1:31">
      <c r="A362" s="48"/>
      <c r="B362" s="116" t="s">
        <v>891</v>
      </c>
      <c r="C362" s="45" t="s">
        <v>790</v>
      </c>
      <c r="D362" s="28">
        <v>37.237345905078897</v>
      </c>
      <c r="E362" s="29">
        <v>-118.280450388631</v>
      </c>
      <c r="F362" s="62">
        <v>1181.8900000000001</v>
      </c>
      <c r="G362" s="65">
        <v>107.70815868305682</v>
      </c>
      <c r="H362" s="59">
        <v>-270.0398604754551</v>
      </c>
      <c r="I362" s="76" t="s">
        <v>70</v>
      </c>
      <c r="J362" s="77" t="s">
        <v>71</v>
      </c>
      <c r="K362" s="37"/>
      <c r="L362" s="37"/>
      <c r="M362" s="74"/>
      <c r="N362" s="75"/>
      <c r="O362" s="82">
        <v>10</v>
      </c>
      <c r="P362" s="123" t="str">
        <f>_xlfn.XLOOKUP(O362,'ARX IDs'!B$3:B$47,'ARX IDs'!C$3:C$47,"")</f>
        <v/>
      </c>
      <c r="Q362" s="123">
        <f t="shared" si="49"/>
        <v>10</v>
      </c>
      <c r="R362" s="39">
        <v>15</v>
      </c>
      <c r="S362" s="109">
        <v>16</v>
      </c>
      <c r="T362" s="133">
        <f>IF(ISBLANK(V362), "", _xlfn.XLOOKUP(V362,'SNAP2 IDs'!C$3:C$15,'SNAP2 IDs'!B$3:B$15,""))</f>
        <v>5</v>
      </c>
      <c r="U362" s="134">
        <f>_xlfn.XLOOKUP($T362, 'SNAP2 IDs'!$B$3:$B$15,'SNAP2 IDs'!D$3:D$15, "Lookup err")</f>
        <v>1</v>
      </c>
      <c r="V362" s="38">
        <v>5</v>
      </c>
      <c r="W362" s="134" t="str">
        <f>_xlfn.XLOOKUP($T362, 'SNAP2 IDs'!$B$3:$B$15,'SNAP2 IDs'!E$3:E$15, "Lookup err")</f>
        <v>00:00:18:2d:e4:75</v>
      </c>
      <c r="X362" s="136" t="str">
        <f>_xlfn.XLOOKUP($T362, 'SNAP2 IDs'!$B$3:$B$15,'SNAP2 IDs'!F$3:F$15, "Lookup err")</f>
        <v>snap05.sas.pvt</v>
      </c>
      <c r="Y362" s="94">
        <v>1</v>
      </c>
      <c r="Z362" s="39">
        <v>28</v>
      </c>
      <c r="AA362" s="95">
        <v>29</v>
      </c>
      <c r="AB362" s="94">
        <f t="shared" si="46"/>
        <v>62</v>
      </c>
      <c r="AC362" s="95">
        <f t="shared" si="47"/>
        <v>63</v>
      </c>
      <c r="AD362" s="98">
        <f t="shared" si="48"/>
        <v>159</v>
      </c>
      <c r="AE362" s="114"/>
    </row>
    <row r="363" spans="1:31">
      <c r="A363" s="48"/>
      <c r="B363" s="116" t="s">
        <v>892</v>
      </c>
      <c r="C363" s="45" t="s">
        <v>790</v>
      </c>
      <c r="D363" s="28">
        <v>37.237092459199992</v>
      </c>
      <c r="E363" s="29">
        <v>-118.28195968520001</v>
      </c>
      <c r="F363" s="62">
        <v>1181.92</v>
      </c>
      <c r="G363" s="65">
        <v>-25.997858438886674</v>
      </c>
      <c r="H363" s="59">
        <v>-297.96791402320252</v>
      </c>
      <c r="I363" s="76" t="s">
        <v>70</v>
      </c>
      <c r="J363" s="77" t="s">
        <v>71</v>
      </c>
      <c r="K363" s="37"/>
      <c r="L363" s="37"/>
      <c r="M363" s="74"/>
      <c r="N363" s="75"/>
      <c r="O363" s="82">
        <v>12</v>
      </c>
      <c r="P363" s="123" t="str">
        <f>_xlfn.XLOOKUP(O363,'ARX IDs'!B$3:B$47,'ARX IDs'!C$3:C$47,"")</f>
        <v/>
      </c>
      <c r="Q363" s="123">
        <f t="shared" si="49"/>
        <v>12</v>
      </c>
      <c r="R363" s="39">
        <v>11</v>
      </c>
      <c r="S363" s="109">
        <v>12</v>
      </c>
      <c r="T363" s="133">
        <f>IF(ISBLANK(V363), "", _xlfn.XLOOKUP(V363,'SNAP2 IDs'!C$3:C$15,'SNAP2 IDs'!B$3:B$15,""))</f>
        <v>3</v>
      </c>
      <c r="U363" s="134">
        <f>_xlfn.XLOOKUP($T363, 'SNAP2 IDs'!$B$3:$B$15,'SNAP2 IDs'!D$3:D$15, "Lookup err")</f>
        <v>2</v>
      </c>
      <c r="V363" s="38">
        <v>8</v>
      </c>
      <c r="W363" s="134" t="str">
        <f>_xlfn.XLOOKUP($T363, 'SNAP2 IDs'!$B$3:$B$15,'SNAP2 IDs'!E$3:E$15, "Lookup err")</f>
        <v>00:00:b3:f2:e4:75</v>
      </c>
      <c r="X363" s="136" t="str">
        <f>_xlfn.XLOOKUP($T363, 'SNAP2 IDs'!$B$3:$B$15,'SNAP2 IDs'!F$3:F$15, "Lookup err")</f>
        <v>snap08.sas.pvt</v>
      </c>
      <c r="Y363" s="94">
        <v>1</v>
      </c>
      <c r="Z363" s="39">
        <v>30</v>
      </c>
      <c r="AA363" s="95">
        <v>31</v>
      </c>
      <c r="AB363" s="94">
        <f t="shared" si="46"/>
        <v>60</v>
      </c>
      <c r="AC363" s="95">
        <f t="shared" si="47"/>
        <v>61</v>
      </c>
      <c r="AD363" s="98">
        <f t="shared" si="48"/>
        <v>254</v>
      </c>
      <c r="AE363" s="114"/>
    </row>
    <row r="364" spans="1:31">
      <c r="A364" s="48"/>
      <c r="B364" s="116" t="s">
        <v>893</v>
      </c>
      <c r="C364" s="45" t="s">
        <v>790</v>
      </c>
      <c r="D364" s="28">
        <v>37.232815040199995</v>
      </c>
      <c r="E364" s="29">
        <v>-118.27818556920001</v>
      </c>
      <c r="F364" s="62">
        <v>1180.8900000000001</v>
      </c>
      <c r="G364" s="65">
        <v>308.91341750095694</v>
      </c>
      <c r="H364" s="59">
        <v>-772.68800112578481</v>
      </c>
      <c r="I364" s="76" t="s">
        <v>70</v>
      </c>
      <c r="J364" s="77" t="s">
        <v>71</v>
      </c>
      <c r="K364" s="37"/>
      <c r="L364" s="37"/>
      <c r="M364" s="74"/>
      <c r="N364" s="75"/>
      <c r="O364" s="82">
        <v>8</v>
      </c>
      <c r="P364" s="123" t="str">
        <f>_xlfn.XLOOKUP(O364,'ARX IDs'!B$3:B$47,'ARX IDs'!C$3:C$47,"")</f>
        <v/>
      </c>
      <c r="Q364" s="123">
        <f t="shared" si="49"/>
        <v>8</v>
      </c>
      <c r="R364" s="39">
        <v>13</v>
      </c>
      <c r="S364" s="109">
        <v>14</v>
      </c>
      <c r="T364" s="133">
        <f>IF(ISBLANK(V364), "", _xlfn.XLOOKUP(V364,'SNAP2 IDs'!C$3:C$15,'SNAP2 IDs'!B$3:B$15,""))</f>
        <v>12</v>
      </c>
      <c r="U364" s="134">
        <f>_xlfn.XLOOKUP($T364, 'SNAP2 IDs'!$B$3:$B$15,'SNAP2 IDs'!D$3:D$15, "Lookup err")</f>
        <v>1</v>
      </c>
      <c r="V364" s="38">
        <v>2</v>
      </c>
      <c r="W364" s="134" t="str">
        <f>_xlfn.XLOOKUP($T364, 'SNAP2 IDs'!$B$3:$B$15,'SNAP2 IDs'!E$3:E$15, "Lookup err")</f>
        <v>02:00:d4:5b:e4:75</v>
      </c>
      <c r="X364" s="136" t="str">
        <f>_xlfn.XLOOKUP($T364, 'SNAP2 IDs'!$B$3:$B$15,'SNAP2 IDs'!F$3:F$15, "Lookup err")</f>
        <v>snap02.sas.pvt</v>
      </c>
      <c r="Y364" s="94">
        <v>1</v>
      </c>
      <c r="Z364" s="39">
        <v>30</v>
      </c>
      <c r="AA364" s="95">
        <v>31</v>
      </c>
      <c r="AB364" s="94">
        <f t="shared" si="46"/>
        <v>60</v>
      </c>
      <c r="AC364" s="95">
        <f t="shared" si="47"/>
        <v>61</v>
      </c>
      <c r="AD364" s="98">
        <f t="shared" si="48"/>
        <v>62</v>
      </c>
      <c r="AE364" s="114"/>
    </row>
    <row r="365" spans="1:31">
      <c r="A365" s="48"/>
      <c r="B365" s="116" t="s">
        <v>894</v>
      </c>
      <c r="C365" s="45" t="s">
        <v>790</v>
      </c>
      <c r="D365" s="28">
        <v>37.238413129999998</v>
      </c>
      <c r="E365" s="29">
        <v>-118.28095304</v>
      </c>
      <c r="F365" s="62">
        <v>1182.48</v>
      </c>
      <c r="G365" s="65">
        <v>61.840635971383655</v>
      </c>
      <c r="H365" s="59">
        <v>-150.88025412351809</v>
      </c>
      <c r="I365" s="76" t="s">
        <v>70</v>
      </c>
      <c r="J365" s="77" t="s">
        <v>71</v>
      </c>
      <c r="K365" s="37"/>
      <c r="L365" s="37"/>
      <c r="M365" s="74"/>
      <c r="N365" s="75"/>
      <c r="O365" s="82">
        <v>11</v>
      </c>
      <c r="P365" s="123" t="str">
        <f>_xlfn.XLOOKUP(O365,'ARX IDs'!B$3:B$47,'ARX IDs'!C$3:C$47,"")</f>
        <v/>
      </c>
      <c r="Q365" s="123">
        <f t="shared" si="49"/>
        <v>11</v>
      </c>
      <c r="R365" s="39">
        <v>1</v>
      </c>
      <c r="S365" s="109">
        <v>2</v>
      </c>
      <c r="T365" s="133">
        <f>IF(ISBLANK(V365), "", _xlfn.XLOOKUP(V365,'SNAP2 IDs'!C$3:C$15,'SNAP2 IDs'!B$3:B$15,""))</f>
        <v>5</v>
      </c>
      <c r="U365" s="134">
        <f>_xlfn.XLOOKUP($T365, 'SNAP2 IDs'!$B$3:$B$15,'SNAP2 IDs'!D$3:D$15, "Lookup err")</f>
        <v>1</v>
      </c>
      <c r="V365" s="38">
        <v>5</v>
      </c>
      <c r="W365" s="134" t="str">
        <f>_xlfn.XLOOKUP($T365, 'SNAP2 IDs'!$B$3:$B$15,'SNAP2 IDs'!E$3:E$15, "Lookup err")</f>
        <v>00:00:18:2d:e4:75</v>
      </c>
      <c r="X365" s="136" t="str">
        <f>_xlfn.XLOOKUP($T365, 'SNAP2 IDs'!$B$3:$B$15,'SNAP2 IDs'!F$3:F$15, "Lookup err")</f>
        <v>snap05.sas.pvt</v>
      </c>
      <c r="Y365" s="94">
        <v>1</v>
      </c>
      <c r="Z365" s="39">
        <v>30</v>
      </c>
      <c r="AA365" s="95">
        <v>31</v>
      </c>
      <c r="AB365" s="94">
        <f t="shared" si="46"/>
        <v>60</v>
      </c>
      <c r="AC365" s="95">
        <f t="shared" si="47"/>
        <v>61</v>
      </c>
      <c r="AD365" s="98">
        <f t="shared" si="48"/>
        <v>158</v>
      </c>
      <c r="AE365" s="114"/>
    </row>
    <row r="366" spans="1:31">
      <c r="A366" s="48"/>
      <c r="B366" s="116" t="s">
        <v>895</v>
      </c>
      <c r="C366" s="45" t="s">
        <v>790</v>
      </c>
      <c r="D366" s="28">
        <v>37.234377108199993</v>
      </c>
      <c r="E366" s="29">
        <v>-118.2773526412</v>
      </c>
      <c r="F366" s="62">
        <v>1180.72</v>
      </c>
      <c r="G366" s="65">
        <v>382.81903939852714</v>
      </c>
      <c r="H366" s="59">
        <v>-599.32526602318649</v>
      </c>
      <c r="I366" s="76" t="s">
        <v>70</v>
      </c>
      <c r="J366" s="77" t="s">
        <v>71</v>
      </c>
      <c r="K366" s="37"/>
      <c r="L366" s="37"/>
      <c r="M366" s="74"/>
      <c r="N366" s="75"/>
      <c r="O366" s="82">
        <v>4</v>
      </c>
      <c r="P366" s="123" t="str">
        <f>_xlfn.XLOOKUP(O366,'ARX IDs'!B$3:B$47,'ARX IDs'!C$3:C$47,"")</f>
        <v/>
      </c>
      <c r="Q366" s="123">
        <f t="shared" si="49"/>
        <v>4</v>
      </c>
      <c r="R366" s="39">
        <v>15</v>
      </c>
      <c r="S366" s="109">
        <v>16</v>
      </c>
      <c r="T366" s="133">
        <f>IF(ISBLANK(V366), "", _xlfn.XLOOKUP(V366,'SNAP2 IDs'!C$3:C$15,'SNAP2 IDs'!B$3:B$15,""))</f>
        <v>13</v>
      </c>
      <c r="U366" s="134">
        <f>_xlfn.XLOOKUP($T366, 'SNAP2 IDs'!$B$3:$B$15,'SNAP2 IDs'!D$3:D$15, "Lookup err")</f>
        <v>1</v>
      </c>
      <c r="V366" s="38">
        <v>1</v>
      </c>
      <c r="W366" s="134" t="str">
        <f>_xlfn.XLOOKUP($T366, 'SNAP2 IDs'!$B$3:$B$15,'SNAP2 IDs'!E$3:E$15, "Lookup err")</f>
        <v>00:00:4e:e4:ef:75</v>
      </c>
      <c r="X366" s="136" t="str">
        <f>_xlfn.XLOOKUP($T366, 'SNAP2 IDs'!$B$3:$B$15,'SNAP2 IDs'!F$3:F$15, "Lookup err")</f>
        <v>snap01.sas.pvt</v>
      </c>
      <c r="Y366" s="94">
        <v>1</v>
      </c>
      <c r="Z366" s="39">
        <v>30</v>
      </c>
      <c r="AA366" s="95">
        <v>31</v>
      </c>
      <c r="AB366" s="94">
        <f t="shared" si="46"/>
        <v>60</v>
      </c>
      <c r="AC366" s="95">
        <f t="shared" si="47"/>
        <v>61</v>
      </c>
      <c r="AD366" s="98">
        <f t="shared" si="48"/>
        <v>30</v>
      </c>
      <c r="AE366" s="114"/>
    </row>
    <row r="367" spans="1:31">
      <c r="A367" s="48"/>
      <c r="B367" s="116" t="s">
        <v>896</v>
      </c>
      <c r="C367" s="45" t="s">
        <v>790</v>
      </c>
      <c r="D367" s="28">
        <v>37.235264689199994</v>
      </c>
      <c r="E367" s="29">
        <v>-118.2793996692</v>
      </c>
      <c r="F367" s="62">
        <v>1181.3699999999999</v>
      </c>
      <c r="G367" s="65">
        <v>201.16841663578862</v>
      </c>
      <c r="H367" s="59">
        <v>-500.81901035098082</v>
      </c>
      <c r="I367" s="76" t="s">
        <v>70</v>
      </c>
      <c r="J367" s="77" t="s">
        <v>71</v>
      </c>
      <c r="K367" s="37"/>
      <c r="L367" s="37"/>
      <c r="M367" s="74"/>
      <c r="N367" s="75"/>
      <c r="O367" s="82">
        <v>9</v>
      </c>
      <c r="P367" s="123" t="str">
        <f>_xlfn.XLOOKUP(O367,'ARX IDs'!B$3:B$47,'ARX IDs'!C$3:C$47,"")</f>
        <v/>
      </c>
      <c r="Q367" s="123">
        <f t="shared" si="49"/>
        <v>9</v>
      </c>
      <c r="R367" s="39">
        <v>9</v>
      </c>
      <c r="S367" s="109">
        <v>10</v>
      </c>
      <c r="T367" s="133">
        <f>IF(ISBLANK(V367), "", _xlfn.XLOOKUP(V367,'SNAP2 IDs'!C$3:C$15,'SNAP2 IDs'!B$3:B$15,""))</f>
        <v>10</v>
      </c>
      <c r="U367" s="134">
        <f>_xlfn.XLOOKUP($T367, 'SNAP2 IDs'!$B$3:$B$15,'SNAP2 IDs'!D$3:D$15, "Lookup err")</f>
        <v>1</v>
      </c>
      <c r="V367" s="38">
        <v>3</v>
      </c>
      <c r="W367" s="134" t="str">
        <f>_xlfn.XLOOKUP($T367, 'SNAP2 IDs'!$B$3:$B$15,'SNAP2 IDs'!E$3:E$15, "Lookup err")</f>
        <v>02:00:a6:4e:e4:6f</v>
      </c>
      <c r="X367" s="136" t="str">
        <f>_xlfn.XLOOKUP($T367, 'SNAP2 IDs'!$B$3:$B$15,'SNAP2 IDs'!F$3:F$15, "Lookup err")</f>
        <v>snap03.sas.pvt</v>
      </c>
      <c r="Y367" s="94">
        <v>1</v>
      </c>
      <c r="Z367" s="39">
        <v>30</v>
      </c>
      <c r="AA367" s="95">
        <v>31</v>
      </c>
      <c r="AB367" s="94">
        <f t="shared" si="46"/>
        <v>60</v>
      </c>
      <c r="AC367" s="95">
        <f t="shared" si="47"/>
        <v>61</v>
      </c>
      <c r="AD367" s="98">
        <f t="shared" si="48"/>
        <v>94</v>
      </c>
      <c r="AE367" s="114"/>
    </row>
    <row r="368" spans="1:31">
      <c r="A368" s="48"/>
      <c r="B368" s="116" t="s">
        <v>897</v>
      </c>
      <c r="C368" s="45" t="s">
        <v>790</v>
      </c>
      <c r="D368" s="28">
        <v>37.234643031199994</v>
      </c>
      <c r="E368" s="29">
        <v>-118.28155069020001</v>
      </c>
      <c r="F368" s="62">
        <v>1181.01</v>
      </c>
      <c r="G368" s="65">
        <v>10.294390098377457</v>
      </c>
      <c r="H368" s="59">
        <v>-569.81237759141356</v>
      </c>
      <c r="I368" s="76" t="s">
        <v>70</v>
      </c>
      <c r="J368" s="77" t="s">
        <v>71</v>
      </c>
      <c r="K368" s="37"/>
      <c r="L368" s="37"/>
      <c r="M368" s="74"/>
      <c r="N368" s="75"/>
      <c r="O368" s="82">
        <v>10</v>
      </c>
      <c r="P368" s="123" t="str">
        <f>_xlfn.XLOOKUP(O368,'ARX IDs'!B$3:B$47,'ARX IDs'!C$3:C$47,"")</f>
        <v/>
      </c>
      <c r="Q368" s="123">
        <f t="shared" si="49"/>
        <v>10</v>
      </c>
      <c r="R368" s="39">
        <v>3</v>
      </c>
      <c r="S368" s="109">
        <v>4</v>
      </c>
      <c r="T368" s="133">
        <f>IF(ISBLANK(V368), "", _xlfn.XLOOKUP(V368,'SNAP2 IDs'!C$3:C$15,'SNAP2 IDs'!B$3:B$15,""))</f>
        <v>7</v>
      </c>
      <c r="U368" s="134">
        <f>_xlfn.XLOOKUP($T368, 'SNAP2 IDs'!$B$3:$B$15,'SNAP2 IDs'!D$3:D$15, "Lookup err")</f>
        <v>1</v>
      </c>
      <c r="V368" s="38">
        <v>4</v>
      </c>
      <c r="W368" s="134" t="str">
        <f>_xlfn.XLOOKUP($T368, 'SNAP2 IDs'!$B$3:$B$15,'SNAP2 IDs'!E$3:E$15, "Lookup err")</f>
        <v>00:00:08:4b:e4:6f</v>
      </c>
      <c r="X368" s="136" t="str">
        <f>_xlfn.XLOOKUP($T368, 'SNAP2 IDs'!$B$3:$B$15,'SNAP2 IDs'!F$3:F$15, "Lookup err")</f>
        <v>snap04.sas.pvt</v>
      </c>
      <c r="Y368" s="94">
        <v>1</v>
      </c>
      <c r="Z368" s="39">
        <v>28</v>
      </c>
      <c r="AA368" s="95">
        <v>29</v>
      </c>
      <c r="AB368" s="94">
        <f t="shared" si="46"/>
        <v>62</v>
      </c>
      <c r="AC368" s="95">
        <f t="shared" si="47"/>
        <v>63</v>
      </c>
      <c r="AD368" s="98">
        <f t="shared" si="48"/>
        <v>127</v>
      </c>
      <c r="AE368" s="114"/>
    </row>
    <row r="369" spans="1:31">
      <c r="A369" s="48"/>
      <c r="B369" s="116" t="s">
        <v>898</v>
      </c>
      <c r="C369" s="45" t="s">
        <v>790</v>
      </c>
      <c r="D369" s="28">
        <v>37.231461344199992</v>
      </c>
      <c r="E369" s="29">
        <v>-118.28272346920001</v>
      </c>
      <c r="F369" s="62"/>
      <c r="G369" s="65">
        <v>-93.778729238904162</v>
      </c>
      <c r="H369" s="59">
        <v>-922.92502093421763</v>
      </c>
      <c r="I369" s="76" t="s">
        <v>70</v>
      </c>
      <c r="J369" s="77" t="s">
        <v>71</v>
      </c>
      <c r="K369" s="37"/>
      <c r="L369" s="37"/>
      <c r="M369" s="74"/>
      <c r="N369" s="75"/>
      <c r="O369" s="82">
        <v>10</v>
      </c>
      <c r="P369" s="123" t="str">
        <f>_xlfn.XLOOKUP(O369,'ARX IDs'!B$3:B$47,'ARX IDs'!C$3:C$47,"")</f>
        <v/>
      </c>
      <c r="Q369" s="123">
        <f t="shared" si="49"/>
        <v>10</v>
      </c>
      <c r="R369" s="39">
        <v>5</v>
      </c>
      <c r="S369" s="109">
        <v>6</v>
      </c>
      <c r="T369" s="133">
        <f>IF(ISBLANK(V369), "", _xlfn.XLOOKUP(V369,'SNAP2 IDs'!C$3:C$15,'SNAP2 IDs'!B$3:B$15,""))</f>
        <v>7</v>
      </c>
      <c r="U369" s="134">
        <f>_xlfn.XLOOKUP($T369, 'SNAP2 IDs'!$B$3:$B$15,'SNAP2 IDs'!D$3:D$15, "Lookup err")</f>
        <v>1</v>
      </c>
      <c r="V369" s="38">
        <v>4</v>
      </c>
      <c r="W369" s="134" t="str">
        <f>_xlfn.XLOOKUP($T369, 'SNAP2 IDs'!$B$3:$B$15,'SNAP2 IDs'!E$3:E$15, "Lookup err")</f>
        <v>00:00:08:4b:e4:6f</v>
      </c>
      <c r="X369" s="136" t="str">
        <f>_xlfn.XLOOKUP($T369, 'SNAP2 IDs'!$B$3:$B$15,'SNAP2 IDs'!F$3:F$15, "Lookup err")</f>
        <v>snap04.sas.pvt</v>
      </c>
      <c r="Y369" s="94">
        <v>1</v>
      </c>
      <c r="Z369" s="39">
        <v>30</v>
      </c>
      <c r="AA369" s="95">
        <v>31</v>
      </c>
      <c r="AB369" s="94">
        <f t="shared" si="46"/>
        <v>60</v>
      </c>
      <c r="AC369" s="95">
        <f t="shared" si="47"/>
        <v>61</v>
      </c>
      <c r="AD369" s="98">
        <f t="shared" si="48"/>
        <v>126</v>
      </c>
      <c r="AE369" s="114" t="s">
        <v>899</v>
      </c>
    </row>
    <row r="370" spans="1:31" ht="14.65" thickBot="1">
      <c r="A370" s="48"/>
      <c r="B370" s="117" t="s">
        <v>900</v>
      </c>
      <c r="C370" s="46" t="s">
        <v>790</v>
      </c>
      <c r="D370" s="30">
        <v>37.232092000000002</v>
      </c>
      <c r="E370" s="31">
        <v>-118.29558400000001</v>
      </c>
      <c r="F370" s="63"/>
      <c r="G370" s="66"/>
      <c r="H370" s="60"/>
      <c r="I370" s="80" t="s">
        <v>71</v>
      </c>
      <c r="J370" s="81" t="s">
        <v>71</v>
      </c>
      <c r="K370" s="43" t="s">
        <v>453</v>
      </c>
      <c r="L370" s="43" t="s">
        <v>901</v>
      </c>
      <c r="M370" s="105"/>
      <c r="N370" s="106"/>
      <c r="O370" s="71"/>
      <c r="P370" s="131" t="str">
        <f>_xlfn.XLOOKUP(O370,'ARX IDs'!B$3:B$47,'ARX IDs'!C$3:C$47,"")</f>
        <v/>
      </c>
      <c r="Q370" s="130"/>
      <c r="R370" s="42"/>
      <c r="S370" s="112"/>
      <c r="T370" s="133" t="str">
        <f>IF(ISBLANK(V370), "", _xlfn.XLOOKUP(V370,'SNAP2 IDs'!C$3:C$15,'SNAP2 IDs'!B$3:B$15,""))</f>
        <v/>
      </c>
      <c r="U370" s="130"/>
      <c r="V370" s="140"/>
      <c r="W370" s="130"/>
      <c r="X370" s="139"/>
      <c r="Y370" s="91"/>
      <c r="Z370" s="42"/>
      <c r="AA370" s="92"/>
      <c r="AB370" s="91"/>
      <c r="AC370" s="92"/>
      <c r="AD370" s="101"/>
      <c r="AE370" s="115" t="s">
        <v>902</v>
      </c>
    </row>
    <row r="371" spans="1:31">
      <c r="K371" s="4"/>
      <c r="L371" s="4"/>
      <c r="AE371" s="5"/>
    </row>
    <row r="372" spans="1:31">
      <c r="K372" s="4"/>
      <c r="L372" s="4"/>
      <c r="AE372" s="5"/>
    </row>
    <row r="373" spans="1:31">
      <c r="K373" s="4"/>
      <c r="L373" s="4"/>
      <c r="AE373" s="5"/>
    </row>
    <row r="374" spans="1:31">
      <c r="K374" s="4"/>
      <c r="L374" s="4"/>
      <c r="AE374" s="5"/>
    </row>
    <row r="375" spans="1:31">
      <c r="K375" s="10"/>
      <c r="L375" s="10"/>
      <c r="AE375" s="5"/>
    </row>
    <row r="376" spans="1:31">
      <c r="K376" s="10"/>
      <c r="L376" s="10"/>
      <c r="AE376" s="5"/>
    </row>
    <row r="377" spans="1:31">
      <c r="K377" s="10"/>
      <c r="L377" s="10"/>
      <c r="AE377" s="5"/>
    </row>
    <row r="378" spans="1:31">
      <c r="K378" s="10"/>
      <c r="L378" s="10"/>
      <c r="AE378" s="5"/>
    </row>
    <row r="379" spans="1:31">
      <c r="K379" s="10"/>
      <c r="L379" s="10"/>
      <c r="AE379" s="5"/>
    </row>
    <row r="380" spans="1:31">
      <c r="K380" s="10"/>
      <c r="L380" s="10"/>
      <c r="AE380" s="5"/>
    </row>
    <row r="381" spans="1:31">
      <c r="K381" s="10"/>
      <c r="L381" s="10"/>
      <c r="AE381" s="5"/>
    </row>
    <row r="382" spans="1:31">
      <c r="K382" s="10"/>
      <c r="L382" s="10"/>
      <c r="AE382" s="5"/>
    </row>
    <row r="383" spans="1:31">
      <c r="AE383" s="5"/>
    </row>
  </sheetData>
  <sheetProtection sheet="1" objects="1" scenarios="1" selectLockedCells="1"/>
  <autoFilter ref="A3:AE3" xr:uid="{FD2C6DB9-B0CB-466D-B465-4E32A9D7A117}">
    <sortState xmlns:xlrd2="http://schemas.microsoft.com/office/spreadsheetml/2017/richdata2" ref="A4:AE370">
      <sortCondition ref="B3"/>
    </sortState>
  </autoFilter>
  <sortState xmlns:xlrd2="http://schemas.microsoft.com/office/spreadsheetml/2017/richdata2" ref="A3:AE369">
    <sortCondition ref="B3:B369"/>
  </sortState>
  <phoneticPr fontId="2" type="noConversion"/>
  <conditionalFormatting sqref="M363 M367">
    <cfRule type="cellIs" dxfId="7" priority="21" operator="equal">
      <formula>"Open"</formula>
    </cfRule>
  </conditionalFormatting>
  <conditionalFormatting sqref="A1:XFD3 A371:XFD1048576 A4:H370 K4:XFD370">
    <cfRule type="expression" dxfId="6" priority="8">
      <formula>CELL("protect",A1)=1</formula>
    </cfRule>
  </conditionalFormatting>
  <conditionalFormatting sqref="M4:N370">
    <cfRule type="containsText" dxfId="5" priority="4" operator="containsText" text="BREAK">
      <formula>NOT(ISERROR(SEARCH("BREAK",M4)))</formula>
    </cfRule>
    <cfRule type="containsText" dxfId="4" priority="5" operator="containsText" text="OK">
      <formula>NOT(ISERROR(SEARCH("OK",M4)))</formula>
    </cfRule>
  </conditionalFormatting>
  <conditionalFormatting sqref="I4:J370">
    <cfRule type="containsText" dxfId="3" priority="1" operator="containsText" text="YES">
      <formula>NOT(ISERROR(SEARCH("YES",I4)))</formula>
    </cfRule>
    <cfRule type="containsText" dxfId="2" priority="2" operator="containsText" text="NO">
      <formula>NOT(ISERROR(SEARCH("NO",I4)))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7517-EDB6-4E1E-A4CF-AC36621FA27F}">
  <sheetPr>
    <tabColor theme="4"/>
  </sheetPr>
  <dimension ref="B1:H15"/>
  <sheetViews>
    <sheetView showGridLines="0" workbookViewId="0">
      <selection activeCell="C26" sqref="C26"/>
    </sheetView>
  </sheetViews>
  <sheetFormatPr defaultColWidth="9" defaultRowHeight="14.25"/>
  <cols>
    <col min="1" max="1" width="9" style="23"/>
    <col min="2" max="2" width="13.7109375" style="23" customWidth="1"/>
    <col min="3" max="3" width="12.85546875" style="23" customWidth="1"/>
    <col min="4" max="4" width="12.7109375" style="23" customWidth="1"/>
    <col min="5" max="5" width="20.42578125" style="23" customWidth="1"/>
    <col min="6" max="6" width="19.140625" style="23" customWidth="1"/>
    <col min="7" max="7" width="9" style="23"/>
    <col min="8" max="8" width="9" style="23" customWidth="1"/>
    <col min="9" max="16384" width="9" style="23"/>
  </cols>
  <sheetData>
    <row r="1" spans="2:8" ht="14.65" thickBot="1"/>
    <row r="2" spans="2:8" ht="28.9" thickBot="1">
      <c r="B2" s="20" t="s">
        <v>53</v>
      </c>
      <c r="C2" s="19" t="s">
        <v>55</v>
      </c>
      <c r="D2" s="21" t="s">
        <v>54</v>
      </c>
      <c r="E2" s="21" t="s">
        <v>56</v>
      </c>
      <c r="F2" s="22" t="s">
        <v>57</v>
      </c>
    </row>
    <row r="3" spans="2:8">
      <c r="B3" s="25">
        <v>1</v>
      </c>
      <c r="C3" s="12">
        <v>9</v>
      </c>
      <c r="D3" s="13">
        <f t="shared" ref="D3:D15" si="0">IF(ISBLANK(C3), "", INT(($C3 - 1)/6) + 1)</f>
        <v>2</v>
      </c>
      <c r="E3" s="13" t="s">
        <v>903</v>
      </c>
      <c r="F3" s="14" t="str">
        <f t="shared" ref="F3:F15" si="1">IF(ISBLANK(C3), "", CONCATENATE("snap0",C3,".sas.pvt"))</f>
        <v>snap09.sas.pvt</v>
      </c>
      <c r="H3" s="1"/>
    </row>
    <row r="4" spans="2:8">
      <c r="B4" s="26">
        <v>2</v>
      </c>
      <c r="C4" s="12">
        <v>10</v>
      </c>
      <c r="D4" s="15">
        <f t="shared" si="0"/>
        <v>2</v>
      </c>
      <c r="E4" s="15" t="s">
        <v>904</v>
      </c>
      <c r="F4" s="16" t="str">
        <f t="shared" si="1"/>
        <v>snap010.sas.pvt</v>
      </c>
      <c r="H4" s="1"/>
    </row>
    <row r="5" spans="2:8">
      <c r="B5" s="26">
        <v>3</v>
      </c>
      <c r="C5" s="12">
        <v>8</v>
      </c>
      <c r="D5" s="15">
        <f t="shared" si="0"/>
        <v>2</v>
      </c>
      <c r="E5" s="15" t="s">
        <v>905</v>
      </c>
      <c r="F5" s="16" t="str">
        <f t="shared" si="1"/>
        <v>snap08.sas.pvt</v>
      </c>
      <c r="H5" s="1"/>
    </row>
    <row r="6" spans="2:8">
      <c r="B6" s="26">
        <v>4</v>
      </c>
      <c r="C6" s="12">
        <v>11</v>
      </c>
      <c r="D6" s="15">
        <f t="shared" si="0"/>
        <v>2</v>
      </c>
      <c r="E6" s="15" t="s">
        <v>906</v>
      </c>
      <c r="F6" s="16" t="str">
        <f t="shared" si="1"/>
        <v>snap011.sas.pvt</v>
      </c>
      <c r="H6" s="1"/>
    </row>
    <row r="7" spans="2:8">
      <c r="B7" s="26">
        <v>5</v>
      </c>
      <c r="C7" s="12">
        <v>5</v>
      </c>
      <c r="D7" s="15">
        <f t="shared" si="0"/>
        <v>1</v>
      </c>
      <c r="E7" s="15" t="s">
        <v>907</v>
      </c>
      <c r="F7" s="16" t="str">
        <f t="shared" si="1"/>
        <v>snap05.sas.pvt</v>
      </c>
      <c r="H7" s="1"/>
    </row>
    <row r="8" spans="2:8">
      <c r="B8" s="26">
        <v>6</v>
      </c>
      <c r="C8" s="12">
        <v>6</v>
      </c>
      <c r="D8" s="15">
        <f t="shared" si="0"/>
        <v>1</v>
      </c>
      <c r="E8" s="15" t="s">
        <v>908</v>
      </c>
      <c r="F8" s="16" t="str">
        <f t="shared" si="1"/>
        <v>snap06.sas.pvt</v>
      </c>
      <c r="H8" s="1"/>
    </row>
    <row r="9" spans="2:8">
      <c r="B9" s="26">
        <v>7</v>
      </c>
      <c r="C9" s="12">
        <v>4</v>
      </c>
      <c r="D9" s="15">
        <f t="shared" si="0"/>
        <v>1</v>
      </c>
      <c r="E9" s="15" t="s">
        <v>909</v>
      </c>
      <c r="F9" s="16" t="str">
        <f t="shared" si="1"/>
        <v>snap04.sas.pvt</v>
      </c>
      <c r="H9" s="1"/>
    </row>
    <row r="10" spans="2:8">
      <c r="B10" s="26">
        <v>8</v>
      </c>
      <c r="C10" s="12">
        <v>7</v>
      </c>
      <c r="D10" s="15">
        <f t="shared" si="0"/>
        <v>2</v>
      </c>
      <c r="E10" s="15" t="s">
        <v>910</v>
      </c>
      <c r="F10" s="16" t="str">
        <f t="shared" si="1"/>
        <v>snap07.sas.pvt</v>
      </c>
      <c r="H10" s="1"/>
    </row>
    <row r="11" spans="2:8">
      <c r="B11" s="26">
        <v>9</v>
      </c>
      <c r="C11" s="12"/>
      <c r="D11" s="15" t="str">
        <f t="shared" si="0"/>
        <v/>
      </c>
      <c r="E11" s="15"/>
      <c r="F11" s="16" t="str">
        <f t="shared" si="1"/>
        <v/>
      </c>
      <c r="H11" s="1"/>
    </row>
    <row r="12" spans="2:8">
      <c r="B12" s="26">
        <v>10</v>
      </c>
      <c r="C12" s="12">
        <v>3</v>
      </c>
      <c r="D12" s="15">
        <f t="shared" si="0"/>
        <v>1</v>
      </c>
      <c r="E12" s="15" t="s">
        <v>911</v>
      </c>
      <c r="F12" s="16" t="str">
        <f t="shared" si="1"/>
        <v>snap03.sas.pvt</v>
      </c>
      <c r="H12" s="1"/>
    </row>
    <row r="13" spans="2:8">
      <c r="B13" s="26">
        <v>11</v>
      </c>
      <c r="C13" s="12"/>
      <c r="D13" s="15" t="str">
        <f t="shared" si="0"/>
        <v/>
      </c>
      <c r="E13" s="15"/>
      <c r="F13" s="16" t="str">
        <f t="shared" si="1"/>
        <v/>
      </c>
      <c r="H13" s="1"/>
    </row>
    <row r="14" spans="2:8">
      <c r="B14" s="26">
        <v>12</v>
      </c>
      <c r="C14" s="12">
        <v>2</v>
      </c>
      <c r="D14" s="15">
        <f t="shared" si="0"/>
        <v>1</v>
      </c>
      <c r="E14" s="15" t="s">
        <v>912</v>
      </c>
      <c r="F14" s="16" t="str">
        <f t="shared" si="1"/>
        <v>snap02.sas.pvt</v>
      </c>
      <c r="H14" s="1"/>
    </row>
    <row r="15" spans="2:8" ht="14.65" thickBot="1">
      <c r="B15" s="27">
        <v>13</v>
      </c>
      <c r="C15" s="24">
        <v>1</v>
      </c>
      <c r="D15" s="17">
        <f t="shared" si="0"/>
        <v>1</v>
      </c>
      <c r="E15" s="17" t="s">
        <v>913</v>
      </c>
      <c r="F15" s="18" t="str">
        <f t="shared" si="1"/>
        <v>snap01.sas.pvt</v>
      </c>
      <c r="H15" s="1"/>
    </row>
  </sheetData>
  <sheetProtection sheet="1" selectLockedCells="1"/>
  <sortState xmlns:xlrd2="http://schemas.microsoft.com/office/spreadsheetml/2017/richdata2" ref="B3:F15">
    <sortCondition ref="B3:B15"/>
  </sortState>
  <conditionalFormatting sqref="A1:XFD1048576">
    <cfRule type="expression" dxfId="1" priority="1">
      <formula>CELL("protect",A1)=1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76E97-1252-4009-937D-ABAB6C8153D1}">
  <sheetPr>
    <tabColor theme="7"/>
  </sheetPr>
  <dimension ref="B1:C47"/>
  <sheetViews>
    <sheetView showGridLines="0" workbookViewId="0">
      <pane ySplit="2" topLeftCell="A23" activePane="bottomLeft" state="frozenSplit"/>
      <selection pane="bottomLeft" activeCell="S8" sqref="S8"/>
    </sheetView>
  </sheetViews>
  <sheetFormatPr defaultColWidth="9" defaultRowHeight="14.25"/>
  <cols>
    <col min="1" max="1" width="9" style="23"/>
    <col min="2" max="2" width="13.140625" style="23" customWidth="1"/>
    <col min="3" max="16384" width="9" style="23"/>
  </cols>
  <sheetData>
    <row r="1" spans="2:3" ht="14.65" thickBot="1"/>
    <row r="2" spans="2:3" ht="43.15" thickBot="1">
      <c r="B2" s="119" t="s">
        <v>48</v>
      </c>
      <c r="C2" s="118" t="s">
        <v>49</v>
      </c>
    </row>
    <row r="3" spans="2:3">
      <c r="B3" s="120">
        <v>1</v>
      </c>
      <c r="C3" s="124" t="s">
        <v>914</v>
      </c>
    </row>
    <row r="4" spans="2:3">
      <c r="B4" s="121">
        <v>2</v>
      </c>
      <c r="C4" s="124" t="s">
        <v>914</v>
      </c>
    </row>
    <row r="5" spans="2:3">
      <c r="B5" s="121">
        <v>3</v>
      </c>
      <c r="C5" s="124" t="s">
        <v>914</v>
      </c>
    </row>
    <row r="6" spans="2:3">
      <c r="B6" s="121">
        <v>4</v>
      </c>
      <c r="C6" s="124" t="s">
        <v>914</v>
      </c>
    </row>
    <row r="7" spans="2:3">
      <c r="B7" s="121">
        <v>5</v>
      </c>
      <c r="C7" s="124" t="s">
        <v>914</v>
      </c>
    </row>
    <row r="8" spans="2:3">
      <c r="B8" s="121">
        <v>6</v>
      </c>
      <c r="C8" s="124" t="s">
        <v>914</v>
      </c>
    </row>
    <row r="9" spans="2:3">
      <c r="B9" s="121">
        <v>7</v>
      </c>
      <c r="C9" s="124" t="s">
        <v>914</v>
      </c>
    </row>
    <row r="10" spans="2:3">
      <c r="B10" s="121">
        <v>8</v>
      </c>
      <c r="C10" s="124" t="s">
        <v>914</v>
      </c>
    </row>
    <row r="11" spans="2:3">
      <c r="B11" s="121">
        <v>9</v>
      </c>
      <c r="C11" s="124" t="s">
        <v>914</v>
      </c>
    </row>
    <row r="12" spans="2:3">
      <c r="B12" s="121">
        <v>10</v>
      </c>
      <c r="C12" s="124" t="s">
        <v>914</v>
      </c>
    </row>
    <row r="13" spans="2:3">
      <c r="B13" s="121">
        <v>11</v>
      </c>
      <c r="C13" s="124" t="s">
        <v>914</v>
      </c>
    </row>
    <row r="14" spans="2:3">
      <c r="B14" s="121">
        <v>12</v>
      </c>
      <c r="C14" s="124" t="s">
        <v>914</v>
      </c>
    </row>
    <row r="15" spans="2:3">
      <c r="B15" s="121">
        <v>13</v>
      </c>
      <c r="C15" s="124" t="s">
        <v>914</v>
      </c>
    </row>
    <row r="16" spans="2:3">
      <c r="B16" s="121">
        <v>14</v>
      </c>
      <c r="C16" s="124" t="s">
        <v>914</v>
      </c>
    </row>
    <row r="17" spans="2:3">
      <c r="B17" s="121">
        <v>15</v>
      </c>
      <c r="C17" s="124" t="s">
        <v>914</v>
      </c>
    </row>
    <row r="18" spans="2:3">
      <c r="B18" s="121">
        <v>16</v>
      </c>
      <c r="C18" s="124" t="s">
        <v>914</v>
      </c>
    </row>
    <row r="19" spans="2:3">
      <c r="B19" s="121">
        <v>17</v>
      </c>
      <c r="C19" s="124" t="s">
        <v>914</v>
      </c>
    </row>
    <row r="20" spans="2:3">
      <c r="B20" s="121">
        <v>18</v>
      </c>
      <c r="C20" s="124" t="s">
        <v>914</v>
      </c>
    </row>
    <row r="21" spans="2:3">
      <c r="B21" s="121">
        <v>19</v>
      </c>
      <c r="C21" s="124" t="s">
        <v>914</v>
      </c>
    </row>
    <row r="22" spans="2:3">
      <c r="B22" s="121">
        <v>20</v>
      </c>
      <c r="C22" s="124" t="s">
        <v>914</v>
      </c>
    </row>
    <row r="23" spans="2:3">
      <c r="B23" s="121">
        <v>21</v>
      </c>
      <c r="C23" s="124" t="s">
        <v>914</v>
      </c>
    </row>
    <row r="24" spans="2:3">
      <c r="B24" s="121">
        <v>22</v>
      </c>
      <c r="C24" s="124" t="s">
        <v>914</v>
      </c>
    </row>
    <row r="25" spans="2:3">
      <c r="B25" s="121">
        <v>23</v>
      </c>
      <c r="C25" s="124" t="s">
        <v>914</v>
      </c>
    </row>
    <row r="26" spans="2:3">
      <c r="B26" s="121">
        <v>24</v>
      </c>
      <c r="C26" s="125">
        <v>43</v>
      </c>
    </row>
    <row r="27" spans="2:3">
      <c r="B27" s="121">
        <v>25</v>
      </c>
      <c r="C27" s="125">
        <v>31</v>
      </c>
    </row>
    <row r="28" spans="2:3">
      <c r="B28" s="121">
        <v>26</v>
      </c>
      <c r="C28" s="125">
        <v>17</v>
      </c>
    </row>
    <row r="29" spans="2:3">
      <c r="B29" s="121">
        <v>27</v>
      </c>
      <c r="C29" s="125">
        <v>21</v>
      </c>
    </row>
    <row r="30" spans="2:3">
      <c r="B30" s="121">
        <v>28</v>
      </c>
      <c r="C30" s="125">
        <v>18</v>
      </c>
    </row>
    <row r="31" spans="2:3">
      <c r="B31" s="121">
        <v>29</v>
      </c>
      <c r="C31" s="125">
        <v>36</v>
      </c>
    </row>
    <row r="32" spans="2:3">
      <c r="B32" s="121">
        <v>30</v>
      </c>
      <c r="C32" s="125">
        <v>22</v>
      </c>
    </row>
    <row r="33" spans="2:3">
      <c r="B33" s="121">
        <v>31</v>
      </c>
      <c r="C33" s="125">
        <v>19</v>
      </c>
    </row>
    <row r="34" spans="2:3">
      <c r="B34" s="121">
        <v>32</v>
      </c>
      <c r="C34" s="125">
        <v>20</v>
      </c>
    </row>
    <row r="35" spans="2:3">
      <c r="B35" s="121">
        <v>33</v>
      </c>
      <c r="C35" s="125">
        <v>25</v>
      </c>
    </row>
    <row r="36" spans="2:3">
      <c r="B36" s="121">
        <v>34</v>
      </c>
      <c r="C36" s="125">
        <v>28</v>
      </c>
    </row>
    <row r="37" spans="2:3">
      <c r="B37" s="121">
        <v>35</v>
      </c>
      <c r="C37" s="125">
        <v>29</v>
      </c>
    </row>
    <row r="38" spans="2:3">
      <c r="B38" s="121">
        <v>36</v>
      </c>
      <c r="C38" s="125">
        <v>41</v>
      </c>
    </row>
    <row r="39" spans="2:3">
      <c r="B39" s="121">
        <v>37</v>
      </c>
      <c r="C39" s="125">
        <v>42</v>
      </c>
    </row>
    <row r="40" spans="2:3">
      <c r="B40" s="121">
        <v>38</v>
      </c>
      <c r="C40" s="125">
        <v>43</v>
      </c>
    </row>
    <row r="41" spans="2:3">
      <c r="B41" s="121">
        <v>39</v>
      </c>
      <c r="C41" s="125">
        <v>44</v>
      </c>
    </row>
    <row r="42" spans="2:3">
      <c r="B42" s="121">
        <v>40</v>
      </c>
      <c r="C42" s="125">
        <v>45</v>
      </c>
    </row>
    <row r="43" spans="2:3">
      <c r="B43" s="121">
        <v>41</v>
      </c>
      <c r="C43" s="125">
        <v>46</v>
      </c>
    </row>
    <row r="44" spans="2:3">
      <c r="B44" s="121">
        <v>42</v>
      </c>
      <c r="C44" s="125">
        <v>47</v>
      </c>
    </row>
    <row r="45" spans="2:3">
      <c r="B45" s="121">
        <v>43</v>
      </c>
      <c r="C45" s="125">
        <v>48</v>
      </c>
    </row>
    <row r="46" spans="2:3">
      <c r="B46" s="121">
        <v>44</v>
      </c>
      <c r="C46" s="125">
        <v>49</v>
      </c>
    </row>
    <row r="47" spans="2:3" ht="14.65" thickBot="1">
      <c r="B47" s="122">
        <v>45</v>
      </c>
      <c r="C47" s="126">
        <v>50</v>
      </c>
    </row>
  </sheetData>
  <sheetProtection sheet="1" objects="1" scenarios="1" selectLockedCells="1"/>
  <conditionalFormatting sqref="A1:XFD1048576">
    <cfRule type="expression" dxfId="0" priority="1">
      <formula>CELL("protect",A1)=1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9A852156D25941A1952AB04D85E27D" ma:contentTypeVersion="12" ma:contentTypeDescription="Create a new document." ma:contentTypeScope="" ma:versionID="82d71d26a4271130925b0a2d2416d0bc">
  <xsd:schema xmlns:xsd="http://www.w3.org/2001/XMLSchema" xmlns:xs="http://www.w3.org/2001/XMLSchema" xmlns:p="http://schemas.microsoft.com/office/2006/metadata/properties" xmlns:ns2="a2c70659-2d8e-48dd-af6d-da2141f5031a" xmlns:ns3="56c45531-4dc0-4ecf-b1f6-b3e259fe0aa2" targetNamespace="http://schemas.microsoft.com/office/2006/metadata/properties" ma:root="true" ma:fieldsID="205b1983aef0fd3c576df0a1e9caf07d" ns2:_="" ns3:_="">
    <xsd:import namespace="a2c70659-2d8e-48dd-af6d-da2141f5031a"/>
    <xsd:import namespace="56c45531-4dc0-4ecf-b1f6-b3e259fe0a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c70659-2d8e-48dd-af6d-da2141f503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c45531-4dc0-4ecf-b1f6-b3e259fe0aa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B935988-6FEA-4668-8153-6BCAA385B436}"/>
</file>

<file path=customXml/itemProps2.xml><?xml version="1.0" encoding="utf-8"?>
<ds:datastoreItem xmlns:ds="http://schemas.openxmlformats.org/officeDocument/2006/customXml" ds:itemID="{BA9DB9E0-5B53-42A3-8D01-ACB006A1A8D2}"/>
</file>

<file path=customXml/itemProps3.xml><?xml version="1.0" encoding="utf-8"?>
<ds:datastoreItem xmlns:ds="http://schemas.openxmlformats.org/officeDocument/2006/customXml" ds:itemID="{C3F821CB-369E-4104-A49A-9E03773B151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Catha-Garrett, Morgan</dc:creator>
  <cp:keywords/>
  <dc:description/>
  <cp:lastModifiedBy/>
  <cp:revision/>
  <dcterms:created xsi:type="dcterms:W3CDTF">2021-01-27T22:51:24Z</dcterms:created>
  <dcterms:modified xsi:type="dcterms:W3CDTF">2022-01-12T14:59:36Z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0x010100969A852156D25941A1952AB04D85E27D</vt:lpwstr>
  </property>
</Properties>
</file>