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Override11.xml" ContentType="application/vnd.openxmlformats-officedocument.themeOverride+xml"/>
  <Default Extension="vml" ContentType="application/vnd.openxmlformats-officedocument.vmlDrawing"/>
  <Override PartName="/xl/comments1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heme/themeOverride8.xml" ContentType="application/vnd.openxmlformats-officedocument.themeOverride+xml"/>
  <Override PartName="/xl/theme/themeOverride9.xml" ContentType="application/vnd.openxmlformats-officedocument.themeOverrid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924" yWindow="-192" windowWidth="11676" windowHeight="6864" activeTab="2"/>
  </bookViews>
  <sheets>
    <sheet name="1" sheetId="6" r:id="rId1"/>
    <sheet name="2" sheetId="3" r:id="rId2"/>
    <sheet name="3" sheetId="16" r:id="rId3"/>
    <sheet name="4" sheetId="8" r:id="rId4"/>
    <sheet name="5" sheetId="25" r:id="rId5"/>
    <sheet name="6" sheetId="17" r:id="rId6"/>
    <sheet name="7" sheetId="15" r:id="rId7"/>
    <sheet name="8" sheetId="20" r:id="rId8"/>
    <sheet name="9" sheetId="10" r:id="rId9"/>
    <sheet name="10" sheetId="14" r:id="rId10"/>
    <sheet name="11" sheetId="11" r:id="rId11"/>
    <sheet name="12" sheetId="19" r:id="rId12"/>
    <sheet name="13" sheetId="13" r:id="rId13"/>
    <sheet name="14" sheetId="23" r:id="rId14"/>
    <sheet name="15" sheetId="24" r:id="rId15"/>
    <sheet name="16" sheetId="5" r:id="rId16"/>
  </sheets>
  <externalReferences>
    <externalReference r:id="rId17"/>
    <externalReference r:id="rId18"/>
    <externalReference r:id="rId19"/>
  </externalReferences>
  <definedNames>
    <definedName name="_xlnm._FilterDatabase" localSheetId="3" hidden="1">'4'!$Q$28:$Q$41</definedName>
    <definedName name="_xlnm.Print_Area" localSheetId="0">'1'!$A$1:$L$21</definedName>
    <definedName name="_xlnm.Print_Area" localSheetId="9">'10'!$A$1:$R$21</definedName>
    <definedName name="_xlnm.Print_Area" localSheetId="10">'11'!$A$1:$P$20</definedName>
    <definedName name="_xlnm.Print_Area" localSheetId="11">'12'!$A$1:$K$21</definedName>
    <definedName name="_xlnm.Print_Area" localSheetId="12">'13'!$A$1:$N$23</definedName>
    <definedName name="_xlnm.Print_Area" localSheetId="13">'14'!$A$1:$K$63</definedName>
    <definedName name="_xlnm.Print_Area" localSheetId="14">'15'!$A$1:$P$24</definedName>
    <definedName name="_xlnm.Print_Area" localSheetId="15">'16'!$A$1:$N$21</definedName>
    <definedName name="_xlnm.Print_Area" localSheetId="2">'3'!$A$1:$N$23</definedName>
    <definedName name="_xlnm.Print_Area" localSheetId="3">'4'!$A$1:$O$24</definedName>
    <definedName name="_xlnm.Print_Area" localSheetId="4">'5'!$A$1:$AI$96</definedName>
    <definedName name="_xlnm.Print_Area" localSheetId="5">'6'!$A$1:$N$22</definedName>
    <definedName name="_xlnm.Print_Area" localSheetId="6">'7'!$A$1:$N$19</definedName>
    <definedName name="_xlnm.Print_Area" localSheetId="7">'8'!$A$1:$V$19</definedName>
    <definedName name="_xlnm.Print_Area" localSheetId="8">'9'!$A$1:$M$21</definedName>
  </definedNames>
  <calcPr calcId="125725"/>
</workbook>
</file>

<file path=xl/calcChain.xml><?xml version="1.0" encoding="utf-8"?>
<calcChain xmlns="http://schemas.openxmlformats.org/spreadsheetml/2006/main">
  <c r="H10" i="5"/>
  <c r="H11"/>
  <c r="H12"/>
  <c r="H13"/>
  <c r="H14"/>
  <c r="H16"/>
  <c r="H17"/>
  <c r="H18"/>
  <c r="H9"/>
  <c r="J8" i="20" l="1"/>
  <c r="J7"/>
  <c r="J6"/>
  <c r="I15"/>
  <c r="I14"/>
  <c r="I13"/>
  <c r="I12"/>
  <c r="I11"/>
  <c r="I10"/>
  <c r="I9"/>
  <c r="I8"/>
  <c r="I7"/>
  <c r="I6"/>
  <c r="K6" i="17"/>
  <c r="J6"/>
  <c r="I6"/>
  <c r="G8"/>
  <c r="F20"/>
  <c r="F19"/>
  <c r="F18"/>
  <c r="F17"/>
  <c r="F16"/>
  <c r="F15"/>
  <c r="F14"/>
  <c r="F13"/>
  <c r="F12"/>
  <c r="F11"/>
  <c r="F10"/>
  <c r="F9"/>
  <c r="F8"/>
  <c r="F7"/>
  <c r="E9" i="3"/>
  <c r="C8" i="6"/>
  <c r="M13" i="15" l="1"/>
  <c r="B14" l="1"/>
  <c r="D7" i="5"/>
  <c r="G7"/>
  <c r="H20" i="17"/>
  <c r="H19"/>
  <c r="H18"/>
  <c r="H17"/>
  <c r="H16"/>
  <c r="H15"/>
  <c r="H14"/>
  <c r="H13"/>
  <c r="H12"/>
  <c r="H11"/>
  <c r="H10"/>
  <c r="H9"/>
  <c r="H8"/>
  <c r="H7"/>
  <c r="D8"/>
  <c r="D20"/>
  <c r="D19"/>
  <c r="D18"/>
  <c r="D17"/>
  <c r="D16"/>
  <c r="D15"/>
  <c r="D14"/>
  <c r="D13"/>
  <c r="D12"/>
  <c r="D11"/>
  <c r="D10"/>
  <c r="D9"/>
  <c r="D7"/>
  <c r="D8" i="6"/>
  <c r="D6"/>
  <c r="D7"/>
  <c r="D9"/>
  <c r="D10"/>
  <c r="D11"/>
  <c r="D12"/>
  <c r="D13"/>
  <c r="D14"/>
  <c r="D15"/>
  <c r="D16"/>
  <c r="D17"/>
  <c r="D18"/>
  <c r="I13" i="15"/>
  <c r="N14" l="1"/>
  <c r="L14"/>
  <c r="K14"/>
  <c r="J14"/>
  <c r="C14"/>
  <c r="D14"/>
  <c r="E14"/>
  <c r="F14"/>
  <c r="G14"/>
  <c r="H14"/>
  <c r="J5" i="24"/>
  <c r="J7"/>
  <c r="J9"/>
  <c r="J6"/>
  <c r="J10"/>
  <c r="J11"/>
  <c r="J8"/>
  <c r="J13"/>
  <c r="J14"/>
  <c r="J12"/>
  <c r="F7" i="5" l="1"/>
  <c r="H7"/>
  <c r="I7"/>
  <c r="K7"/>
  <c r="L7"/>
  <c r="C7"/>
  <c r="J18" i="24"/>
  <c r="K18" s="1"/>
  <c r="F8" i="3"/>
  <c r="F9"/>
  <c r="F10"/>
  <c r="F11"/>
  <c r="F12"/>
  <c r="F13"/>
  <c r="F14"/>
  <c r="F15"/>
  <c r="F16"/>
  <c r="F17"/>
  <c r="F18"/>
  <c r="F19"/>
  <c r="F20"/>
  <c r="F21"/>
  <c r="F7"/>
  <c r="D8"/>
  <c r="D9"/>
  <c r="D10"/>
  <c r="D11"/>
  <c r="D12"/>
  <c r="D13"/>
  <c r="D14"/>
  <c r="D15"/>
  <c r="D16"/>
  <c r="D17"/>
  <c r="D18"/>
  <c r="D19"/>
  <c r="D20"/>
  <c r="D21"/>
  <c r="C9"/>
  <c r="D7"/>
  <c r="J17" i="24"/>
  <c r="K17" s="1"/>
  <c r="J16"/>
  <c r="K16" s="1"/>
  <c r="J15"/>
  <c r="K13" s="1"/>
  <c r="K15" l="1"/>
  <c r="K14"/>
  <c r="K7"/>
  <c r="K6"/>
  <c r="K11"/>
  <c r="K12"/>
  <c r="K5"/>
  <c r="K9"/>
  <c r="K10"/>
  <c r="K8"/>
</calcChain>
</file>

<file path=xl/comments1.xml><?xml version="1.0" encoding="utf-8"?>
<comments xmlns="http://schemas.openxmlformats.org/spreadsheetml/2006/main">
  <authors>
    <author>AKC2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 xml:space="preserve">14/08/20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 xml:space="preserve">14/08/20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</text>
    </comment>
  </commentList>
</comments>
</file>

<file path=xl/sharedStrings.xml><?xml version="1.0" encoding="utf-8"?>
<sst xmlns="http://schemas.openxmlformats.org/spreadsheetml/2006/main" count="808" uniqueCount="482">
  <si>
    <t>Multilateral
국제기구경유</t>
    <phoneticPr fontId="9" type="noConversion"/>
  </si>
  <si>
    <t>Commitments
ODA약정</t>
    <phoneticPr fontId="9" type="noConversion"/>
  </si>
  <si>
    <t>Brunei</t>
    <phoneticPr fontId="9" type="noConversion"/>
  </si>
  <si>
    <t>Cambodia</t>
    <phoneticPr fontId="9" type="noConversion"/>
  </si>
  <si>
    <t>Indonesia</t>
    <phoneticPr fontId="9" type="noConversion"/>
  </si>
  <si>
    <t>Malaysia</t>
    <phoneticPr fontId="9" type="noConversion"/>
  </si>
  <si>
    <t>Myanmar</t>
    <phoneticPr fontId="9" type="noConversion"/>
  </si>
  <si>
    <t>Philippines</t>
    <phoneticPr fontId="9" type="noConversion"/>
  </si>
  <si>
    <t>Singapore</t>
    <phoneticPr fontId="9" type="noConversion"/>
  </si>
  <si>
    <t>Thailand</t>
    <phoneticPr fontId="9" type="noConversion"/>
  </si>
  <si>
    <t>World</t>
    <phoneticPr fontId="9" type="noConversion"/>
  </si>
  <si>
    <t>Korea</t>
    <phoneticPr fontId="9" type="noConversion"/>
  </si>
  <si>
    <t>Japan</t>
    <phoneticPr fontId="9" type="noConversion"/>
  </si>
  <si>
    <t>China</t>
    <phoneticPr fontId="9" type="noConversion"/>
  </si>
  <si>
    <t>-</t>
    <phoneticPr fontId="9" type="noConversion"/>
  </si>
  <si>
    <t>ASEAN</t>
    <phoneticPr fontId="9" type="noConversion"/>
  </si>
  <si>
    <t>Donor 기부국</t>
    <phoneticPr fontId="9" type="noConversion"/>
  </si>
  <si>
    <t>World</t>
    <phoneticPr fontId="9" type="noConversion"/>
  </si>
  <si>
    <t>Korea</t>
    <phoneticPr fontId="9" type="noConversion"/>
  </si>
  <si>
    <t>World</t>
    <phoneticPr fontId="9" type="noConversion"/>
  </si>
  <si>
    <t>ASEAN</t>
    <phoneticPr fontId="9" type="noConversion"/>
  </si>
  <si>
    <t>Cambodia</t>
    <phoneticPr fontId="9" type="noConversion"/>
  </si>
  <si>
    <t>Malaysia</t>
    <phoneticPr fontId="9" type="noConversion"/>
  </si>
  <si>
    <t>Philippines</t>
    <phoneticPr fontId="9" type="noConversion"/>
  </si>
  <si>
    <t>Singapore</t>
    <phoneticPr fontId="9" type="noConversion"/>
  </si>
  <si>
    <t>Thailand</t>
    <phoneticPr fontId="9" type="noConversion"/>
  </si>
  <si>
    <t>Lao PDR</t>
  </si>
  <si>
    <t>Riel</t>
  </si>
  <si>
    <t>Kip</t>
  </si>
  <si>
    <t>Kyat</t>
  </si>
  <si>
    <t>Baht</t>
  </si>
  <si>
    <t>Dong</t>
  </si>
  <si>
    <t>-</t>
  </si>
  <si>
    <t>Population 
인구</t>
    <phoneticPr fontId="9" type="noConversion"/>
  </si>
  <si>
    <t xml:space="preserve">B-2. Population, Urban Population and Dependency Ratio </t>
    <phoneticPr fontId="9" type="noConversion"/>
  </si>
  <si>
    <t>Country/Region
국가/지역</t>
    <phoneticPr fontId="9" type="noConversion"/>
  </si>
  <si>
    <t xml:space="preserve">% of World
세계인구 % </t>
    <phoneticPr fontId="9" type="noConversion"/>
  </si>
  <si>
    <t xml:space="preserve">          </t>
    <phoneticPr fontId="9" type="noConversion"/>
  </si>
  <si>
    <t>ODA Total, 
Gross Disbursement 
ODA 실행</t>
    <phoneticPr fontId="9" type="noConversion"/>
  </si>
  <si>
    <t>Grants
무상</t>
    <phoneticPr fontId="9" type="noConversion"/>
  </si>
  <si>
    <t>Loans
유상</t>
    <phoneticPr fontId="9" type="noConversion"/>
  </si>
  <si>
    <t>Australia</t>
  </si>
  <si>
    <t>France</t>
  </si>
  <si>
    <t>Germany</t>
  </si>
  <si>
    <t>Canada</t>
  </si>
  <si>
    <t xml:space="preserve">Korea </t>
  </si>
  <si>
    <t>Netherlands</t>
  </si>
  <si>
    <t>Denmark</t>
  </si>
  <si>
    <t>Sweden</t>
  </si>
  <si>
    <t>Country
국가</t>
    <phoneticPr fontId="9" type="noConversion"/>
  </si>
  <si>
    <t>China</t>
    <phoneticPr fontId="54" type="noConversion"/>
  </si>
  <si>
    <t>Singapore</t>
    <phoneticPr fontId="9" type="noConversion"/>
  </si>
  <si>
    <t>Brunei</t>
    <phoneticPr fontId="9" type="noConversion"/>
  </si>
  <si>
    <t>U.S.A.</t>
  </si>
  <si>
    <t>U.K.</t>
  </si>
  <si>
    <t>Non-DAC Countries Total</t>
  </si>
  <si>
    <t>All Donors Total</t>
  </si>
  <si>
    <t>B-1. Land Use and Climate</t>
    <phoneticPr fontId="9" type="noConversion"/>
  </si>
  <si>
    <t xml:space="preserve">Country/Region </t>
    <phoneticPr fontId="9" type="noConversion"/>
  </si>
  <si>
    <t>Maximum
최고</t>
    <phoneticPr fontId="9" type="noConversion"/>
  </si>
  <si>
    <t>Minimum
최저</t>
    <phoneticPr fontId="9" type="noConversion"/>
  </si>
  <si>
    <t>Total
연강수량</t>
    <phoneticPr fontId="9" type="noConversion"/>
  </si>
  <si>
    <t>Indonesia</t>
    <phoneticPr fontId="9" type="noConversion"/>
  </si>
  <si>
    <t>Myanmar</t>
    <phoneticPr fontId="9" type="noConversion"/>
  </si>
  <si>
    <t>Commitments
ODA약정</t>
    <phoneticPr fontId="9" type="noConversion"/>
  </si>
  <si>
    <t>Multilateral
국제기구경유</t>
    <phoneticPr fontId="9" type="noConversion"/>
  </si>
  <si>
    <t>Japan</t>
    <phoneticPr fontId="9" type="noConversion"/>
  </si>
  <si>
    <t>Thailand</t>
    <phoneticPr fontId="9" type="noConversion"/>
  </si>
  <si>
    <t>Singapore</t>
    <phoneticPr fontId="9" type="noConversion"/>
  </si>
  <si>
    <t>Philippines</t>
    <phoneticPr fontId="9" type="noConversion"/>
  </si>
  <si>
    <t>Myanmar</t>
    <phoneticPr fontId="9" type="noConversion"/>
  </si>
  <si>
    <t>Malaysia</t>
    <phoneticPr fontId="9" type="noConversion"/>
  </si>
  <si>
    <t>Indonesia</t>
    <phoneticPr fontId="9" type="noConversion"/>
  </si>
  <si>
    <t>Cambodia</t>
    <phoneticPr fontId="9" type="noConversion"/>
  </si>
  <si>
    <t>Brunei</t>
    <phoneticPr fontId="9" type="noConversion"/>
  </si>
  <si>
    <t xml:space="preserve">Service Balance 서비스수지 </t>
    <phoneticPr fontId="9" type="noConversion"/>
  </si>
  <si>
    <t xml:space="preserve">Current Account Balance 경상수지 </t>
    <phoneticPr fontId="9" type="noConversion"/>
  </si>
  <si>
    <t>Country 국가</t>
    <phoneticPr fontId="9" type="noConversion"/>
  </si>
  <si>
    <t>Population Density 
인구밀도</t>
    <phoneticPr fontId="9" type="noConversion"/>
  </si>
  <si>
    <t>Population Growth 
인구증가율</t>
    <phoneticPr fontId="9" type="noConversion"/>
  </si>
  <si>
    <t>Urban Population
도시인구</t>
    <phoneticPr fontId="9" type="noConversion"/>
  </si>
  <si>
    <t xml:space="preserve">% of the country
총인구대비 비중 </t>
    <phoneticPr fontId="9" type="noConversion"/>
  </si>
  <si>
    <t xml:space="preserve">       인구, 도시인구 및 부양부담률</t>
    <phoneticPr fontId="9" type="noConversion"/>
  </si>
  <si>
    <t xml:space="preserve">       국토 이용과 기후</t>
    <phoneticPr fontId="9" type="noConversion"/>
  </si>
  <si>
    <t xml:space="preserve">       연령별 인구, 합계출산률, 노령화 지수 </t>
    <phoneticPr fontId="9" type="noConversion"/>
  </si>
  <si>
    <t>% of working-age population
노동연령인구대비 비중</t>
    <phoneticPr fontId="9" type="noConversion"/>
  </si>
  <si>
    <t>25.2 (8)</t>
    <phoneticPr fontId="9" type="noConversion"/>
  </si>
  <si>
    <t>28.7 (4)</t>
    <phoneticPr fontId="9" type="noConversion"/>
  </si>
  <si>
    <t>340.3 (8)</t>
    <phoneticPr fontId="9" type="noConversion"/>
  </si>
  <si>
    <t>1.9 (12)</t>
    <phoneticPr fontId="9" type="noConversion"/>
  </si>
  <si>
    <t>26.3 (1)</t>
    <phoneticPr fontId="9" type="noConversion"/>
  </si>
  <si>
    <t>461.3 (1)</t>
    <phoneticPr fontId="9" type="noConversion"/>
  </si>
  <si>
    <t>46.8 (7)</t>
    <phoneticPr fontId="9" type="noConversion"/>
  </si>
  <si>
    <t>367.5 (7)</t>
    <phoneticPr fontId="9" type="noConversion"/>
  </si>
  <si>
    <t>21.1 (1)</t>
    <phoneticPr fontId="9" type="noConversion"/>
  </si>
  <si>
    <t>27.2 (5)</t>
    <phoneticPr fontId="9" type="noConversion"/>
  </si>
  <si>
    <t>26 (12)</t>
    <phoneticPr fontId="9" type="noConversion"/>
  </si>
  <si>
    <t>24.7 (12)</t>
    <phoneticPr fontId="9" type="noConversion"/>
  </si>
  <si>
    <t>532.2 (6)</t>
    <phoneticPr fontId="9" type="noConversion"/>
  </si>
  <si>
    <t>1.6 (1)</t>
    <phoneticPr fontId="9" type="noConversion"/>
  </si>
  <si>
    <t>28.4 (6,7)</t>
    <phoneticPr fontId="9" type="noConversion"/>
  </si>
  <si>
    <t>22 (1)</t>
    <phoneticPr fontId="9" type="noConversion"/>
  </si>
  <si>
    <t>66.7 (4)</t>
    <phoneticPr fontId="9" type="noConversion"/>
  </si>
  <si>
    <t>27.4 (5)</t>
    <phoneticPr fontId="9" type="noConversion"/>
  </si>
  <si>
    <t>329.7 (12)</t>
    <phoneticPr fontId="9" type="noConversion"/>
  </si>
  <si>
    <t>144.2 (6)</t>
    <phoneticPr fontId="9" type="noConversion"/>
  </si>
  <si>
    <t>30.5 (4)</t>
    <phoneticPr fontId="9" type="noConversion"/>
  </si>
  <si>
    <t>26.1 (12)</t>
    <phoneticPr fontId="9" type="noConversion"/>
  </si>
  <si>
    <t>25.6 (1)</t>
    <phoneticPr fontId="9" type="noConversion"/>
  </si>
  <si>
    <t>318.1 (7)</t>
    <phoneticPr fontId="9" type="noConversion"/>
  </si>
  <si>
    <t>1.3 (2)</t>
    <phoneticPr fontId="9" type="noConversion"/>
  </si>
  <si>
    <t>Source: World Development Indicators (World Bank)</t>
    <phoneticPr fontId="9" type="noConversion"/>
  </si>
  <si>
    <t>출처: 세계은행 『세계개발지표』</t>
    <phoneticPr fontId="9" type="noConversion"/>
  </si>
  <si>
    <t xml:space="preserve">B-8. Balance of Payment </t>
    <phoneticPr fontId="9" type="noConversion"/>
  </si>
  <si>
    <t>Annual Average 
연평균</t>
    <phoneticPr fontId="9" type="noConversion"/>
  </si>
  <si>
    <t>27.7 (5,10)</t>
    <phoneticPr fontId="9" type="noConversion"/>
  </si>
  <si>
    <t>22.1 (1)</t>
    <phoneticPr fontId="9" type="noConversion"/>
  </si>
  <si>
    <t>274.7 (11)</t>
    <phoneticPr fontId="9" type="noConversion"/>
  </si>
  <si>
    <t>126.7 (6)</t>
    <phoneticPr fontId="9" type="noConversion"/>
  </si>
  <si>
    <t>30.2 (4)</t>
    <phoneticPr fontId="9" type="noConversion"/>
  </si>
  <si>
    <t>388.7 (8)</t>
    <phoneticPr fontId="9" type="noConversion"/>
  </si>
  <si>
    <t>25.7 (1,12)</t>
    <phoneticPr fontId="9" type="noConversion"/>
  </si>
  <si>
    <t>344.4 (9)</t>
    <phoneticPr fontId="9" type="noConversion"/>
  </si>
  <si>
    <t>8.4 (1)</t>
    <phoneticPr fontId="9" type="noConversion"/>
  </si>
  <si>
    <t>29 (4)</t>
    <phoneticPr fontId="9" type="noConversion"/>
  </si>
  <si>
    <t xml:space="preserve">       국내총생산(명목)</t>
    <phoneticPr fontId="9" type="noConversion"/>
  </si>
  <si>
    <t xml:space="preserve">       국제수지</t>
    <phoneticPr fontId="9" type="noConversion"/>
  </si>
  <si>
    <t>GDP per capita (US$)
1인당 GDP (달러)</t>
    <phoneticPr fontId="54" type="noConversion"/>
  </si>
  <si>
    <t>Real GDP Growth Rate (%)
실질 GDP 성장률 (%)</t>
    <phoneticPr fontId="9" type="noConversion"/>
  </si>
  <si>
    <t>Note: 1) For reference, ASEAN's population growth rate is calculated by using the sum of ASEAN's population figures taken from WEO.</t>
    <phoneticPr fontId="9" type="noConversion"/>
  </si>
  <si>
    <t xml:space="preserve">                      Type of Aid 
                          원조유형
  Recipient 수혜국</t>
    <phoneticPr fontId="9" type="noConversion"/>
  </si>
  <si>
    <t>ASEAN</t>
    <phoneticPr fontId="9" type="noConversion"/>
  </si>
  <si>
    <t>Source: World Development Indicators (World Bank), Statistics Korea</t>
    <phoneticPr fontId="9" type="noConversion"/>
  </si>
  <si>
    <t>출처: 세계은행 『세계개발지표』, 통계청</t>
  </si>
  <si>
    <t>Source: World Development Indicators (World Bank)</t>
  </si>
  <si>
    <t>출처: 세계은행 『세계개발지표』</t>
  </si>
  <si>
    <t>Note: Aging Index=(number of people aged 65 and over/number of people aged 0-14)*100</t>
  </si>
  <si>
    <t>주: 노령화지수=(65세이상 인구/0-14세 인구)*100</t>
  </si>
  <si>
    <t>Note: End of period</t>
  </si>
  <si>
    <t xml:space="preserve">주: 기말 기준 </t>
  </si>
  <si>
    <t>Note: 1)Labor Force Participation Rate=(Number of Unemployed+Employed)/Labor Force Population</t>
  </si>
  <si>
    <t>주: 1) 경제활동참가율=(실업자수+취업자수)/노동력 인구</t>
  </si>
  <si>
    <t>Source: OECD Stat (OECD)</t>
  </si>
  <si>
    <t>Viet Nam</t>
  </si>
  <si>
    <t>B-6. Gross Domestic Product</t>
    <phoneticPr fontId="9" type="noConversion"/>
  </si>
  <si>
    <t xml:space="preserve"> 국내총생산</t>
    <phoneticPr fontId="9" type="noConversion"/>
  </si>
  <si>
    <t>출처: 경제협력개발기구 『통계 데이터베이스』</t>
    <phoneticPr fontId="9" type="noConversion"/>
  </si>
  <si>
    <r>
      <t>Temperature ( ℃ )</t>
    </r>
    <r>
      <rPr>
        <vertAlign val="superscript"/>
        <sz val="9"/>
        <rFont val="돋움"/>
        <family val="3"/>
        <charset val="129"/>
      </rPr>
      <t>2)</t>
    </r>
    <r>
      <rPr>
        <sz val="9"/>
        <rFont val="돋움"/>
        <family val="3"/>
        <charset val="129"/>
      </rPr>
      <t xml:space="preserve"> 기온</t>
    </r>
    <phoneticPr fontId="9" type="noConversion"/>
  </si>
  <si>
    <r>
      <t>Precipitation (mm)</t>
    </r>
    <r>
      <rPr>
        <vertAlign val="superscript"/>
        <sz val="9"/>
        <rFont val="돋움"/>
        <family val="3"/>
        <charset val="129"/>
      </rPr>
      <t>2)</t>
    </r>
    <r>
      <rPr>
        <sz val="9"/>
        <rFont val="돋움"/>
        <family val="3"/>
        <charset val="129"/>
      </rPr>
      <t xml:space="preserve"> 강수량 </t>
    </r>
    <phoneticPr fontId="9" type="noConversion"/>
  </si>
  <si>
    <t>annual average growth rate (%)
연평균 증가율</t>
    <phoneticPr fontId="9" type="noConversion"/>
  </si>
  <si>
    <t>population per ㎢
㎢당 인구수</t>
    <phoneticPr fontId="9" type="noConversion"/>
  </si>
  <si>
    <t>(US$ Million 백만달러)</t>
    <phoneticPr fontId="9" type="noConversion"/>
  </si>
  <si>
    <t>주: 1) 아세안의 인구증가율은 각 국가의 총인구를 합산하여 계산한 것으로 참고치임. (WEO에서 발췌)</t>
    <phoneticPr fontId="9" type="noConversion"/>
  </si>
  <si>
    <t>Million Persons
백만명</t>
  </si>
  <si>
    <t>Total Fertility Rates (Persons)
합계출산률 (명)</t>
  </si>
  <si>
    <t>-3.3 (1)</t>
    <phoneticPr fontId="9" type="noConversion"/>
  </si>
  <si>
    <t>Malaysia</t>
    <phoneticPr fontId="65" type="noConversion"/>
  </si>
  <si>
    <t>Indonesia</t>
    <phoneticPr fontId="65" type="noConversion"/>
  </si>
  <si>
    <t>Cambodia</t>
    <phoneticPr fontId="65" type="noConversion"/>
  </si>
  <si>
    <t>Brunei</t>
    <phoneticPr fontId="65" type="noConversion"/>
  </si>
  <si>
    <t xml:space="preserve">       산업별 고용</t>
    <phoneticPr fontId="9" type="noConversion"/>
  </si>
  <si>
    <r>
      <t>Land Area</t>
    </r>
    <r>
      <rPr>
        <vertAlign val="superscript"/>
        <sz val="9"/>
        <rFont val="돋움"/>
        <family val="3"/>
        <charset val="129"/>
      </rPr>
      <t>1)</t>
    </r>
    <r>
      <rPr>
        <sz val="9"/>
        <rFont val="돋움"/>
        <family val="3"/>
        <charset val="129"/>
      </rPr>
      <t xml:space="preserve"> 
(Thousand ㎢, % of World)
표면적 (천제곱킬로미터, 전세계 비중 %)</t>
    </r>
    <phoneticPr fontId="9" type="noConversion"/>
  </si>
  <si>
    <t>Note: 1) For reference, ASEAN's population growth rate is calculated by using the sum of ASEAN's population figures taken from WEO.</t>
    <phoneticPr fontId="9" type="noConversion"/>
  </si>
  <si>
    <t>주: 1) 아세안의 인구증가율은 각 국가의 총인구를 합산하여 계산한 것으로 참고치</t>
    <phoneticPr fontId="9" type="noConversion"/>
  </si>
  <si>
    <t>Dependency Ratio
부양부담률</t>
    <phoneticPr fontId="9" type="noConversion"/>
  </si>
  <si>
    <r>
      <t>Agricultural Land</t>
    </r>
    <r>
      <rPr>
        <vertAlign val="superscript"/>
        <sz val="9"/>
        <rFont val="돋움"/>
        <family val="3"/>
        <charset val="129"/>
      </rPr>
      <t>1)</t>
    </r>
    <r>
      <rPr>
        <sz val="9"/>
        <rFont val="돋움"/>
        <family val="3"/>
        <charset val="129"/>
      </rPr>
      <t xml:space="preserve">
(% of Surface Area)
농지 (표면적의 %)</t>
    </r>
    <phoneticPr fontId="9" type="noConversion"/>
  </si>
  <si>
    <r>
      <t>Forest Area</t>
    </r>
    <r>
      <rPr>
        <vertAlign val="superscript"/>
        <sz val="9"/>
        <rFont val="돋움"/>
        <family val="3"/>
        <charset val="129"/>
      </rPr>
      <t>1)</t>
    </r>
    <r>
      <rPr>
        <sz val="9"/>
        <rFont val="돋움"/>
        <family val="3"/>
        <charset val="129"/>
      </rPr>
      <t xml:space="preserve">
(% of Surface Area)
산림 (표면적의 %)</t>
    </r>
    <phoneticPr fontId="9" type="noConversion"/>
  </si>
  <si>
    <t>주: 1) 미국 달러당 자국의 통화단위, 기간평균 기준
     2) 연말 기준, 십억달러
     ＊다른 언급이 없는 한, 국가 가치에서의 금으로 평가된 외환보유고</t>
    <phoneticPr fontId="9" type="noConversion"/>
  </si>
  <si>
    <t>(US$ Million 백만달러)</t>
    <phoneticPr fontId="9" type="noConversion"/>
  </si>
  <si>
    <t>출처: 경제협력개발기구 『통계 데이터베이스』</t>
    <phoneticPr fontId="9" type="noConversion"/>
  </si>
  <si>
    <t xml:space="preserve">         2) Total multilateral sources including international organizations</t>
    <phoneticPr fontId="9" type="noConversion"/>
  </si>
  <si>
    <t xml:space="preserve">     2) 국제기구 등 포함</t>
    <phoneticPr fontId="9" type="noConversion"/>
  </si>
  <si>
    <t>Cambodia</t>
  </si>
  <si>
    <t>Indonesia</t>
  </si>
  <si>
    <t>Malaysia</t>
  </si>
  <si>
    <t>Myanmar</t>
  </si>
  <si>
    <t>Philippines</t>
  </si>
  <si>
    <t>Thailand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</si>
  <si>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</si>
  <si>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</si>
  <si>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</si>
  <si>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</si>
  <si>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</si>
  <si>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</si>
  <si>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</si>
  <si>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</si>
  <si>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</si>
  <si>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</si>
  <si>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</si>
  <si>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</si>
  <si>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</si>
  <si>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</si>
  <si>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</si>
  <si>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</si>
  <si>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</si>
  <si>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Country 국가</t>
    <phoneticPr fontId="9" type="noConversion"/>
  </si>
  <si>
    <r>
      <t xml:space="preserve">Gender </t>
    </r>
    <r>
      <rPr>
        <sz val="9"/>
        <color theme="1"/>
        <rFont val="돋움"/>
        <family val="3"/>
        <charset val="129"/>
      </rPr>
      <t>성별</t>
    </r>
    <phoneticPr fontId="9" type="noConversion"/>
  </si>
  <si>
    <t>Age 연령</t>
    <phoneticPr fontId="9" type="noConversion"/>
  </si>
  <si>
    <t>China</t>
  </si>
  <si>
    <r>
      <t xml:space="preserve">Male </t>
    </r>
    <r>
      <rPr>
        <sz val="9"/>
        <color theme="1"/>
        <rFont val="돋움"/>
        <family val="3"/>
        <charset val="129"/>
      </rPr>
      <t>남</t>
    </r>
    <phoneticPr fontId="9" type="noConversion"/>
  </si>
  <si>
    <r>
      <t xml:space="preserve">Female </t>
    </r>
    <r>
      <rPr>
        <sz val="9"/>
        <color theme="1"/>
        <rFont val="돋움"/>
        <family val="3"/>
        <charset val="129"/>
      </rPr>
      <t>여</t>
    </r>
    <phoneticPr fontId="9" type="noConversion"/>
  </si>
  <si>
    <t>Republic of Korea</t>
  </si>
  <si>
    <t>Brunei Darussalam</t>
  </si>
  <si>
    <t>Lao PDR</t>
    <phoneticPr fontId="9" type="noConversion"/>
  </si>
  <si>
    <t>Singapore</t>
  </si>
  <si>
    <t>Brunei</t>
    <phoneticPr fontId="9" type="noConversion"/>
  </si>
  <si>
    <t>Cambodia</t>
    <phoneticPr fontId="9" type="noConversion"/>
  </si>
  <si>
    <t>Indonesia</t>
    <phoneticPr fontId="9" type="noConversion"/>
  </si>
  <si>
    <t>(Thousands 천명)</t>
    <phoneticPr fontId="9" type="noConversion"/>
  </si>
  <si>
    <t>(Millions 백만명)</t>
    <phoneticPr fontId="9" type="noConversion"/>
  </si>
  <si>
    <r>
      <t>L</t>
    </r>
    <r>
      <rPr>
        <sz val="11"/>
        <color theme="1"/>
        <rFont val="맑은 고딕"/>
        <family val="2"/>
        <charset val="129"/>
        <scheme val="minor"/>
      </rPr>
      <t>ao PDR</t>
    </r>
    <phoneticPr fontId="9" type="noConversion"/>
  </si>
  <si>
    <t>Malaysia</t>
    <phoneticPr fontId="9" type="noConversion"/>
  </si>
  <si>
    <t>Myanmar</t>
    <phoneticPr fontId="9" type="noConversion"/>
  </si>
  <si>
    <t>Philippines</t>
    <phoneticPr fontId="9" type="noConversion"/>
  </si>
  <si>
    <t>Singapore</t>
    <phoneticPr fontId="9" type="noConversion"/>
  </si>
  <si>
    <t>Thailand</t>
    <phoneticPr fontId="9" type="noConversion"/>
  </si>
  <si>
    <t>Viet Nam</t>
    <phoneticPr fontId="9" type="noConversion"/>
  </si>
  <si>
    <t>Korea</t>
    <phoneticPr fontId="9" type="noConversion"/>
  </si>
  <si>
    <t>China</t>
    <phoneticPr fontId="9" type="noConversion"/>
  </si>
  <si>
    <t>Source: World Population Prospects(United Nations)</t>
    <phoneticPr fontId="65" type="noConversion"/>
  </si>
  <si>
    <t>출처: 국제연합 『세계인구전망』</t>
    <phoneticPr fontId="65" type="noConversion"/>
  </si>
  <si>
    <t xml:space="preserve">     2) 아세안 국가 평균</t>
    <phoneticPr fontId="9" type="noConversion"/>
  </si>
  <si>
    <t xml:space="preserve"> 2) Average of ASEAN Countries</t>
    <phoneticPr fontId="9" type="noConversion"/>
  </si>
  <si>
    <t>B-3. Population Growth Rate</t>
    <phoneticPr fontId="9" type="noConversion"/>
  </si>
  <si>
    <t xml:space="preserve">       인구증가율</t>
    <phoneticPr fontId="9" type="noConversion"/>
  </si>
  <si>
    <t>(Annual growth rate 연간증가율, %)</t>
    <phoneticPr fontId="9" type="noConversion"/>
  </si>
  <si>
    <t>World</t>
    <phoneticPr fontId="9" type="noConversion"/>
  </si>
  <si>
    <r>
      <t>ASEAN</t>
    </r>
    <r>
      <rPr>
        <vertAlign val="superscript"/>
        <sz val="9"/>
        <rFont val="돋움"/>
        <family val="3"/>
        <charset val="129"/>
      </rPr>
      <t>1)</t>
    </r>
    <phoneticPr fontId="9" type="noConversion"/>
  </si>
  <si>
    <t>China</t>
    <phoneticPr fontId="9" type="noConversion"/>
  </si>
  <si>
    <t xml:space="preserve">B-4. Population by Age, Total Fertility Rate and Index of Aging </t>
    <phoneticPr fontId="9" type="noConversion"/>
  </si>
  <si>
    <t>Country/Region
국가/지역</t>
    <phoneticPr fontId="9" type="noConversion"/>
  </si>
  <si>
    <t>Population by Age
연령별 인구</t>
    <phoneticPr fontId="9" type="noConversion"/>
  </si>
  <si>
    <t>Aging Index
노령화지수</t>
    <phoneticPr fontId="9" type="noConversion"/>
  </si>
  <si>
    <t>15-64 Years 
% of Total
15-64세 %</t>
    <phoneticPr fontId="9" type="noConversion"/>
  </si>
  <si>
    <t>65 Years &amp; over
% of Total
65세이상 %</t>
    <phoneticPr fontId="9" type="noConversion"/>
  </si>
  <si>
    <t>%</t>
    <phoneticPr fontId="9" type="noConversion"/>
  </si>
  <si>
    <t>World</t>
    <phoneticPr fontId="9" type="noConversion"/>
  </si>
  <si>
    <t>Korea</t>
    <phoneticPr fontId="9" type="noConversion"/>
  </si>
  <si>
    <t>ASEAN</t>
    <phoneticPr fontId="9" type="noConversion"/>
  </si>
  <si>
    <t>-</t>
    <phoneticPr fontId="9" type="noConversion"/>
  </si>
  <si>
    <t>Brunei</t>
    <phoneticPr fontId="9" type="noConversion"/>
  </si>
  <si>
    <t>Cambodia</t>
    <phoneticPr fontId="9" type="noConversion"/>
  </si>
  <si>
    <t>Indonesia</t>
    <phoneticPr fontId="9" type="noConversion"/>
  </si>
  <si>
    <t>Malaysia</t>
    <phoneticPr fontId="9" type="noConversion"/>
  </si>
  <si>
    <t>Myanmar</t>
    <phoneticPr fontId="9" type="noConversion"/>
  </si>
  <si>
    <t>Philippines</t>
    <phoneticPr fontId="9" type="noConversion"/>
  </si>
  <si>
    <t>Singapore</t>
    <phoneticPr fontId="9" type="noConversion"/>
  </si>
  <si>
    <t>Thailand</t>
    <phoneticPr fontId="9" type="noConversion"/>
  </si>
  <si>
    <t>China</t>
    <phoneticPr fontId="9" type="noConversion"/>
  </si>
  <si>
    <t>Japan</t>
    <phoneticPr fontId="9" type="noConversion"/>
  </si>
  <si>
    <t>(US$ Billion 십억달러)</t>
    <phoneticPr fontId="9" type="noConversion"/>
  </si>
  <si>
    <t>World</t>
    <phoneticPr fontId="54" type="noConversion"/>
  </si>
  <si>
    <t>Japan</t>
    <phoneticPr fontId="54" type="noConversion"/>
  </si>
  <si>
    <r>
      <t xml:space="preserve">Country </t>
    </r>
    <r>
      <rPr>
        <sz val="9"/>
        <rFont val="돋움"/>
        <family val="3"/>
        <charset val="129"/>
      </rPr>
      <t>국가</t>
    </r>
  </si>
  <si>
    <t>Cambodia</t>
    <phoneticPr fontId="9" type="noConversion"/>
  </si>
  <si>
    <t>Indonesia</t>
    <phoneticPr fontId="9" type="noConversion"/>
  </si>
  <si>
    <t>Malaysia</t>
    <phoneticPr fontId="9" type="noConversion"/>
  </si>
  <si>
    <t>Myanmar</t>
    <phoneticPr fontId="9" type="noConversion"/>
  </si>
  <si>
    <t>Philippines</t>
    <phoneticPr fontId="9" type="noConversion"/>
  </si>
  <si>
    <t>Thailand</t>
    <phoneticPr fontId="9" type="noConversion"/>
  </si>
  <si>
    <t>ASEAN</t>
    <phoneticPr fontId="9" type="noConversion"/>
  </si>
  <si>
    <r>
      <t>DAC Countries Total</t>
    </r>
    <r>
      <rPr>
        <b/>
        <vertAlign val="superscript"/>
        <sz val="9"/>
        <rFont val="Arial"/>
        <family val="2"/>
      </rPr>
      <t>1)</t>
    </r>
    <phoneticPr fontId="9" type="noConversion"/>
  </si>
  <si>
    <r>
      <t>Multilateral Agencies Total</t>
    </r>
    <r>
      <rPr>
        <vertAlign val="superscript"/>
        <sz val="9"/>
        <rFont val="Arial"/>
        <family val="2"/>
      </rPr>
      <t>2)</t>
    </r>
    <phoneticPr fontId="9" type="noConversion"/>
  </si>
  <si>
    <t>-</t>
    <phoneticPr fontId="9" type="noConversion"/>
  </si>
  <si>
    <t>*Figures shadowed in gray are estimates.</t>
    <phoneticPr fontId="9" type="noConversion"/>
  </si>
  <si>
    <t>*음영이 들어간 부분은 추정치임.</t>
    <phoneticPr fontId="9" type="noConversion"/>
  </si>
  <si>
    <t>B-7. GDP by Economic Origin, Current Market Prices</t>
    <phoneticPr fontId="9" type="noConversion"/>
  </si>
  <si>
    <t xml:space="preserve">       경제활동별 국내총생산 (시장가격)</t>
    <phoneticPr fontId="9" type="noConversion"/>
  </si>
  <si>
    <t>Item  항목</t>
    <phoneticPr fontId="9" type="noConversion"/>
  </si>
  <si>
    <t>Agriculture  농업</t>
    <phoneticPr fontId="9" type="noConversion"/>
  </si>
  <si>
    <t>Mining  광업</t>
    <phoneticPr fontId="9" type="noConversion"/>
  </si>
  <si>
    <t>Manufacturing  제조업</t>
    <phoneticPr fontId="9" type="noConversion"/>
  </si>
  <si>
    <t>Electricity, Gas &amp; Water 
전기, 가스, 수도</t>
    <phoneticPr fontId="9" type="noConversion"/>
  </si>
  <si>
    <t>Construction  건설</t>
    <phoneticPr fontId="9" type="noConversion"/>
  </si>
  <si>
    <t>Trade  무역</t>
    <phoneticPr fontId="9" type="noConversion"/>
  </si>
  <si>
    <t>Transport &amp; Communications
운송, 통신</t>
    <phoneticPr fontId="9" type="noConversion"/>
  </si>
  <si>
    <t>Finance  금융</t>
    <phoneticPr fontId="9" type="noConversion"/>
  </si>
  <si>
    <t>Public Administration  행정</t>
    <phoneticPr fontId="9" type="noConversion"/>
  </si>
  <si>
    <t>Others  기타</t>
    <phoneticPr fontId="9" type="noConversion"/>
  </si>
  <si>
    <t>Total</t>
    <phoneticPr fontId="9" type="noConversion"/>
  </si>
  <si>
    <t>GDP at Current Market Prices
국내총생산(시장가격)</t>
    <phoneticPr fontId="9" type="noConversion"/>
  </si>
  <si>
    <t>B-9. Foreign Exchange</t>
    <phoneticPr fontId="9" type="noConversion"/>
  </si>
  <si>
    <t xml:space="preserve">       외환</t>
    <phoneticPr fontId="9" type="noConversion"/>
  </si>
  <si>
    <t>Country        국가</t>
    <phoneticPr fontId="9" type="noConversion"/>
  </si>
  <si>
    <t>Local Currency 통화</t>
    <phoneticPr fontId="9" type="noConversion"/>
  </si>
  <si>
    <r>
      <t>Exchange Rate</t>
    </r>
    <r>
      <rPr>
        <vertAlign val="superscript"/>
        <sz val="9"/>
        <rFont val="돋움"/>
        <family val="3"/>
        <charset val="129"/>
      </rPr>
      <t>1)</t>
    </r>
    <r>
      <rPr>
        <sz val="9"/>
        <rFont val="돋움"/>
        <family val="3"/>
        <charset val="129"/>
      </rPr>
      <t xml:space="preserve"> 환율</t>
    </r>
    <phoneticPr fontId="9" type="noConversion"/>
  </si>
  <si>
    <r>
      <t>Foreign Exchange Reserves</t>
    </r>
    <r>
      <rPr>
        <vertAlign val="superscript"/>
        <sz val="9"/>
        <rFont val="돋움"/>
        <family val="3"/>
        <charset val="129"/>
      </rPr>
      <t>2)</t>
    </r>
    <r>
      <rPr>
        <sz val="9"/>
        <rFont val="돋움"/>
        <family val="3"/>
        <charset val="129"/>
      </rPr>
      <t xml:space="preserve"> 외환보유고</t>
    </r>
    <phoneticPr fontId="9" type="noConversion"/>
  </si>
  <si>
    <t>Korea</t>
    <phoneticPr fontId="9" type="noConversion"/>
  </si>
  <si>
    <t>Won</t>
    <phoneticPr fontId="9" type="noConversion"/>
  </si>
  <si>
    <t>B$</t>
    <phoneticPr fontId="9" type="noConversion"/>
  </si>
  <si>
    <t>Rupiah</t>
    <phoneticPr fontId="9" type="noConversion"/>
  </si>
  <si>
    <t>Ringgit</t>
    <phoneticPr fontId="9" type="noConversion"/>
  </si>
  <si>
    <t>Philippines</t>
    <phoneticPr fontId="9" type="noConversion"/>
  </si>
  <si>
    <t>Peso</t>
    <phoneticPr fontId="9" type="noConversion"/>
  </si>
  <si>
    <t>Singapore</t>
    <phoneticPr fontId="9" type="noConversion"/>
  </si>
  <si>
    <t>S$</t>
    <phoneticPr fontId="9" type="noConversion"/>
  </si>
  <si>
    <t>Thailand</t>
    <phoneticPr fontId="9" type="noConversion"/>
  </si>
  <si>
    <t>Yuan</t>
    <phoneticPr fontId="9" type="noConversion"/>
  </si>
  <si>
    <t>Japan</t>
    <phoneticPr fontId="9" type="noConversion"/>
  </si>
  <si>
    <t>Yen</t>
    <phoneticPr fontId="9" type="noConversion"/>
  </si>
  <si>
    <t>Note: 1) Local currency units per US$ and period average basis
        2) End of year, US$ Billion
        ＊Data refers to international reserves with gold at national valuation unless otherwise specified.</t>
    <phoneticPr fontId="9" type="noConversion"/>
  </si>
  <si>
    <t>B-10. Interest Rate and Savings</t>
    <phoneticPr fontId="9" type="noConversion"/>
  </si>
  <si>
    <t xml:space="preserve">         이자율과 저축</t>
    <phoneticPr fontId="9" type="noConversion"/>
  </si>
  <si>
    <t xml:space="preserve">Country
국가 </t>
    <phoneticPr fontId="9" type="noConversion"/>
  </si>
  <si>
    <t>Lending Interest Rate (% per year)
대출이자율(연간%)</t>
    <phoneticPr fontId="9" type="noConversion"/>
  </si>
  <si>
    <t>Savings Interest Rate(%, Period Average)
예금이자율(기간 평균)</t>
    <phoneticPr fontId="9" type="noConversion"/>
  </si>
  <si>
    <t>Gross Domestic Savings(% of GDP)
국내총저축(GDP의 %)</t>
    <phoneticPr fontId="9" type="noConversion"/>
  </si>
  <si>
    <t>Korea</t>
    <phoneticPr fontId="9" type="noConversion"/>
  </si>
  <si>
    <t>Brunei</t>
    <phoneticPr fontId="9" type="noConversion"/>
  </si>
  <si>
    <t>-</t>
    <phoneticPr fontId="9" type="noConversion"/>
  </si>
  <si>
    <t>Cambodia</t>
    <phoneticPr fontId="9" type="noConversion"/>
  </si>
  <si>
    <t>Indonesia</t>
    <phoneticPr fontId="9" type="noConversion"/>
  </si>
  <si>
    <t>Malaysia</t>
    <phoneticPr fontId="9" type="noConversion"/>
  </si>
  <si>
    <t>Myanmar</t>
    <phoneticPr fontId="9" type="noConversion"/>
  </si>
  <si>
    <t>Philippines</t>
    <phoneticPr fontId="9" type="noConversion"/>
  </si>
  <si>
    <t>Singapore</t>
    <phoneticPr fontId="9" type="noConversion"/>
  </si>
  <si>
    <t>Thailand</t>
    <phoneticPr fontId="9" type="noConversion"/>
  </si>
  <si>
    <t>China</t>
    <phoneticPr fontId="9" type="noConversion"/>
  </si>
  <si>
    <t>Japan</t>
    <phoneticPr fontId="9" type="noConversion"/>
  </si>
  <si>
    <t>B-11. Price Increase Rate</t>
    <phoneticPr fontId="9" type="noConversion"/>
  </si>
  <si>
    <t xml:space="preserve">         물가상승률</t>
    <phoneticPr fontId="9" type="noConversion"/>
  </si>
  <si>
    <t>B-12. Stock</t>
    <phoneticPr fontId="9" type="noConversion"/>
  </si>
  <si>
    <t xml:space="preserve">         주식</t>
    <phoneticPr fontId="9" type="noConversion"/>
  </si>
  <si>
    <t xml:space="preserve">Stock Market Index
주가지수 </t>
    <phoneticPr fontId="9" type="noConversion"/>
  </si>
  <si>
    <t>Stock Market Capitalization
(US$ Million)
시가총액 (백만달러)</t>
    <phoneticPr fontId="9" type="noConversion"/>
  </si>
  <si>
    <t>Korea (KOSPI)</t>
    <phoneticPr fontId="9" type="noConversion"/>
  </si>
  <si>
    <t>Indonesia (JSX)</t>
    <phoneticPr fontId="9" type="noConversion"/>
  </si>
  <si>
    <t>Malaysia (KLSE)</t>
    <phoneticPr fontId="9" type="noConversion"/>
  </si>
  <si>
    <t>Philippines (PSE)</t>
    <phoneticPr fontId="9" type="noConversion"/>
  </si>
  <si>
    <t>Singapore (STI)</t>
    <phoneticPr fontId="9" type="noConversion"/>
  </si>
  <si>
    <t>Thailand (SET)</t>
    <phoneticPr fontId="9" type="noConversion"/>
  </si>
  <si>
    <t>Viet Nam (VNI)</t>
    <phoneticPr fontId="9" type="noConversion"/>
  </si>
  <si>
    <t>China (CSI300)</t>
    <phoneticPr fontId="9" type="noConversion"/>
  </si>
  <si>
    <t>Japan (NIKKEI225)</t>
    <phoneticPr fontId="9" type="noConversion"/>
  </si>
  <si>
    <t>B-13. Employment Figures</t>
    <phoneticPr fontId="9" type="noConversion"/>
  </si>
  <si>
    <t xml:space="preserve">         고용</t>
    <phoneticPr fontId="9" type="noConversion"/>
  </si>
  <si>
    <t>Country/Region
국가/지역</t>
    <phoneticPr fontId="9" type="noConversion"/>
  </si>
  <si>
    <t>Unemployment Rate (%) 
실업률 (%)</t>
    <phoneticPr fontId="9" type="noConversion"/>
  </si>
  <si>
    <t>Industrial Employment Rate (% of Total Employment)
업종별 고용율 (전체 고용의 %)</t>
    <phoneticPr fontId="9" type="noConversion"/>
  </si>
  <si>
    <t>Agriculture
농업</t>
    <phoneticPr fontId="9" type="noConversion"/>
  </si>
  <si>
    <t xml:space="preserve">ASEAN </t>
    <phoneticPr fontId="9" type="noConversion"/>
  </si>
  <si>
    <t>Lao PDR</t>
    <phoneticPr fontId="65" type="noConversion"/>
  </si>
  <si>
    <t>Myanmar</t>
    <phoneticPr fontId="65" type="noConversion"/>
  </si>
  <si>
    <t>Philippines</t>
    <phoneticPr fontId="65" type="noConversion"/>
  </si>
  <si>
    <t>Singapore</t>
    <phoneticPr fontId="65" type="noConversion"/>
  </si>
  <si>
    <t>Thailand</t>
    <phoneticPr fontId="65" type="noConversion"/>
  </si>
  <si>
    <t>Korea</t>
    <phoneticPr fontId="65" type="noConversion"/>
  </si>
  <si>
    <t>China</t>
    <phoneticPr fontId="65" type="noConversion"/>
  </si>
  <si>
    <t xml:space="preserve"> </t>
    <phoneticPr fontId="65" type="noConversion"/>
  </si>
  <si>
    <t>-</t>
    <phoneticPr fontId="9" type="noConversion"/>
  </si>
  <si>
    <t xml:space="preserve">        1) Total of 25 countries which are members of the Development Assistance committee (DAC).</t>
    <phoneticPr fontId="9" type="noConversion"/>
  </si>
  <si>
    <t xml:space="preserve">     1) 개발원조위원회 25개 회원국의 합. 한국은 2009년 11월에 DAC 가입</t>
    <phoneticPr fontId="9" type="noConversion"/>
  </si>
  <si>
    <t>Note: Sector is total bilateral aid to all sectors</t>
    <phoneticPr fontId="9" type="noConversion"/>
  </si>
  <si>
    <t>Lao PDR
(2012)</t>
    <phoneticPr fontId="9" type="noConversion"/>
  </si>
  <si>
    <t>Myanmar
(2012)</t>
    <phoneticPr fontId="9" type="noConversion"/>
  </si>
  <si>
    <t>51,727,452
Million Kyats
백만짯</t>
    <phoneticPr fontId="9" type="noConversion"/>
  </si>
  <si>
    <t>...</t>
  </si>
  <si>
    <t>-</t>
    <phoneticPr fontId="9" type="noConversion"/>
  </si>
  <si>
    <t>-</t>
    <phoneticPr fontId="9" type="noConversion"/>
  </si>
  <si>
    <t>-</t>
    <phoneticPr fontId="9" type="noConversion"/>
  </si>
  <si>
    <t>Industry
산업</t>
    <phoneticPr fontId="9" type="noConversion"/>
  </si>
  <si>
    <t>Services
서비스업</t>
    <phoneticPr fontId="9" type="noConversion"/>
  </si>
  <si>
    <r>
      <t xml:space="preserve">B-14. Employment </t>
    </r>
    <r>
      <rPr>
        <sz val="11"/>
        <rFont val="돋움"/>
        <family val="3"/>
        <charset val="129"/>
      </rPr>
      <t>figures by industry</t>
    </r>
    <phoneticPr fontId="9" type="noConversion"/>
  </si>
  <si>
    <t>Labor Force Participation Rate 경제활동참가율: 66.2% (2012)</t>
    <phoneticPr fontId="9" type="noConversion"/>
  </si>
  <si>
    <t>Unemployment Rate 실업률: 1.1% (2012)</t>
    <phoneticPr fontId="9" type="noConversion"/>
  </si>
  <si>
    <t>Unemployment Rate 실업률: 1.9% (2010)</t>
    <phoneticPr fontId="9" type="noConversion"/>
  </si>
  <si>
    <t>Labor force Participation Rate 경제활동참가율: 66.3% (2012)</t>
    <phoneticPr fontId="9" type="noConversion"/>
  </si>
  <si>
    <t>Unemployment Rate 실업률: 4.0% (2012)</t>
    <phoneticPr fontId="9" type="noConversion"/>
  </si>
  <si>
    <t>Labor force Participation Rate 경제활동참가율: 73.9% (2012)</t>
    <phoneticPr fontId="9" type="noConversion"/>
  </si>
  <si>
    <t>주: 섹터는 모든 섹터에 대한 총 양자간원조</t>
    <phoneticPr fontId="9" type="noConversion"/>
  </si>
  <si>
    <t xml:space="preserve">        The criteria of industry follows to International Standard of Industrial Classification (ISIC) revision4</t>
    <phoneticPr fontId="9" type="noConversion"/>
  </si>
  <si>
    <t xml:space="preserve">        Agriculture: Category A</t>
    <phoneticPr fontId="9" type="noConversion"/>
  </si>
  <si>
    <t xml:space="preserve">        Industry: Tabulation Categories B-F</t>
    <phoneticPr fontId="9" type="noConversion"/>
  </si>
  <si>
    <t xml:space="preserve">        Service: Tabulation Categories G-U</t>
    <phoneticPr fontId="9" type="noConversion"/>
  </si>
  <si>
    <t xml:space="preserve">     산업분류의 기준은 ISIC revision4를 따름</t>
    <phoneticPr fontId="9" type="noConversion"/>
  </si>
  <si>
    <t xml:space="preserve">     농업: 카테고리A</t>
    <phoneticPr fontId="9" type="noConversion"/>
  </si>
  <si>
    <t xml:space="preserve">     산업: 카테고리 B-F</t>
    <phoneticPr fontId="9" type="noConversion"/>
  </si>
  <si>
    <t xml:space="preserve">     서비스: 카테고리 G-U</t>
    <phoneticPr fontId="9" type="noConversion"/>
  </si>
  <si>
    <t>출처: 국제통화기금 『세계경제전망 데이터베이스, 2014년 4월』, 세계은행 『세계개발지표』</t>
    <phoneticPr fontId="9" type="noConversion"/>
  </si>
  <si>
    <t>Source: World Economic Outlook, April 2014 (IMF), World Development Indicators (World Bank)</t>
    <phoneticPr fontId="9" type="noConversion"/>
  </si>
  <si>
    <t>Source:  World Economic Outlook, April 2014 (IMF), World Development Indicators (World Bank)</t>
    <phoneticPr fontId="9" type="noConversion"/>
  </si>
  <si>
    <t>Source: Key Indicators for Asia and the Pacific 2014, August 2014 (ADB)</t>
    <phoneticPr fontId="9" type="noConversion"/>
  </si>
  <si>
    <t xml:space="preserve">출처: 아시아개발은행 『2014년 아시아 태평양 주요지표, 2014년 8월』 </t>
    <phoneticPr fontId="9" type="noConversion"/>
  </si>
  <si>
    <t>20,158
Million B$
백만브루나이달러</t>
    <phoneticPr fontId="9" type="noConversion"/>
  </si>
  <si>
    <t>Brunei
(2013)</t>
    <phoneticPr fontId="9" type="noConversion"/>
  </si>
  <si>
    <t>61,414
Billion Riels
십억리엘</t>
    <phoneticPr fontId="9" type="noConversion"/>
  </si>
  <si>
    <t>Cambodia
(2013)</t>
    <phoneticPr fontId="9" type="noConversion"/>
  </si>
  <si>
    <t>9,083,972
Billion Rupiah
십억루피아</t>
    <phoneticPr fontId="9" type="noConversion"/>
  </si>
  <si>
    <t>Indonesia
(2013)</t>
    <phoneticPr fontId="9" type="noConversion"/>
  </si>
  <si>
    <t>72,727
Billion Kips
십억킵</t>
    <phoneticPr fontId="9" type="noConversion"/>
  </si>
  <si>
    <t>Malaysia
(2013)</t>
    <phoneticPr fontId="9" type="noConversion"/>
  </si>
  <si>
    <t>984,453
Million Ringgit
백만링깃</t>
    <phoneticPr fontId="9" type="noConversion"/>
  </si>
  <si>
    <t>Philippines
(2013)</t>
    <phoneticPr fontId="9" type="noConversion"/>
  </si>
  <si>
    <t>11,548
Billion Pesos
십억페소</t>
    <phoneticPr fontId="9" type="noConversion"/>
  </si>
  <si>
    <t>Singapore
(2013)</t>
    <phoneticPr fontId="9" type="noConversion"/>
  </si>
  <si>
    <t>372,814
Million S$
백만싱가포르달러</t>
    <phoneticPr fontId="9" type="noConversion"/>
  </si>
  <si>
    <t>Thailand
(2012)</t>
    <phoneticPr fontId="9" type="noConversion"/>
  </si>
  <si>
    <t>12,784
Billion Baht
십억바트</t>
    <phoneticPr fontId="9" type="noConversion"/>
  </si>
  <si>
    <t>Viet Nam
(2013)</t>
    <phoneticPr fontId="9" type="noConversion"/>
  </si>
  <si>
    <t>3,584,262
Billion Dong
십억동</t>
    <phoneticPr fontId="9" type="noConversion"/>
  </si>
  <si>
    <t>Korea
(2013)</t>
    <phoneticPr fontId="9" type="noConversion"/>
  </si>
  <si>
    <t>1,428,295
Billion Won
십억원</t>
    <phoneticPr fontId="9" type="noConversion"/>
  </si>
  <si>
    <t>China
(2013)</t>
    <phoneticPr fontId="9" type="noConversion"/>
  </si>
  <si>
    <t>56,885
Billion Yuan
십억위안</t>
    <phoneticPr fontId="9" type="noConversion"/>
  </si>
  <si>
    <t>Japan
(2012)</t>
    <phoneticPr fontId="9" type="noConversion"/>
  </si>
  <si>
    <t>478,036
Billion Yen
십억엔</t>
    <phoneticPr fontId="9" type="noConversion"/>
  </si>
  <si>
    <t>Source: Key Indicators for Asia and the Pacific 2014, August 2014 (ADB)</t>
    <phoneticPr fontId="9" type="noConversion"/>
  </si>
  <si>
    <t xml:space="preserve">출처: 아시아개발은행 『2014년 아시아 태평양 주요지표, 2014년 8월』 </t>
    <phoneticPr fontId="9" type="noConversion"/>
  </si>
  <si>
    <t>Source: Key Indicators for Asia and the Pacific 2014, August 2014 (ADB)</t>
    <phoneticPr fontId="9" type="noConversion"/>
  </si>
  <si>
    <t>Country                국가</t>
    <phoneticPr fontId="9" type="noConversion"/>
  </si>
  <si>
    <t>Country                     국가</t>
    <phoneticPr fontId="9" type="noConversion"/>
  </si>
  <si>
    <t>Source: International Finance Centre, Key Indicators for Asia and the Pacific 2014, August 2014 (ADB)</t>
    <phoneticPr fontId="9" type="noConversion"/>
  </si>
  <si>
    <t xml:space="preserve">출처: 국제금융센터, 아시아개발은행 『2014년 아시아 태평양 주요지표, 2014년 8월』 </t>
    <phoneticPr fontId="9" type="noConversion"/>
  </si>
  <si>
    <t>Growth Rates of Stock Market Index (%)
주가지수 상승률 (%)</t>
    <phoneticPr fontId="9" type="noConversion"/>
  </si>
  <si>
    <t>-</t>
    <phoneticPr fontId="9" type="noConversion"/>
  </si>
  <si>
    <t>Source: Key Indicators for Asia and the Pacific 2014, August 2014 (ADB)</t>
    <phoneticPr fontId="9" type="noConversion"/>
  </si>
  <si>
    <t xml:space="preserve">출처: 아시아개발은행 『2014년 아시아 태평양 주요지표, 2014년 8월』 </t>
    <phoneticPr fontId="9" type="noConversion"/>
  </si>
  <si>
    <t>-</t>
    <phoneticPr fontId="9" type="noConversion"/>
  </si>
  <si>
    <t>-</t>
    <phoneticPr fontId="9" type="noConversion"/>
  </si>
  <si>
    <t>Source: Key Indicators for Asia and the Pacific 2014, August 2014 (ADB)</t>
    <phoneticPr fontId="9" type="noConversion"/>
  </si>
  <si>
    <t xml:space="preserve">출처: 아시아개발은행 『2014년 아시아 태평양 주요지표, 2014년 8월』 </t>
    <phoneticPr fontId="9" type="noConversion"/>
  </si>
  <si>
    <t>Labor force Participation Rate 경제활동참가율: 82.2% (2013)</t>
    <phoneticPr fontId="9" type="noConversion"/>
  </si>
  <si>
    <t>Labor force Participation Rate 경제활동참가율: 69.2% (2013)</t>
    <phoneticPr fontId="9" type="noConversion"/>
  </si>
  <si>
    <t>Labor force Participation Rate 경제활동참가율: 77.6% (2012)</t>
    <phoneticPr fontId="9" type="noConversion"/>
  </si>
  <si>
    <t>Labor force Participation Rate 경제활동참가율: 67.1% (2013)</t>
    <phoneticPr fontId="9" type="noConversion"/>
  </si>
  <si>
    <t>Labor force Participation Rate 경제활동참가율: 63.9% (2013)</t>
    <phoneticPr fontId="9" type="noConversion"/>
  </si>
  <si>
    <t>Labor force Participation Rate 경제활동참가율: 66.7% (2013)</t>
    <phoneticPr fontId="9" type="noConversion"/>
  </si>
  <si>
    <t>Labor force Participation Rate 경제활동참가율: 71.6% (2013)</t>
    <phoneticPr fontId="9" type="noConversion"/>
  </si>
  <si>
    <t>Labor force Participation Rate 경제활동참가율: 77.5% (2013)</t>
    <phoneticPr fontId="9" type="noConversion"/>
  </si>
  <si>
    <t>Labor force Participation Rate 경제활동참가율: 61.5% (2013)</t>
    <phoneticPr fontId="9" type="noConversion"/>
  </si>
  <si>
    <t>Unemployment Rate of 15-24 Years 15-24세 실업률: 11.4% (2012)</t>
    <phoneticPr fontId="9" type="noConversion"/>
  </si>
  <si>
    <t>Unemployment Rate 실업률: 1.3% (2013)</t>
    <phoneticPr fontId="9" type="noConversion"/>
  </si>
  <si>
    <t>Unemployment Rate of 15-24 Years 15-24세 실업률: 3.8% (2012)</t>
    <phoneticPr fontId="9" type="noConversion"/>
  </si>
  <si>
    <t>Unemployment Rate 실업률: 5.9% (2013)</t>
    <phoneticPr fontId="9" type="noConversion"/>
  </si>
  <si>
    <t>Unemployment Rate of 15-24 Years 15-24세 실업률: 21.6% (2012)</t>
    <phoneticPr fontId="9" type="noConversion"/>
  </si>
  <si>
    <t>Unemployment Rate of 15-24 Years 15-24세 실업률: 3.2% (2012)</t>
    <phoneticPr fontId="9" type="noConversion"/>
  </si>
  <si>
    <t>Unemployment Rate 실업률: 3.1% (2013)</t>
    <phoneticPr fontId="9" type="noConversion"/>
  </si>
  <si>
    <t>Unemployment Rate of 15-24 Years 15-24세 실업률: 10.2% (2012)</t>
    <phoneticPr fontId="9" type="noConversion"/>
  </si>
  <si>
    <t>Unemployment Rate of 15-24 Years 15-24세 실업률: 11.5% (2012)</t>
    <phoneticPr fontId="9" type="noConversion"/>
  </si>
  <si>
    <t>Unemployment Rate 실업률: 7.1% (2013)</t>
    <phoneticPr fontId="9" type="noConversion"/>
  </si>
  <si>
    <t>Unemployment Rate of 15-24 Years 15-24세 실업률: 14.9% (2012)</t>
    <phoneticPr fontId="9" type="noConversion"/>
  </si>
  <si>
    <t>Unemployment Rate 실업률: 2.6% (2013)</t>
    <phoneticPr fontId="9" type="noConversion"/>
  </si>
  <si>
    <t>Unemployment Rate 실업률: 0.7% (2013)</t>
    <phoneticPr fontId="9" type="noConversion"/>
  </si>
  <si>
    <t>Unemployment Rate of 15-24 Years 15-24세 실업률: 2.8% (2012)</t>
    <phoneticPr fontId="9" type="noConversion"/>
  </si>
  <si>
    <t>Unemployment Rate 실업률: 1.9% (2013)</t>
    <phoneticPr fontId="9" type="noConversion"/>
  </si>
  <si>
    <t>Unemployment Rate of 15-24 Years 15-24세 실업률: 4.4% (2012)</t>
    <phoneticPr fontId="9" type="noConversion"/>
  </si>
  <si>
    <t>Unemployment Rate of 15-24 Years 15-24세 실업률: 8.9% (2012)</t>
    <phoneticPr fontId="9" type="noConversion"/>
  </si>
  <si>
    <t>Unemployment Rate 실업률: 4.1% (2013)</t>
    <phoneticPr fontId="9" type="noConversion"/>
  </si>
  <si>
    <t>Unemployment Rate of 15-24 Years 15-24세 실업률: 9.7% (2012)</t>
    <phoneticPr fontId="9" type="noConversion"/>
  </si>
  <si>
    <t>-</t>
    <phoneticPr fontId="9" type="noConversion"/>
  </si>
  <si>
    <t>-</t>
    <phoneticPr fontId="9" type="noConversion"/>
  </si>
  <si>
    <t>-</t>
    <phoneticPr fontId="9" type="noConversion"/>
  </si>
  <si>
    <t>-</t>
    <phoneticPr fontId="9" type="noConversion"/>
  </si>
  <si>
    <t xml:space="preserve">출처: 아시아개발은행 『2014년 아시아 태평양 주요지표, 2014년 8월』 </t>
    <phoneticPr fontId="9" type="noConversion"/>
  </si>
  <si>
    <t>-</t>
    <phoneticPr fontId="9" type="noConversion"/>
  </si>
  <si>
    <t>주: 1) 표면적은 2014년 기준. 농지면적은 2012년, 산림면적은 2012년 기준.
      2) 1961 ~ 1990년까지 30년간의 통계값(평균)에 대한 기후표. 
         ( )안의 수치는 월을 표시. 기온은 강수량의 최고, 최저 수치는 월평균 값임. (같은 월의 수치를 더하여 평균)
         기온은 다음 도시의 기온임.
         (한국: 서울, 인도네시아: 자카르타, 라오스: 비엔티안, 말레이시아: 쿠알라룸푸르, 미얀마: 양곤, 필리핀: 바스코,
          싱가포르: 싱가포르, 태국: 방콕, 베트남: 호치민)</t>
    <phoneticPr fontId="9" type="noConversion"/>
  </si>
  <si>
    <t>Note: 1) Land area based on 2014, agricutural land based on 2012, and forest area based on 2012.
        2) Temperature is average for 30 years, from 1961 to 1990.  Figures in ( ) indicate month.
            Maximum and mininmum of temperature and precipitation are monthly average.
            Temperature is based on city.
            (Korea: Seoul, Indonesia: Jakarta, Lao PDR: Vientiane, Malaysia: Kuala Lumpur, Myanmar: Yangon,
            Philippines: Basco, Singapore: Singapore, Thailand: Bangkok, Viet Nam: Ho Chi Minh Ville)</t>
    <phoneticPr fontId="9" type="noConversion"/>
  </si>
  <si>
    <r>
      <t>52.21</t>
    </r>
    <r>
      <rPr>
        <vertAlign val="superscript"/>
        <sz val="9"/>
        <rFont val="돋움"/>
        <family val="3"/>
        <charset val="129"/>
      </rPr>
      <t>2)</t>
    </r>
    <phoneticPr fontId="9" type="noConversion"/>
  </si>
  <si>
    <r>
      <t>47.74</t>
    </r>
    <r>
      <rPr>
        <vertAlign val="superscript"/>
        <sz val="9"/>
        <rFont val="돋움"/>
        <family val="3"/>
        <charset val="129"/>
      </rPr>
      <t>2)</t>
    </r>
    <phoneticPr fontId="9" type="noConversion"/>
  </si>
  <si>
    <t>출처: 미 중앙정보국 『World Factbook』, 세계은행 『세계개발지표』</t>
    <phoneticPr fontId="9" type="noConversion"/>
  </si>
  <si>
    <t>Source: The World Factbook (CIA), World Development Indicators (World Bank)</t>
    <phoneticPr fontId="9" type="noConversion"/>
  </si>
  <si>
    <r>
      <t>1.40</t>
    </r>
    <r>
      <rPr>
        <vertAlign val="superscript"/>
        <sz val="9"/>
        <rFont val="돋움"/>
        <family val="3"/>
        <charset val="129"/>
      </rPr>
      <t>1)</t>
    </r>
    <phoneticPr fontId="9" type="noConversion"/>
  </si>
  <si>
    <t>-</t>
    <phoneticPr fontId="9" type="noConversion"/>
  </si>
  <si>
    <t>GDP (Billion US $, % of World Total)
국내총생산 (십억달러, 전세계 비중 %)</t>
    <phoneticPr fontId="54" type="noConversion"/>
  </si>
  <si>
    <t>국내총생산 1인단 gdp 다시 체크</t>
    <phoneticPr fontId="9" type="noConversion"/>
  </si>
  <si>
    <t>-</t>
    <phoneticPr fontId="9" type="noConversion"/>
  </si>
  <si>
    <t>-</t>
    <phoneticPr fontId="9" type="noConversion"/>
  </si>
  <si>
    <t>Growth Rates of Consumer Price Index (%)                                                                                 
 소비자 물가지수 상승률 (%)</t>
    <phoneticPr fontId="9" type="noConversion"/>
  </si>
  <si>
    <t>Growth Rates of Wholesale Price Index (%)                                                                
도매 물가지수 상승률 (%)</t>
    <phoneticPr fontId="9" type="noConversion"/>
  </si>
  <si>
    <t>B-15. ODA Flows to ASEAN Countries, 2013</t>
    <phoneticPr fontId="9" type="noConversion"/>
  </si>
  <si>
    <t xml:space="preserve">         2013년 아세안의 국가별 공적개발원조</t>
    <phoneticPr fontId="9" type="noConversion"/>
  </si>
  <si>
    <t>-</t>
    <phoneticPr fontId="9" type="noConversion"/>
  </si>
  <si>
    <t>B-5. Population distribution by Age, 2015</t>
    <phoneticPr fontId="65" type="noConversion"/>
  </si>
  <si>
    <t xml:space="preserve">       2015년 연령대별 인구분포</t>
    <phoneticPr fontId="65" type="noConversion"/>
  </si>
  <si>
    <t>주가지수 최신화완료</t>
    <phoneticPr fontId="9" type="noConversion"/>
  </si>
  <si>
    <t xml:space="preserve">지수 상승률과 시가총액은 ADB 자료 최신화되면 확인해볼것. </t>
    <phoneticPr fontId="9" type="noConversion"/>
  </si>
  <si>
    <t>ADB 자료 Money, Finance, and Prices에서 확인</t>
    <phoneticPr fontId="9" type="noConversion"/>
  </si>
  <si>
    <t>B-16. ASEAN ODA Recipient by Type of Aid, 2013</t>
    <phoneticPr fontId="9" type="noConversion"/>
  </si>
  <si>
    <t xml:space="preserve">         2013년 원조유형별 아세안 국가의 ODA 수혜</t>
    <phoneticPr fontId="9" type="noConversion"/>
  </si>
  <si>
    <t>5,479,2</t>
    <phoneticPr fontId="9" type="noConversion"/>
  </si>
  <si>
    <t>-</t>
    <phoneticPr fontId="9" type="noConversion"/>
  </si>
  <si>
    <t>-</t>
    <phoneticPr fontId="9" type="noConversion"/>
  </si>
</sst>
</file>

<file path=xl/styles.xml><?xml version="1.0" encoding="utf-8"?>
<styleSheet xmlns="http://schemas.openxmlformats.org/spreadsheetml/2006/main">
  <numFmts count="22">
    <numFmt numFmtId="41" formatCode="_-* #,##0_-;\-* #,##0_-;_-* &quot;-&quot;_-;_-@_-"/>
    <numFmt numFmtId="176" formatCode="#,##0.0_ "/>
    <numFmt numFmtId="177" formatCode="0.0_ "/>
    <numFmt numFmtId="178" formatCode="#,##0.0_);[Red]\(#,##0.0\)"/>
    <numFmt numFmtId="179" formatCode="#,##0_ "/>
    <numFmt numFmtId="180" formatCode="0_ "/>
    <numFmt numFmtId="181" formatCode="0.00_ "/>
    <numFmt numFmtId="182" formatCode="0.0_);[Red]\(0.0\)"/>
    <numFmt numFmtId="183" formatCode="0.0"/>
    <numFmt numFmtId="184" formatCode="#,###.0,"/>
    <numFmt numFmtId="185" formatCode="General_)"/>
    <numFmt numFmtId="186" formatCode="0_);\(0\)"/>
    <numFmt numFmtId="187" formatCode="#\ ###\ ###\ ##0;\-#\ ###\ ###\ ##0;0"/>
    <numFmt numFmtId="188" formatCode="0.0%"/>
    <numFmt numFmtId="189" formatCode="0.00_);[Red]\(0.00\)"/>
    <numFmt numFmtId="190" formatCode="###0.0"/>
    <numFmt numFmtId="191" formatCode="#,##0.0"/>
    <numFmt numFmtId="192" formatCode="_-* #,##0.0_-;\-* #,##0.0_-;_-* &quot;-&quot;_-;_-@_-"/>
    <numFmt numFmtId="193" formatCode="#,##0.0;[Red]#,##0.0"/>
    <numFmt numFmtId="194" formatCode="#,##0.00_ "/>
    <numFmt numFmtId="195" formatCode="#,##0.0000000000000_ ;[Red]\-#,##0.0000000000000\ "/>
    <numFmt numFmtId="196" formatCode="#,##0.00;[Red]#,##0.00"/>
  </numFmts>
  <fonts count="7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0"/>
      <name val="Arial"/>
      <family val="2"/>
    </font>
    <font>
      <b/>
      <sz val="9"/>
      <name val="돋움"/>
      <family val="3"/>
      <charset val="129"/>
    </font>
    <font>
      <sz val="11"/>
      <name val="Calibri"/>
      <family val="2"/>
    </font>
    <font>
      <sz val="11"/>
      <color indexed="9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3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1"/>
    </font>
    <font>
      <b/>
      <sz val="11"/>
      <name val="Calibri"/>
      <family val="2"/>
    </font>
    <font>
      <sz val="11"/>
      <color indexed="10"/>
      <name val="Calibri"/>
      <family val="2"/>
    </font>
    <font>
      <sz val="9"/>
      <color indexed="22"/>
      <name val="돋움"/>
      <family val="3"/>
      <charset val="129"/>
    </font>
    <font>
      <sz val="11"/>
      <color indexed="22"/>
      <name val="돋움"/>
      <family val="3"/>
      <charset val="129"/>
    </font>
    <font>
      <sz val="9"/>
      <color indexed="23"/>
      <name val="돋움"/>
      <family val="3"/>
      <charset val="129"/>
    </font>
    <font>
      <i/>
      <sz val="10"/>
      <name val="Helv"/>
      <family val="2"/>
    </font>
    <font>
      <b/>
      <sz val="9"/>
      <color indexed="10"/>
      <name val="돋움"/>
      <family val="3"/>
      <charset val="129"/>
    </font>
    <font>
      <sz val="9"/>
      <color indexed="14"/>
      <name val="돋움"/>
      <family val="3"/>
      <charset val="129"/>
    </font>
    <font>
      <vertAlign val="superscript"/>
      <sz val="9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맑은 고딕"/>
      <family val="3"/>
      <charset val="129"/>
    </font>
    <font>
      <sz val="8"/>
      <color indexed="55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9"/>
      <color theme="1"/>
      <name val="돋움"/>
      <family val="3"/>
      <charset val="129"/>
    </font>
    <font>
      <sz val="1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돋움"/>
      <family val="3"/>
      <charset val="129"/>
    </font>
    <font>
      <sz val="10"/>
      <color rgb="FF000000"/>
      <name val="돋움"/>
      <family val="3"/>
      <charset val="129"/>
    </font>
    <font>
      <sz val="11"/>
      <color theme="1"/>
      <name val="돋움"/>
      <family val="3"/>
      <charset val="129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Arial"/>
      <family val="2"/>
    </font>
    <font>
      <b/>
      <sz val="9"/>
      <name val="Arial"/>
      <family val="2"/>
    </font>
    <font>
      <vertAlign val="superscript"/>
      <sz val="10"/>
      <color indexed="8"/>
      <name val="Arial"/>
      <family val="2"/>
    </font>
    <font>
      <sz val="9"/>
      <color theme="1"/>
      <name val="Arial"/>
      <family val="2"/>
    </font>
    <font>
      <b/>
      <vertAlign val="superscript"/>
      <sz val="9"/>
      <name val="Arial"/>
      <family val="2"/>
    </font>
    <font>
      <vertAlign val="superscript"/>
      <sz val="9"/>
      <name val="Arial"/>
      <family val="2"/>
    </font>
    <font>
      <sz val="12"/>
      <name val="新細明體"/>
      <family val="1"/>
      <charset val="136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u/>
      <sz val="11"/>
      <color theme="10"/>
      <name val="돋움"/>
      <family val="3"/>
      <charset val="129"/>
    </font>
  </fonts>
  <fills count="4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indexed="2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/>
      <bottom style="thin">
        <color indexed="64"/>
      </bottom>
      <diagonal/>
    </border>
  </borders>
  <cellStyleXfs count="119">
    <xf numFmtId="0" fontId="0" fillId="0" borderId="0">
      <alignment vertical="center"/>
    </xf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3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13" fillId="4" borderId="0" applyNumberFormat="0" applyBorder="0" applyAlignment="0" applyProtection="0"/>
    <xf numFmtId="0" fontId="13" fillId="13" borderId="0" applyNumberFormat="0" applyBorder="0" applyAlignment="0" applyProtection="0"/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38" fillId="20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7" borderId="0" applyNumberFormat="0" applyBorder="0" applyAlignment="0" applyProtection="0"/>
    <xf numFmtId="0" fontId="14" fillId="19" borderId="0" applyNumberFormat="0" applyBorder="0" applyAlignment="0" applyProtection="0"/>
    <xf numFmtId="0" fontId="15" fillId="28" borderId="0" applyNumberFormat="0" applyBorder="0" applyAlignment="0" applyProtection="0"/>
    <xf numFmtId="0" fontId="16" fillId="29" borderId="1" applyNumberFormat="0" applyAlignment="0" applyProtection="0"/>
    <xf numFmtId="0" fontId="16" fillId="29" borderId="1" applyNumberFormat="0" applyAlignment="0" applyProtection="0"/>
    <xf numFmtId="0" fontId="17" fillId="26" borderId="2" applyNumberFormat="0" applyAlignment="0" applyProtection="0"/>
    <xf numFmtId="0" fontId="18" fillId="0" borderId="0" applyNumberFormat="0" applyFill="0" applyBorder="0" applyAlignment="0" applyProtection="0"/>
    <xf numFmtId="0" fontId="19" fillId="12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4" fillId="0" borderId="6" applyNumberFormat="0" applyFill="0" applyAlignment="0" applyProtection="0"/>
    <xf numFmtId="0" fontId="25" fillId="30" borderId="0" applyNumberFormat="0" applyBorder="0" applyAlignment="0" applyProtection="0"/>
    <xf numFmtId="0" fontId="13" fillId="3" borderId="7" applyNumberFormat="0" applyFont="0" applyAlignment="0" applyProtection="0"/>
    <xf numFmtId="0" fontId="13" fillId="3" borderId="7" applyNumberFormat="0" applyFont="0" applyAlignment="0" applyProtection="0"/>
    <xf numFmtId="0" fontId="33" fillId="0" borderId="8"/>
    <xf numFmtId="0" fontId="26" fillId="29" borderId="9" applyNumberFormat="0" applyAlignment="0" applyProtection="0"/>
    <xf numFmtId="0" fontId="26" fillId="29" borderId="9" applyNumberFormat="0" applyAlignment="0" applyProtection="0"/>
    <xf numFmtId="0" fontId="2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35" borderId="1" applyNumberFormat="0" applyAlignment="0" applyProtection="0">
      <alignment vertical="center"/>
    </xf>
    <xf numFmtId="0" fontId="40" fillId="35" borderId="1" applyNumberFormat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8" fillId="36" borderId="7" applyNumberFormat="0" applyFont="0" applyAlignment="0" applyProtection="0">
      <alignment vertical="center"/>
    </xf>
    <xf numFmtId="0" fontId="8" fillId="36" borderId="7" applyNumberFormat="0" applyFont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38" borderId="2" applyNumberFormat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6" fillId="0" borderId="11" applyNumberFormat="0" applyFill="0" applyAlignment="0" applyProtection="0">
      <alignment vertical="center"/>
    </xf>
    <xf numFmtId="0" fontId="46" fillId="0" borderId="11" applyNumberFormat="0" applyFill="0" applyAlignment="0" applyProtection="0">
      <alignment vertical="center"/>
    </xf>
    <xf numFmtId="0" fontId="47" fillId="10" borderId="1" applyNumberFormat="0" applyAlignment="0" applyProtection="0">
      <alignment vertical="center"/>
    </xf>
    <xf numFmtId="0" fontId="47" fillId="10" borderId="1" applyNumberFormat="0" applyAlignment="0" applyProtection="0">
      <alignment vertical="center"/>
    </xf>
    <xf numFmtId="0" fontId="49" fillId="0" borderId="12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3" fillId="35" borderId="9" applyNumberFormat="0" applyAlignment="0" applyProtection="0">
      <alignment vertical="center"/>
    </xf>
    <xf numFmtId="0" fontId="53" fillId="35" borderId="9" applyNumberFormat="0" applyAlignment="0" applyProtection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56" fillId="0" borderId="0">
      <alignment vertical="center"/>
    </xf>
    <xf numFmtId="0" fontId="8" fillId="0" borderId="0">
      <alignment vertical="center"/>
    </xf>
    <xf numFmtId="0" fontId="13" fillId="0" borderId="0"/>
    <xf numFmtId="0" fontId="11" fillId="0" borderId="0"/>
    <xf numFmtId="0" fontId="59" fillId="0" borderId="0"/>
    <xf numFmtId="0" fontId="59" fillId="40" borderId="0" applyNumberFormat="0"/>
    <xf numFmtId="0" fontId="59" fillId="40" borderId="0" applyNumberFormat="0"/>
    <xf numFmtId="0" fontId="59" fillId="0" borderId="0"/>
    <xf numFmtId="0" fontId="59" fillId="40" borderId="0" applyNumberFormat="0"/>
    <xf numFmtId="0" fontId="11" fillId="0" borderId="0"/>
    <xf numFmtId="0" fontId="59" fillId="0" borderId="0"/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73" fillId="0" borderId="0"/>
    <xf numFmtId="0" fontId="11" fillId="0" borderId="0"/>
    <xf numFmtId="0" fontId="76" fillId="0" borderId="0" applyNumberFormat="0" applyFill="0" applyBorder="0" applyAlignment="0" applyProtection="0">
      <alignment vertical="top"/>
      <protection locked="0"/>
    </xf>
  </cellStyleXfs>
  <cellXfs count="349">
    <xf numFmtId="0" fontId="0" fillId="0" borderId="0" xfId="0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176" fontId="10" fillId="0" borderId="0" xfId="0" applyNumberFormat="1" applyFont="1">
      <alignment vertical="center"/>
    </xf>
    <xf numFmtId="0" fontId="10" fillId="0" borderId="0" xfId="0" applyFont="1" applyAlignment="1">
      <alignment horizontal="right" vertical="center"/>
    </xf>
    <xf numFmtId="177" fontId="10" fillId="0" borderId="0" xfId="0" applyNumberFormat="1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10" fillId="0" borderId="0" xfId="0" applyFont="1" applyAlignment="1">
      <alignment vertical="center"/>
    </xf>
    <xf numFmtId="0" fontId="11" fillId="0" borderId="0" xfId="103"/>
    <xf numFmtId="4" fontId="10" fillId="0" borderId="0" xfId="0" applyNumberFormat="1" applyFont="1">
      <alignment vertical="center"/>
    </xf>
    <xf numFmtId="0" fontId="29" fillId="0" borderId="0" xfId="102" applyFont="1"/>
    <xf numFmtId="0" fontId="10" fillId="0" borderId="0" xfId="0" applyFont="1" applyBorder="1">
      <alignment vertical="center"/>
    </xf>
    <xf numFmtId="0" fontId="10" fillId="0" borderId="0" xfId="0" applyFont="1" applyFill="1" applyBorder="1">
      <alignment vertical="center"/>
    </xf>
    <xf numFmtId="0" fontId="34" fillId="0" borderId="0" xfId="0" applyFont="1" applyFill="1">
      <alignment vertical="center"/>
    </xf>
    <xf numFmtId="182" fontId="10" fillId="0" borderId="0" xfId="0" applyNumberFormat="1" applyFont="1">
      <alignment vertical="center"/>
    </xf>
    <xf numFmtId="0" fontId="35" fillId="0" borderId="0" xfId="0" applyFont="1">
      <alignment vertical="center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>
      <alignment vertical="center"/>
    </xf>
    <xf numFmtId="177" fontId="10" fillId="0" borderId="15" xfId="0" applyNumberFormat="1" applyFont="1" applyBorder="1" applyAlignment="1">
      <alignment horizontal="right" vertical="center"/>
    </xf>
    <xf numFmtId="176" fontId="10" fillId="0" borderId="15" xfId="0" applyNumberFormat="1" applyFont="1" applyBorder="1" applyAlignment="1">
      <alignment horizontal="right" vertical="center"/>
    </xf>
    <xf numFmtId="176" fontId="10" fillId="0" borderId="15" xfId="0" applyNumberFormat="1" applyFont="1" applyBorder="1">
      <alignment vertical="center"/>
    </xf>
    <xf numFmtId="0" fontId="10" fillId="0" borderId="15" xfId="0" applyFont="1" applyFill="1" applyBorder="1" applyAlignment="1">
      <alignment horizontal="center" vertical="center"/>
    </xf>
    <xf numFmtId="176" fontId="10" fillId="0" borderId="15" xfId="0" applyNumberFormat="1" applyFont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left" vertical="center"/>
    </xf>
    <xf numFmtId="178" fontId="10" fillId="0" borderId="15" xfId="0" applyNumberFormat="1" applyFont="1" applyBorder="1" applyAlignment="1">
      <alignment horizontal="right" vertical="center"/>
    </xf>
    <xf numFmtId="0" fontId="10" fillId="0" borderId="15" xfId="0" applyFont="1" applyFill="1" applyBorder="1" applyAlignment="1">
      <alignment horizontal="right" vertical="center"/>
    </xf>
    <xf numFmtId="176" fontId="10" fillId="0" borderId="15" xfId="102" applyNumberFormat="1" applyFont="1" applyBorder="1"/>
    <xf numFmtId="176" fontId="10" fillId="0" borderId="15" xfId="102" applyNumberFormat="1" applyFont="1" applyBorder="1" applyAlignment="1">
      <alignment horizontal="right"/>
    </xf>
    <xf numFmtId="182" fontId="10" fillId="0" borderId="15" xfId="0" applyNumberFormat="1" applyFont="1" applyBorder="1" applyAlignment="1">
      <alignment horizontal="right" vertical="center"/>
    </xf>
    <xf numFmtId="0" fontId="10" fillId="39" borderId="15" xfId="0" applyFont="1" applyFill="1" applyBorder="1" applyAlignment="1">
      <alignment horizontal="center" vertical="center" wrapText="1"/>
    </xf>
    <xf numFmtId="177" fontId="10" fillId="0" borderId="15" xfId="0" applyNumberFormat="1" applyFont="1" applyFill="1" applyBorder="1" applyAlignment="1">
      <alignment horizontal="right"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3" fontId="9" fillId="0" borderId="0" xfId="0" applyNumberFormat="1" applyFont="1">
      <alignment vertical="center"/>
    </xf>
    <xf numFmtId="0" fontId="55" fillId="0" borderId="0" xfId="0" applyFont="1">
      <alignment vertical="center"/>
    </xf>
    <xf numFmtId="0" fontId="8" fillId="0" borderId="0" xfId="101">
      <alignment vertical="center"/>
    </xf>
    <xf numFmtId="177" fontId="10" fillId="0" borderId="0" xfId="101" applyNumberFormat="1" applyFont="1" applyFill="1">
      <alignment vertical="center"/>
    </xf>
    <xf numFmtId="177" fontId="10" fillId="0" borderId="15" xfId="0" applyNumberFormat="1" applyFont="1" applyBorder="1">
      <alignment vertical="center"/>
    </xf>
    <xf numFmtId="180" fontId="10" fillId="0" borderId="0" xfId="0" applyNumberFormat="1" applyFont="1" applyAlignment="1">
      <alignment horizontal="right" vertical="center"/>
    </xf>
    <xf numFmtId="0" fontId="10" fillId="0" borderId="8" xfId="0" applyFont="1" applyBorder="1">
      <alignment vertical="center"/>
    </xf>
    <xf numFmtId="0" fontId="10" fillId="0" borderId="19" xfId="0" applyFont="1" applyBorder="1">
      <alignment vertical="center"/>
    </xf>
    <xf numFmtId="0" fontId="10" fillId="0" borderId="0" xfId="0" applyFont="1" applyFill="1">
      <alignment vertical="center"/>
    </xf>
    <xf numFmtId="0" fontId="57" fillId="0" borderId="0" xfId="0" applyFont="1" applyFill="1">
      <alignment vertical="center"/>
    </xf>
    <xf numFmtId="0" fontId="57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Font="1">
      <alignment vertical="center"/>
    </xf>
    <xf numFmtId="0" fontId="10" fillId="0" borderId="0" xfId="0" applyFont="1" applyBorder="1" applyAlignment="1">
      <alignment horizontal="right" vertical="center"/>
    </xf>
    <xf numFmtId="0" fontId="0" fillId="0" borderId="0" xfId="0" applyBorder="1">
      <alignment vertical="center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26" xfId="0" applyFont="1" applyBorder="1">
      <alignment vertical="center"/>
    </xf>
    <xf numFmtId="179" fontId="10" fillId="0" borderId="15" xfId="81" applyNumberFormat="1" applyFont="1" applyBorder="1" applyAlignment="1">
      <alignment horizontal="right" vertical="center" wrapText="1"/>
    </xf>
    <xf numFmtId="0" fontId="10" fillId="0" borderId="15" xfId="0" applyFont="1" applyFill="1" applyBorder="1" applyAlignment="1">
      <alignment horizontal="left" vertical="center"/>
    </xf>
    <xf numFmtId="176" fontId="58" fillId="0" borderId="15" xfId="0" applyNumberFormat="1" applyFont="1" applyBorder="1">
      <alignment vertical="center"/>
    </xf>
    <xf numFmtId="0" fontId="10" fillId="0" borderId="0" xfId="0" applyNumberFormat="1" applyFont="1" applyFill="1" applyAlignment="1">
      <alignment vertical="center" wrapText="1"/>
    </xf>
    <xf numFmtId="0" fontId="10" fillId="0" borderId="0" xfId="0" applyNumberFormat="1" applyFont="1" applyFill="1" applyAlignment="1">
      <alignment horizontal="left" vertical="center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0" fillId="0" borderId="0" xfId="0">
      <alignment vertical="center"/>
    </xf>
    <xf numFmtId="177" fontId="0" fillId="0" borderId="0" xfId="0" applyNumberFormat="1" applyAlignment="1"/>
    <xf numFmtId="0" fontId="1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0" fillId="0" borderId="15" xfId="0" applyFont="1" applyBorder="1" applyAlignment="1">
      <alignment horizontal="center" vertical="center" wrapText="1"/>
    </xf>
    <xf numFmtId="184" fontId="10" fillId="0" borderId="0" xfId="0" applyNumberFormat="1" applyFont="1">
      <alignment vertical="center"/>
    </xf>
    <xf numFmtId="0" fontId="0" fillId="0" borderId="0" xfId="0">
      <alignment vertical="center"/>
    </xf>
    <xf numFmtId="0" fontId="10" fillId="0" borderId="15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10" fillId="0" borderId="0" xfId="0" applyFont="1" applyAlignment="1">
      <alignment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176" fontId="10" fillId="0" borderId="15" xfId="0" quotePrefix="1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16" xfId="0" applyFont="1" applyBorder="1" applyAlignment="1">
      <alignment horizontal="center" vertical="center" wrapText="1"/>
    </xf>
    <xf numFmtId="0" fontId="66" fillId="0" borderId="0" xfId="113" applyFont="1">
      <alignment vertical="center"/>
    </xf>
    <xf numFmtId="0" fontId="58" fillId="0" borderId="0" xfId="113" applyFont="1">
      <alignment vertical="center"/>
    </xf>
    <xf numFmtId="0" fontId="10" fillId="0" borderId="0" xfId="113" applyFont="1">
      <alignment vertical="center"/>
    </xf>
    <xf numFmtId="0" fontId="10" fillId="0" borderId="0" xfId="113" applyFont="1" applyAlignment="1">
      <alignment vertical="center"/>
    </xf>
    <xf numFmtId="183" fontId="11" fillId="0" borderId="0" xfId="113" applyNumberFormat="1" applyFont="1" applyFill="1" applyBorder="1" applyAlignment="1">
      <alignment horizontal="right"/>
    </xf>
    <xf numFmtId="183" fontId="67" fillId="0" borderId="0" xfId="113" applyNumberFormat="1" applyFont="1" applyFill="1" applyBorder="1" applyAlignment="1">
      <alignment horizontal="right"/>
    </xf>
    <xf numFmtId="183" fontId="11" fillId="0" borderId="0" xfId="113" applyNumberFormat="1" applyFont="1" applyFill="1" applyBorder="1" applyAlignment="1">
      <alignment horizontal="left" indent="1"/>
    </xf>
    <xf numFmtId="0" fontId="11" fillId="0" borderId="0" xfId="113" applyFont="1" applyFill="1" applyBorder="1" applyAlignment="1">
      <alignment horizontal="left" indent="1"/>
    </xf>
    <xf numFmtId="183" fontId="59" fillId="0" borderId="0" xfId="113" applyNumberFormat="1" applyFont="1" applyFill="1" applyBorder="1" applyAlignment="1">
      <alignment horizontal="left" vertical="center"/>
    </xf>
    <xf numFmtId="183" fontId="61" fillId="0" borderId="0" xfId="113" applyNumberFormat="1" applyFont="1" applyFill="1" applyBorder="1" applyAlignment="1">
      <alignment horizontal="right"/>
    </xf>
    <xf numFmtId="183" fontId="59" fillId="0" borderId="0" xfId="113" applyNumberFormat="1" applyFont="1" applyFill="1" applyBorder="1" applyAlignment="1">
      <alignment horizontal="left" indent="1"/>
    </xf>
    <xf numFmtId="0" fontId="66" fillId="0" borderId="0" xfId="113" applyFont="1" applyBorder="1">
      <alignment vertical="center"/>
    </xf>
    <xf numFmtId="186" fontId="60" fillId="0" borderId="0" xfId="113" quotePrefix="1" applyNumberFormat="1" applyFont="1" applyFill="1" applyBorder="1" applyAlignment="1" applyProtection="1">
      <alignment horizontal="left" vertical="center"/>
    </xf>
    <xf numFmtId="183" fontId="60" fillId="0" borderId="0" xfId="113" applyNumberFormat="1" applyFont="1" applyFill="1" applyBorder="1" applyAlignment="1" applyProtection="1">
      <alignment horizontal="right" vertical="center"/>
    </xf>
    <xf numFmtId="186" fontId="60" fillId="0" borderId="0" xfId="113" applyNumberFormat="1" applyFont="1" applyFill="1" applyBorder="1" applyAlignment="1" applyProtection="1">
      <alignment horizontal="left" vertical="center"/>
    </xf>
    <xf numFmtId="185" fontId="60" fillId="0" borderId="0" xfId="113" applyNumberFormat="1" applyFont="1" applyFill="1" applyBorder="1" applyAlignment="1" applyProtection="1">
      <alignment horizontal="left" vertical="center" indent="1"/>
    </xf>
    <xf numFmtId="183" fontId="59" fillId="0" borderId="0" xfId="113" applyNumberFormat="1" applyFont="1" applyFill="1" applyBorder="1" applyAlignment="1">
      <alignment horizontal="left" vertical="top" indent="1"/>
    </xf>
    <xf numFmtId="1" fontId="69" fillId="0" borderId="0" xfId="113" applyNumberFormat="1" applyFont="1" applyFill="1" applyBorder="1" applyAlignment="1" applyProtection="1">
      <alignment horizontal="left" vertical="top"/>
    </xf>
    <xf numFmtId="0" fontId="68" fillId="41" borderId="0" xfId="113" applyFont="1" applyFill="1" applyBorder="1" applyAlignment="1">
      <alignment horizontal="right"/>
    </xf>
    <xf numFmtId="177" fontId="66" fillId="0" borderId="0" xfId="113" applyNumberFormat="1" applyFont="1">
      <alignment vertical="center"/>
    </xf>
    <xf numFmtId="0" fontId="60" fillId="0" borderId="0" xfId="113" applyFont="1" applyFill="1" applyBorder="1" applyAlignment="1">
      <alignment horizontal="left" indent="1"/>
    </xf>
    <xf numFmtId="183" fontId="67" fillId="0" borderId="0" xfId="113" applyNumberFormat="1" applyFont="1" applyFill="1" applyBorder="1" applyAlignment="1">
      <alignment horizontal="left" indent="1"/>
    </xf>
    <xf numFmtId="0" fontId="0" fillId="0" borderId="0" xfId="0" applyFill="1">
      <alignment vertical="center"/>
    </xf>
    <xf numFmtId="0" fontId="10" fillId="0" borderId="15" xfId="0" applyFont="1" applyFill="1" applyBorder="1" applyAlignment="1">
      <alignment horizontal="center" vertical="center" wrapText="1"/>
    </xf>
    <xf numFmtId="179" fontId="10" fillId="0" borderId="15" xfId="81" applyNumberFormat="1" applyFont="1" applyFill="1" applyBorder="1" applyAlignment="1">
      <alignment horizontal="right" vertical="center" wrapText="1"/>
    </xf>
    <xf numFmtId="0" fontId="0" fillId="0" borderId="0" xfId="0">
      <alignment vertical="center"/>
    </xf>
    <xf numFmtId="0" fontId="0" fillId="42" borderId="0" xfId="0" applyNumberFormat="1" applyFill="1" applyAlignment="1">
      <alignment vertical="center"/>
    </xf>
    <xf numFmtId="0" fontId="64" fillId="0" borderId="0" xfId="114" applyFont="1">
      <alignment vertical="center"/>
    </xf>
    <xf numFmtId="49" fontId="64" fillId="0" borderId="0" xfId="114" applyNumberFormat="1" applyFont="1">
      <alignment vertical="center"/>
    </xf>
    <xf numFmtId="0" fontId="58" fillId="0" borderId="0" xfId="114" applyFont="1">
      <alignment vertical="center"/>
    </xf>
    <xf numFmtId="49" fontId="58" fillId="0" borderId="0" xfId="114" applyNumberFormat="1" applyFont="1">
      <alignment vertical="center"/>
    </xf>
    <xf numFmtId="0" fontId="64" fillId="0" borderId="0" xfId="114" applyFont="1" applyBorder="1">
      <alignment vertical="center"/>
    </xf>
    <xf numFmtId="0" fontId="58" fillId="0" borderId="0" xfId="114" applyFont="1" applyBorder="1">
      <alignment vertical="center"/>
    </xf>
    <xf numFmtId="0" fontId="70" fillId="0" borderId="15" xfId="0" applyFont="1" applyBorder="1" applyAlignment="1">
      <alignment horizontal="left" vertical="center"/>
    </xf>
    <xf numFmtId="187" fontId="70" fillId="0" borderId="15" xfId="0" applyNumberFormat="1" applyFont="1" applyBorder="1" applyAlignment="1">
      <alignment horizontal="right"/>
    </xf>
    <xf numFmtId="49" fontId="58" fillId="0" borderId="0" xfId="114" applyNumberFormat="1" applyFont="1" applyBorder="1">
      <alignment vertical="center"/>
    </xf>
    <xf numFmtId="0" fontId="70" fillId="39" borderId="15" xfId="0" quotePrefix="1" applyFont="1" applyFill="1" applyBorder="1" applyAlignment="1">
      <alignment horizontal="right"/>
    </xf>
    <xf numFmtId="49" fontId="4" fillId="0" borderId="0" xfId="114" applyNumberFormat="1" applyBorder="1">
      <alignment vertical="center"/>
    </xf>
    <xf numFmtId="49" fontId="58" fillId="0" borderId="0" xfId="114" applyNumberFormat="1" applyFont="1" applyBorder="1" applyAlignment="1">
      <alignment horizontal="right" vertical="center"/>
    </xf>
    <xf numFmtId="0" fontId="4" fillId="0" borderId="0" xfId="114" applyBorder="1">
      <alignment vertical="center"/>
    </xf>
    <xf numFmtId="0" fontId="58" fillId="0" borderId="0" xfId="114" applyFont="1" applyBorder="1" applyAlignment="1">
      <alignment horizontal="center" vertical="center"/>
    </xf>
    <xf numFmtId="40" fontId="10" fillId="0" borderId="0" xfId="114" applyNumberFormat="1" applyFont="1" applyBorder="1">
      <alignment vertical="center"/>
    </xf>
    <xf numFmtId="178" fontId="10" fillId="0" borderId="0" xfId="114" applyNumberFormat="1" applyFont="1" applyBorder="1">
      <alignment vertical="center"/>
    </xf>
    <xf numFmtId="178" fontId="10" fillId="0" borderId="0" xfId="114" applyNumberFormat="1" applyFont="1" applyBorder="1" applyAlignment="1">
      <alignment horizontal="right" vertical="center"/>
    </xf>
    <xf numFmtId="0" fontId="10" fillId="0" borderId="0" xfId="114" applyFont="1" applyBorder="1">
      <alignment vertical="center"/>
    </xf>
    <xf numFmtId="0" fontId="10" fillId="0" borderId="0" xfId="114" applyFont="1" applyFill="1" applyBorder="1" applyAlignment="1">
      <alignment horizontal="left" vertical="center"/>
    </xf>
    <xf numFmtId="0" fontId="58" fillId="0" borderId="0" xfId="114" applyFont="1" applyBorder="1" applyAlignment="1">
      <alignment horizontal="right" vertical="center"/>
    </xf>
    <xf numFmtId="0" fontId="58" fillId="0" borderId="0" xfId="114" applyFont="1" applyBorder="1" applyAlignment="1">
      <alignment horizontal="left" vertical="center"/>
    </xf>
    <xf numFmtId="9" fontId="10" fillId="0" borderId="0" xfId="115" applyFont="1">
      <alignment vertical="center"/>
    </xf>
    <xf numFmtId="9" fontId="10" fillId="0" borderId="0" xfId="115" applyFont="1" applyAlignment="1">
      <alignment horizontal="right" vertical="center"/>
    </xf>
    <xf numFmtId="9" fontId="10" fillId="0" borderId="0" xfId="115" applyFont="1" applyAlignment="1">
      <alignment vertical="center"/>
    </xf>
    <xf numFmtId="181" fontId="10" fillId="0" borderId="15" xfId="115" applyNumberFormat="1" applyFont="1" applyBorder="1">
      <alignment vertical="center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21" xfId="0" applyFont="1" applyBorder="1">
      <alignment vertical="center"/>
    </xf>
    <xf numFmtId="181" fontId="10" fillId="0" borderId="15" xfId="0" applyNumberFormat="1" applyFont="1" applyBorder="1" applyAlignment="1"/>
    <xf numFmtId="181" fontId="10" fillId="0" borderId="15" xfId="0" applyNumberFormat="1" applyFont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10" fillId="0" borderId="27" xfId="0" applyFont="1" applyBorder="1">
      <alignment vertical="center"/>
    </xf>
    <xf numFmtId="0" fontId="10" fillId="0" borderId="15" xfId="0" applyFont="1" applyBorder="1" applyAlignment="1">
      <alignment horizontal="center" vertical="center"/>
    </xf>
    <xf numFmtId="187" fontId="70" fillId="0" borderId="0" xfId="0" applyNumberFormat="1" applyFont="1" applyAlignment="1">
      <alignment horizontal="right"/>
    </xf>
    <xf numFmtId="0" fontId="10" fillId="0" borderId="0" xfId="101" applyFont="1" applyFill="1" applyBorder="1" applyAlignment="1">
      <alignment horizontal="right" vertical="center"/>
    </xf>
    <xf numFmtId="0" fontId="67" fillId="0" borderId="15" xfId="97" applyFont="1" applyBorder="1"/>
    <xf numFmtId="0" fontId="68" fillId="0" borderId="15" xfId="97" applyFont="1" applyBorder="1"/>
    <xf numFmtId="188" fontId="67" fillId="0" borderId="15" xfId="115" applyNumberFormat="1" applyFont="1" applyBorder="1" applyAlignment="1"/>
    <xf numFmtId="0" fontId="10" fillId="0" borderId="15" xfId="0" applyFont="1" applyBorder="1" applyAlignment="1">
      <alignment horizontal="center" vertical="center"/>
    </xf>
    <xf numFmtId="189" fontId="10" fillId="0" borderId="15" xfId="0" applyNumberFormat="1" applyFont="1" applyBorder="1" applyAlignment="1">
      <alignment horizontal="right" vertical="center"/>
    </xf>
    <xf numFmtId="40" fontId="10" fillId="0" borderId="15" xfId="0" applyNumberFormat="1" applyFont="1" applyBorder="1" applyAlignment="1">
      <alignment horizontal="right" vertical="center"/>
    </xf>
    <xf numFmtId="40" fontId="10" fillId="0" borderId="15" xfId="0" applyNumberFormat="1" applyFont="1" applyFill="1" applyBorder="1" applyAlignment="1">
      <alignment horizontal="right" vertical="center"/>
    </xf>
    <xf numFmtId="40" fontId="10" fillId="0" borderId="15" xfId="0" applyNumberFormat="1" applyFont="1" applyBorder="1">
      <alignment vertical="center"/>
    </xf>
    <xf numFmtId="40" fontId="10" fillId="0" borderId="26" xfId="0" applyNumberFormat="1" applyFont="1" applyBorder="1">
      <alignment vertical="center"/>
    </xf>
    <xf numFmtId="179" fontId="10" fillId="0" borderId="15" xfId="0" applyNumberFormat="1" applyFont="1" applyBorder="1">
      <alignment vertical="center"/>
    </xf>
    <xf numFmtId="179" fontId="10" fillId="0" borderId="15" xfId="0" applyNumberFormat="1" applyFont="1" applyBorder="1" applyAlignment="1"/>
    <xf numFmtId="179" fontId="10" fillId="0" borderId="15" xfId="0" applyNumberFormat="1" applyFont="1" applyBorder="1" applyAlignment="1">
      <alignment horizontal="right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5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0" fillId="0" borderId="0" xfId="0">
      <alignment vertical="center"/>
    </xf>
    <xf numFmtId="177" fontId="10" fillId="0" borderId="15" xfId="0" applyNumberFormat="1" applyFont="1" applyFill="1" applyBorder="1">
      <alignment vertical="center"/>
    </xf>
    <xf numFmtId="177" fontId="62" fillId="0" borderId="15" xfId="0" applyNumberFormat="1" applyFont="1" applyFill="1" applyBorder="1" applyAlignment="1" applyProtection="1">
      <alignment horizontal="right" vertical="center"/>
      <protection locked="0"/>
    </xf>
    <xf numFmtId="177" fontId="62" fillId="0" borderId="15" xfId="0" applyNumberFormat="1" applyFont="1" applyFill="1" applyBorder="1" applyAlignment="1" applyProtection="1">
      <alignment horizontal="right"/>
      <protection locked="0"/>
    </xf>
    <xf numFmtId="177" fontId="63" fillId="0" borderId="15" xfId="0" applyNumberFormat="1" applyFont="1" applyFill="1" applyBorder="1" applyAlignment="1" applyProtection="1">
      <alignment horizontal="right" vertical="center"/>
      <protection locked="0"/>
    </xf>
    <xf numFmtId="182" fontId="10" fillId="0" borderId="15" xfId="102" applyNumberFormat="1" applyFont="1" applyBorder="1"/>
    <xf numFmtId="182" fontId="10" fillId="0" borderId="15" xfId="102" applyNumberFormat="1" applyFont="1" applyBorder="1" applyAlignment="1">
      <alignment horizontal="right"/>
    </xf>
    <xf numFmtId="41" fontId="10" fillId="0" borderId="15" xfId="81" applyNumberFormat="1" applyFont="1" applyBorder="1" applyAlignment="1">
      <alignment horizontal="right"/>
    </xf>
    <xf numFmtId="183" fontId="11" fillId="0" borderId="0" xfId="107" applyNumberFormat="1" applyFont="1" applyFill="1" applyBorder="1" applyAlignment="1">
      <alignment horizontal="right"/>
    </xf>
    <xf numFmtId="183" fontId="10" fillId="0" borderId="15" xfId="0" applyNumberFormat="1" applyFont="1" applyBorder="1">
      <alignment vertical="center"/>
    </xf>
    <xf numFmtId="190" fontId="10" fillId="0" borderId="15" xfId="0" applyNumberFormat="1" applyFont="1" applyBorder="1">
      <alignment vertical="center"/>
    </xf>
    <xf numFmtId="183" fontId="10" fillId="0" borderId="15" xfId="0" applyNumberFormat="1" applyFont="1" applyBorder="1" applyAlignment="1">
      <alignment horizontal="right" vertical="center"/>
    </xf>
    <xf numFmtId="190" fontId="10" fillId="0" borderId="15" xfId="0" applyNumberFormat="1" applyFont="1" applyBorder="1" applyAlignment="1">
      <alignment horizontal="right" vertical="center"/>
    </xf>
    <xf numFmtId="176" fontId="10" fillId="0" borderId="8" xfId="0" applyNumberFormat="1" applyFont="1" applyBorder="1">
      <alignment vertical="center"/>
    </xf>
    <xf numFmtId="183" fontId="10" fillId="39" borderId="15" xfId="0" applyNumberFormat="1" applyFont="1" applyFill="1" applyBorder="1" applyAlignment="1">
      <alignment horizontal="right" vertical="center"/>
    </xf>
    <xf numFmtId="183" fontId="10" fillId="0" borderId="15" xfId="0" applyNumberFormat="1" applyFont="1" applyFill="1" applyBorder="1" applyAlignment="1">
      <alignment horizontal="right" vertical="center"/>
    </xf>
    <xf numFmtId="183" fontId="10" fillId="0" borderId="20" xfId="0" applyNumberFormat="1" applyFont="1" applyBorder="1" applyAlignment="1">
      <alignment vertical="center"/>
    </xf>
    <xf numFmtId="183" fontId="10" fillId="0" borderId="15" xfId="0" applyNumberFormat="1" applyFont="1" applyBorder="1" applyAlignment="1">
      <alignment vertical="center"/>
    </xf>
    <xf numFmtId="183" fontId="10" fillId="0" borderId="20" xfId="0" applyNumberFormat="1" applyFont="1" applyBorder="1" applyAlignment="1">
      <alignment horizontal="right" vertical="center"/>
    </xf>
    <xf numFmtId="0" fontId="3" fillId="0" borderId="0" xfId="113" applyFont="1">
      <alignment vertical="center"/>
    </xf>
    <xf numFmtId="183" fontId="66" fillId="0" borderId="0" xfId="113" applyNumberFormat="1" applyFont="1">
      <alignment vertical="center"/>
    </xf>
    <xf numFmtId="0" fontId="3" fillId="0" borderId="0" xfId="113" applyFont="1" applyBorder="1">
      <alignment vertical="center"/>
    </xf>
    <xf numFmtId="176" fontId="58" fillId="0" borderId="15" xfId="0" applyNumberFormat="1" applyFont="1" applyFill="1" applyBorder="1">
      <alignment vertical="center"/>
    </xf>
    <xf numFmtId="191" fontId="10" fillId="0" borderId="0" xfId="0" applyNumberFormat="1" applyFont="1">
      <alignment vertical="center"/>
    </xf>
    <xf numFmtId="177" fontId="0" fillId="0" borderId="0" xfId="0" applyNumberFormat="1" applyFill="1" applyAlignment="1"/>
    <xf numFmtId="179" fontId="10" fillId="0" borderId="15" xfId="0" applyNumberFormat="1" applyFont="1" applyFill="1" applyBorder="1">
      <alignment vertical="center"/>
    </xf>
    <xf numFmtId="0" fontId="0" fillId="0" borderId="0" xfId="0">
      <alignment vertical="center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10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113" applyFont="1">
      <alignment vertical="center"/>
    </xf>
    <xf numFmtId="192" fontId="67" fillId="0" borderId="15" xfId="81" applyNumberFormat="1" applyFont="1" applyBorder="1" applyAlignment="1"/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93" fontId="10" fillId="0" borderId="32" xfId="0" applyNumberFormat="1" applyFont="1" applyBorder="1" applyAlignment="1">
      <alignment vertical="center"/>
    </xf>
    <xf numFmtId="182" fontId="10" fillId="0" borderId="15" xfId="0" applyNumberFormat="1" applyFont="1" applyBorder="1" applyAlignment="1">
      <alignment horizontal="right"/>
    </xf>
    <xf numFmtId="194" fontId="10" fillId="0" borderId="15" xfId="0" applyNumberFormat="1" applyFont="1" applyBorder="1" applyAlignment="1">
      <alignment horizontal="right" vertical="center"/>
    </xf>
    <xf numFmtId="4" fontId="10" fillId="0" borderId="15" xfId="0" applyNumberFormat="1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195" fontId="10" fillId="0" borderId="26" xfId="0" applyNumberFormat="1" applyFont="1" applyBorder="1">
      <alignment vertical="center"/>
    </xf>
    <xf numFmtId="0" fontId="67" fillId="0" borderId="15" xfId="81" applyNumberFormat="1" applyFont="1" applyBorder="1" applyAlignment="1"/>
    <xf numFmtId="0" fontId="67" fillId="0" borderId="15" xfId="81" applyNumberFormat="1" applyFont="1" applyBorder="1" applyAlignment="1">
      <alignment horizontal="right"/>
    </xf>
    <xf numFmtId="176" fontId="10" fillId="0" borderId="15" xfId="0" applyNumberFormat="1" applyFont="1" applyFill="1" applyBorder="1" applyAlignment="1">
      <alignment horizontal="right" vertical="center"/>
    </xf>
    <xf numFmtId="179" fontId="10" fillId="43" borderId="15" xfId="0" applyNumberFormat="1" applyFont="1" applyFill="1" applyBorder="1">
      <alignment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67" fillId="0" borderId="15" xfId="97" applyFont="1" applyBorder="1"/>
    <xf numFmtId="3" fontId="10" fillId="0" borderId="15" xfId="0" applyNumberFormat="1" applyFont="1" applyBorder="1">
      <alignment vertical="center"/>
    </xf>
    <xf numFmtId="3" fontId="10" fillId="0" borderId="15" xfId="0" applyNumberFormat="1" applyFont="1" applyBorder="1" applyAlignment="1"/>
    <xf numFmtId="181" fontId="10" fillId="39" borderId="15" xfId="0" applyNumberFormat="1" applyFont="1" applyFill="1" applyBorder="1" applyAlignment="1">
      <alignment horizontal="right" vertical="center"/>
    </xf>
    <xf numFmtId="196" fontId="10" fillId="39" borderId="0" xfId="0" applyNumberFormat="1" applyFont="1" applyFill="1" applyAlignment="1">
      <alignment vertical="center"/>
    </xf>
    <xf numFmtId="196" fontId="10" fillId="39" borderId="32" xfId="0" applyNumberFormat="1" applyFont="1" applyFill="1" applyBorder="1" applyAlignment="1">
      <alignment vertical="center"/>
    </xf>
    <xf numFmtId="193" fontId="10" fillId="0" borderId="32" xfId="0" applyNumberFormat="1" applyFont="1" applyFill="1" applyBorder="1" applyAlignment="1" applyProtection="1">
      <alignment horizontal="right" vertical="center" wrapText="1"/>
    </xf>
    <xf numFmtId="194" fontId="10" fillId="0" borderId="0" xfId="0" applyNumberFormat="1" applyFont="1" applyAlignment="1">
      <alignment horizontal="right" vertical="center"/>
    </xf>
    <xf numFmtId="191" fontId="10" fillId="39" borderId="15" xfId="0" applyNumberFormat="1" applyFont="1" applyFill="1" applyBorder="1" applyAlignment="1">
      <alignment horizontal="right" vertical="center"/>
    </xf>
    <xf numFmtId="181" fontId="10" fillId="39" borderId="32" xfId="0" applyNumberFormat="1" applyFont="1" applyFill="1" applyBorder="1" applyAlignment="1">
      <alignment vertical="center"/>
    </xf>
    <xf numFmtId="0" fontId="10" fillId="0" borderId="0" xfId="0" applyNumberFormat="1" applyFont="1">
      <alignment vertical="center"/>
    </xf>
    <xf numFmtId="194" fontId="10" fillId="42" borderId="0" xfId="0" applyNumberFormat="1" applyFont="1" applyFill="1">
      <alignment vertical="center"/>
    </xf>
    <xf numFmtId="189" fontId="10" fillId="39" borderId="15" xfId="0" applyNumberFormat="1" applyFont="1" applyFill="1" applyBorder="1" applyAlignment="1">
      <alignment horizontal="right"/>
    </xf>
    <xf numFmtId="4" fontId="10" fillId="39" borderId="32" xfId="0" applyNumberFormat="1" applyFont="1" applyFill="1" applyBorder="1" applyAlignment="1" applyProtection="1">
      <alignment horizontal="right" vertical="center"/>
    </xf>
    <xf numFmtId="4" fontId="10" fillId="39" borderId="32" xfId="0" applyNumberFormat="1" applyFont="1" applyFill="1" applyBorder="1" applyAlignment="1" applyProtection="1">
      <alignment horizontal="right" vertical="center" wrapText="1"/>
    </xf>
    <xf numFmtId="189" fontId="10" fillId="39" borderId="15" xfId="0" applyNumberFormat="1" applyFont="1" applyFill="1" applyBorder="1" applyAlignment="1">
      <alignment horizontal="right" vertical="center"/>
    </xf>
    <xf numFmtId="181" fontId="10" fillId="39" borderId="32" xfId="0" applyNumberFormat="1" applyFont="1" applyFill="1" applyBorder="1" applyAlignment="1">
      <alignment horizontal="right"/>
    </xf>
    <xf numFmtId="4" fontId="10" fillId="0" borderId="15" xfId="0" applyNumberFormat="1" applyFont="1" applyBorder="1">
      <alignment vertical="center"/>
    </xf>
    <xf numFmtId="0" fontId="10" fillId="0" borderId="15" xfId="0" applyFont="1" applyBorder="1" applyAlignment="1"/>
    <xf numFmtId="177" fontId="10" fillId="39" borderId="15" xfId="0" applyNumberFormat="1" applyFont="1" applyFill="1" applyBorder="1" applyAlignment="1"/>
    <xf numFmtId="177" fontId="10" fillId="39" borderId="15" xfId="0" applyNumberFormat="1" applyFont="1" applyFill="1" applyBorder="1" applyAlignment="1">
      <alignment horizontal="right" vertical="center"/>
    </xf>
    <xf numFmtId="0" fontId="10" fillId="0" borderId="0" xfId="0" applyFont="1" applyBorder="1" applyAlignment="1">
      <alignment horizontal="center" vertical="center"/>
    </xf>
    <xf numFmtId="179" fontId="10" fillId="0" borderId="0" xfId="0" applyNumberFormat="1" applyFont="1" applyBorder="1" applyAlignment="1">
      <alignment horizontal="right"/>
    </xf>
    <xf numFmtId="177" fontId="10" fillId="0" borderId="15" xfId="0" applyNumberFormat="1" applyFont="1" applyBorder="1" applyAlignment="1">
      <alignment vertical="center"/>
    </xf>
    <xf numFmtId="177" fontId="10" fillId="0" borderId="15" xfId="0" applyNumberFormat="1" applyFont="1" applyBorder="1" applyAlignment="1"/>
    <xf numFmtId="177" fontId="10" fillId="0" borderId="15" xfId="102" applyNumberFormat="1" applyFont="1" applyBorder="1" applyAlignment="1">
      <alignment horizontal="right"/>
    </xf>
    <xf numFmtId="177" fontId="10" fillId="0" borderId="15" xfId="81" applyNumberFormat="1" applyFont="1" applyBorder="1" applyAlignment="1">
      <alignment horizontal="right"/>
    </xf>
    <xf numFmtId="181" fontId="67" fillId="0" borderId="15" xfId="118" applyNumberFormat="1" applyFont="1" applyBorder="1" applyAlignment="1" applyProtection="1">
      <alignment vertical="center"/>
    </xf>
    <xf numFmtId="0" fontId="67" fillId="0" borderId="0" xfId="0" applyFont="1">
      <alignment vertical="center"/>
    </xf>
    <xf numFmtId="0" fontId="67" fillId="0" borderId="15" xfId="118" applyFont="1" applyBorder="1" applyAlignment="1" applyProtection="1">
      <alignment vertical="center"/>
    </xf>
    <xf numFmtId="0" fontId="67" fillId="0" borderId="15" xfId="0" applyFont="1" applyBorder="1">
      <alignment vertical="center"/>
    </xf>
    <xf numFmtId="0" fontId="67" fillId="0" borderId="15" xfId="0" applyFont="1" applyFill="1" applyBorder="1">
      <alignment vertical="center"/>
    </xf>
    <xf numFmtId="0" fontId="67" fillId="0" borderId="15" xfId="118" applyFont="1" applyFill="1" applyBorder="1" applyAlignment="1" applyProtection="1">
      <alignment vertical="center"/>
    </xf>
    <xf numFmtId="0" fontId="67" fillId="0" borderId="19" xfId="81" applyNumberFormat="1" applyFont="1" applyBorder="1" applyAlignment="1"/>
    <xf numFmtId="0" fontId="10" fillId="42" borderId="15" xfId="0" applyFont="1" applyFill="1" applyBorder="1" applyAlignment="1">
      <alignment horizontal="center" vertical="center"/>
    </xf>
    <xf numFmtId="176" fontId="10" fillId="42" borderId="15" xfId="0" applyNumberFormat="1" applyFont="1" applyFill="1" applyBorder="1">
      <alignment vertical="center"/>
    </xf>
    <xf numFmtId="178" fontId="10" fillId="42" borderId="15" xfId="0" applyNumberFormat="1" applyFont="1" applyFill="1" applyBorder="1">
      <alignment vertical="center"/>
    </xf>
    <xf numFmtId="176" fontId="10" fillId="42" borderId="15" xfId="0" applyNumberFormat="1" applyFont="1" applyFill="1" applyBorder="1" applyAlignment="1">
      <alignment horizontal="right" vertical="center"/>
    </xf>
    <xf numFmtId="178" fontId="10" fillId="42" borderId="15" xfId="0" applyNumberFormat="1" applyFont="1" applyFill="1" applyBorder="1" applyAlignment="1">
      <alignment horizontal="right" vertical="center"/>
    </xf>
    <xf numFmtId="192" fontId="10" fillId="39" borderId="15" xfId="81" applyNumberFormat="1" applyFont="1" applyFill="1" applyBorder="1" applyAlignment="1"/>
    <xf numFmtId="41" fontId="10" fillId="39" borderId="15" xfId="81" applyFont="1" applyFill="1" applyBorder="1" applyAlignment="1">
      <alignment horizontal="right"/>
    </xf>
    <xf numFmtId="0" fontId="10" fillId="39" borderId="15" xfId="81" applyNumberFormat="1" applyFont="1" applyFill="1" applyBorder="1" applyAlignment="1"/>
    <xf numFmtId="176" fontId="10" fillId="39" borderId="15" xfId="81" applyNumberFormat="1" applyFont="1" applyFill="1" applyBorder="1" applyAlignment="1"/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10" fillId="0" borderId="2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0" fillId="39" borderId="20" xfId="0" applyFont="1" applyFill="1" applyBorder="1" applyAlignment="1">
      <alignment horizontal="center" vertical="center" wrapText="1"/>
    </xf>
    <xf numFmtId="0" fontId="10" fillId="39" borderId="17" xfId="0" applyFont="1" applyFill="1" applyBorder="1" applyAlignment="1">
      <alignment horizontal="center" vertical="center" wrapText="1"/>
    </xf>
    <xf numFmtId="0" fontId="10" fillId="39" borderId="16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7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5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vertical="center" wrapText="1"/>
    </xf>
    <xf numFmtId="0" fontId="10" fillId="0" borderId="15" xfId="0" applyFont="1" applyBorder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left" vertical="center"/>
    </xf>
    <xf numFmtId="0" fontId="58" fillId="39" borderId="27" xfId="0" applyFont="1" applyFill="1" applyBorder="1" applyAlignment="1">
      <alignment horizontal="center" vertical="center"/>
    </xf>
    <xf numFmtId="0" fontId="58" fillId="39" borderId="19" xfId="0" applyFont="1" applyFill="1" applyBorder="1" applyAlignment="1">
      <alignment horizontal="center" vertical="center"/>
    </xf>
    <xf numFmtId="0" fontId="70" fillId="39" borderId="27" xfId="0" applyFont="1" applyFill="1" applyBorder="1" applyAlignment="1">
      <alignment horizontal="center" vertical="center" wrapText="1"/>
    </xf>
    <xf numFmtId="0" fontId="70" fillId="39" borderId="19" xfId="0" applyFont="1" applyFill="1" applyBorder="1" applyAlignment="1">
      <alignment horizontal="center" vertical="center" wrapText="1"/>
    </xf>
    <xf numFmtId="0" fontId="64" fillId="39" borderId="15" xfId="114" applyFont="1" applyFill="1" applyBorder="1" applyAlignment="1">
      <alignment horizontal="center" vertical="center"/>
    </xf>
    <xf numFmtId="0" fontId="70" fillId="0" borderId="27" xfId="0" applyFont="1" applyBorder="1" applyAlignment="1">
      <alignment horizontal="center" vertical="center"/>
    </xf>
    <xf numFmtId="0" fontId="70" fillId="0" borderId="19" xfId="0" applyFont="1" applyBorder="1" applyAlignment="1">
      <alignment horizontal="center" vertical="center"/>
    </xf>
    <xf numFmtId="0" fontId="10" fillId="0" borderId="0" xfId="114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20" xfId="0" applyFont="1" applyFill="1" applyBorder="1" applyAlignment="1">
      <alignment horizontal="left" vertical="center"/>
    </xf>
    <xf numFmtId="0" fontId="10" fillId="0" borderId="16" xfId="0" applyFont="1" applyFill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0" fillId="0" borderId="16" xfId="0" applyBorder="1">
      <alignment vertical="center"/>
    </xf>
    <xf numFmtId="177" fontId="10" fillId="0" borderId="15" xfId="0" applyNumberFormat="1" applyFont="1" applyFill="1" applyBorder="1" applyAlignment="1">
      <alignment horizontal="right" vertical="center"/>
    </xf>
    <xf numFmtId="177" fontId="63" fillId="0" borderId="15" xfId="0" applyNumberFormat="1" applyFont="1" applyFill="1" applyBorder="1" applyAlignment="1" applyProtection="1">
      <alignment horizontal="right" vertical="center"/>
      <protection locked="0"/>
    </xf>
    <xf numFmtId="177" fontId="62" fillId="0" borderId="27" xfId="0" applyNumberFormat="1" applyFont="1" applyFill="1" applyBorder="1" applyAlignment="1" applyProtection="1">
      <alignment horizontal="right" vertical="center"/>
      <protection locked="0"/>
    </xf>
    <xf numFmtId="0" fontId="10" fillId="0" borderId="8" xfId="0" applyFont="1" applyBorder="1" applyAlignment="1">
      <alignment horizontal="right" vertical="center"/>
    </xf>
    <xf numFmtId="177" fontId="62" fillId="0" borderId="19" xfId="0" applyNumberFormat="1" applyFont="1" applyFill="1" applyBorder="1" applyAlignment="1" applyProtection="1">
      <alignment horizontal="right" vertical="center"/>
      <protection locked="0"/>
    </xf>
    <xf numFmtId="0" fontId="10" fillId="0" borderId="27" xfId="0" applyFont="1" applyBorder="1" applyAlignment="1">
      <alignment vertical="center"/>
    </xf>
    <xf numFmtId="0" fontId="0" fillId="0" borderId="19" xfId="0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27" xfId="0" applyFont="1" applyBorder="1" applyAlignment="1">
      <alignment vertical="center" wrapText="1"/>
    </xf>
    <xf numFmtId="0" fontId="10" fillId="0" borderId="19" xfId="0" applyFont="1" applyBorder="1" applyAlignment="1">
      <alignment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0" fillId="0" borderId="0" xfId="0">
      <alignment vertical="center"/>
    </xf>
    <xf numFmtId="0" fontId="10" fillId="0" borderId="27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42" borderId="20" xfId="0" applyFont="1" applyFill="1" applyBorder="1" applyAlignment="1">
      <alignment horizontal="center" vertical="center" wrapText="1"/>
    </xf>
    <xf numFmtId="0" fontId="10" fillId="42" borderId="17" xfId="0" applyFont="1" applyFill="1" applyBorder="1" applyAlignment="1">
      <alignment horizontal="center" vertical="center" wrapText="1"/>
    </xf>
    <xf numFmtId="0" fontId="10" fillId="42" borderId="16" xfId="0" applyFont="1" applyFill="1" applyBorder="1" applyAlignment="1">
      <alignment horizontal="center" vertical="center" wrapText="1"/>
    </xf>
    <xf numFmtId="0" fontId="58" fillId="0" borderId="20" xfId="0" applyFont="1" applyBorder="1" applyAlignment="1">
      <alignment horizontal="center" vertical="center" wrapText="1"/>
    </xf>
    <xf numFmtId="0" fontId="58" fillId="0" borderId="17" xfId="0" applyFont="1" applyBorder="1" applyAlignment="1">
      <alignment horizontal="center" vertical="center" wrapText="1"/>
    </xf>
    <xf numFmtId="0" fontId="58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>
      <alignment vertical="center"/>
    </xf>
    <xf numFmtId="0" fontId="10" fillId="0" borderId="23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26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67" fillId="0" borderId="15" xfId="97" applyFont="1" applyBorder="1"/>
    <xf numFmtId="0" fontId="10" fillId="0" borderId="28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178" fontId="10" fillId="39" borderId="32" xfId="0" applyNumberFormat="1" applyFont="1" applyFill="1" applyBorder="1" applyAlignment="1">
      <alignment vertical="center"/>
    </xf>
  </cellXfs>
  <cellStyles count="119">
    <cellStyle name="1" xfId="107"/>
    <cellStyle name="1_BRU-KI 2010-updated" xfId="104"/>
    <cellStyle name="1_CAM-KI 2010-updated" xfId="105"/>
    <cellStyle name="1_KI2008 Stocks Blades -Oct-2007 (1)" xfId="110"/>
    <cellStyle name="1_LAO-KI 2010-updated" xfId="106"/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강조색1 2" xfId="7"/>
    <cellStyle name="20% - 강조색2 2" xfId="8"/>
    <cellStyle name="20% - 강조색3 2" xfId="9"/>
    <cellStyle name="20% - 강조색4 2" xfId="10"/>
    <cellStyle name="20% - 강조색5 2" xfId="11"/>
    <cellStyle name="20% - 강조색6 2" xfId="12"/>
    <cellStyle name="40% - Accent1" xfId="13"/>
    <cellStyle name="40% - Accent2" xfId="14"/>
    <cellStyle name="40% - Accent3" xfId="15"/>
    <cellStyle name="40% - Accent4" xfId="16"/>
    <cellStyle name="40% - Accent5" xfId="17"/>
    <cellStyle name="40% - Accent6" xfId="18"/>
    <cellStyle name="40% - 강조색1 2" xfId="19"/>
    <cellStyle name="40% - 강조색2 2" xfId="20"/>
    <cellStyle name="40% - 강조색3 2" xfId="21"/>
    <cellStyle name="40% - 강조색4 2" xfId="22"/>
    <cellStyle name="40% - 강조색5 2" xfId="23"/>
    <cellStyle name="40% - 강조색6 2" xfId="24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60% - 강조색1 2" xfId="31"/>
    <cellStyle name="60% - 강조색2 2" xfId="32"/>
    <cellStyle name="60% - 강조색3 2" xfId="33"/>
    <cellStyle name="60% - 강조색4 2" xfId="34"/>
    <cellStyle name="60% - 강조색5 2" xfId="35"/>
    <cellStyle name="60% - 강조색6 2" xfId="36"/>
    <cellStyle name="Accent1" xfId="37"/>
    <cellStyle name="Accent2" xfId="38"/>
    <cellStyle name="Accent3" xfId="39"/>
    <cellStyle name="Accent4" xfId="40"/>
    <cellStyle name="Accent5" xfId="41"/>
    <cellStyle name="Accent6" xfId="42"/>
    <cellStyle name="Bad" xfId="43"/>
    <cellStyle name="Calculation" xfId="44"/>
    <cellStyle name="Calculation 2" xfId="45"/>
    <cellStyle name="Check Cell" xfId="46"/>
    <cellStyle name="Explanatory Text" xfId="47"/>
    <cellStyle name="Good" xfId="48"/>
    <cellStyle name="Heading 1" xfId="49"/>
    <cellStyle name="Heading 2" xfId="50"/>
    <cellStyle name="Heading 3" xfId="51"/>
    <cellStyle name="Heading 4" xfId="52"/>
    <cellStyle name="Input" xfId="53"/>
    <cellStyle name="Input 2" xfId="54"/>
    <cellStyle name="Linked Cell" xfId="55"/>
    <cellStyle name="Neutral" xfId="56"/>
    <cellStyle name="Normal 2" xfId="108"/>
    <cellStyle name="Normal 3" xfId="109"/>
    <cellStyle name="Normal 3 11" xfId="116"/>
    <cellStyle name="Normal 3 2" xfId="117"/>
    <cellStyle name="Note" xfId="57"/>
    <cellStyle name="Note 2" xfId="58"/>
    <cellStyle name="Notes" xfId="59"/>
    <cellStyle name="Output" xfId="60"/>
    <cellStyle name="Output 2" xfId="61"/>
    <cellStyle name="Title" xfId="62"/>
    <cellStyle name="Total" xfId="63"/>
    <cellStyle name="Total 2" xfId="64"/>
    <cellStyle name="Warning Text" xfId="65"/>
    <cellStyle name="강조색1 2" xfId="66"/>
    <cellStyle name="강조색2 2" xfId="67"/>
    <cellStyle name="강조색3 2" xfId="68"/>
    <cellStyle name="강조색4 2" xfId="69"/>
    <cellStyle name="강조색5 2" xfId="70"/>
    <cellStyle name="강조색6 2" xfId="71"/>
    <cellStyle name="경고문 2" xfId="72"/>
    <cellStyle name="계산 2" xfId="73"/>
    <cellStyle name="계산 2 2" xfId="74"/>
    <cellStyle name="나쁨 2" xfId="75"/>
    <cellStyle name="메모 2" xfId="76"/>
    <cellStyle name="메모 2 2" xfId="77"/>
    <cellStyle name="백분율" xfId="115" builtinId="5"/>
    <cellStyle name="보통 2" xfId="78"/>
    <cellStyle name="설명 텍스트 2" xfId="79"/>
    <cellStyle name="셀 확인 2" xfId="80"/>
    <cellStyle name="쉼표 [0]" xfId="81" builtinId="6"/>
    <cellStyle name="쉼표 [0] 2" xfId="82"/>
    <cellStyle name="쉼표 [0] 3" xfId="83"/>
    <cellStyle name="연결된 셀 2" xfId="84"/>
    <cellStyle name="요약 2" xfId="85"/>
    <cellStyle name="요약 2 2" xfId="86"/>
    <cellStyle name="입력 2" xfId="87"/>
    <cellStyle name="입력 2 2" xfId="88"/>
    <cellStyle name="제목 1 2" xfId="89"/>
    <cellStyle name="제목 2 2" xfId="90"/>
    <cellStyle name="제목 3 2" xfId="91"/>
    <cellStyle name="제목 4 2" xfId="92"/>
    <cellStyle name="제목 5" xfId="93"/>
    <cellStyle name="좋음 2" xfId="94"/>
    <cellStyle name="출력 2" xfId="95"/>
    <cellStyle name="출력 2 2" xfId="96"/>
    <cellStyle name="표준" xfId="0" builtinId="0"/>
    <cellStyle name="표준 2" xfId="97"/>
    <cellStyle name="표준 3" xfId="98"/>
    <cellStyle name="표준 4" xfId="99"/>
    <cellStyle name="표준 5" xfId="100"/>
    <cellStyle name="표준 6" xfId="101"/>
    <cellStyle name="표준 7" xfId="111"/>
    <cellStyle name="표준 7 2" xfId="114"/>
    <cellStyle name="표준 8" xfId="112"/>
    <cellStyle name="표준 8 2" xfId="113"/>
    <cellStyle name="표준_8" xfId="102"/>
    <cellStyle name="표준_9" xfId="103"/>
    <cellStyle name="하이퍼링크" xfId="118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ko-KR"/>
              <a:t>Brunei</a:t>
            </a:r>
            <a:endParaRPr lang="ko-KR" altLang="en-US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'[1]가공 테이블'!$B$14</c:f>
              <c:strCache>
                <c:ptCount val="1"/>
                <c:pt idx="0">
                  <c:v>Female 여자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prstClr val="black"/>
              </a:solidFill>
            </a:ln>
          </c:spPr>
          <c:cat>
            <c:numRef>
              <c:f>'[1]가공 테이블'!$C$12:$X$12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cat>
          <c:val>
            <c:numRef>
              <c:f>'[1]가공 테이블'!$C$14:$X$14</c:f>
              <c:numCache>
                <c:formatCode>General</c:formatCode>
                <c:ptCount val="22"/>
                <c:pt idx="0">
                  <c:v>16451</c:v>
                </c:pt>
                <c:pt idx="1">
                  <c:v>14672</c:v>
                </c:pt>
                <c:pt idx="2">
                  <c:v>16378</c:v>
                </c:pt>
                <c:pt idx="3">
                  <c:v>17112</c:v>
                </c:pt>
                <c:pt idx="4">
                  <c:v>17189</c:v>
                </c:pt>
                <c:pt idx="5">
                  <c:v>18417</c:v>
                </c:pt>
                <c:pt idx="6">
                  <c:v>18554</c:v>
                </c:pt>
                <c:pt idx="7">
                  <c:v>17674</c:v>
                </c:pt>
                <c:pt idx="8">
                  <c:v>16426</c:v>
                </c:pt>
                <c:pt idx="9">
                  <c:v>14769</c:v>
                </c:pt>
                <c:pt idx="10">
                  <c:v>11661</c:v>
                </c:pt>
                <c:pt idx="11">
                  <c:v>9320</c:v>
                </c:pt>
                <c:pt idx="12">
                  <c:v>6701</c:v>
                </c:pt>
                <c:pt idx="13">
                  <c:v>4157</c:v>
                </c:pt>
                <c:pt idx="14">
                  <c:v>2292</c:v>
                </c:pt>
                <c:pt idx="15">
                  <c:v>1770</c:v>
                </c:pt>
                <c:pt idx="16">
                  <c:v>1039</c:v>
                </c:pt>
                <c:pt idx="17">
                  <c:v>415</c:v>
                </c:pt>
                <c:pt idx="18">
                  <c:v>136</c:v>
                </c:pt>
                <c:pt idx="19">
                  <c:v>25</c:v>
                </c:pt>
                <c:pt idx="20">
                  <c:v>3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'[1]가공 테이블'!$B$15</c:f>
              <c:strCache>
                <c:ptCount val="1"/>
                <c:pt idx="0">
                  <c:v>Male 남자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'[1]가공 테이블'!$C$12:$X$12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cat>
          <c:val>
            <c:numRef>
              <c:f>'[1]가공 테이블'!$C$15:$X$15</c:f>
              <c:numCache>
                <c:formatCode>General</c:formatCode>
                <c:ptCount val="22"/>
                <c:pt idx="0">
                  <c:v>-17332</c:v>
                </c:pt>
                <c:pt idx="1">
                  <c:v>-15688</c:v>
                </c:pt>
                <c:pt idx="2">
                  <c:v>-17270</c:v>
                </c:pt>
                <c:pt idx="3">
                  <c:v>-18533</c:v>
                </c:pt>
                <c:pt idx="4">
                  <c:v>-18104</c:v>
                </c:pt>
                <c:pt idx="5">
                  <c:v>-20078</c:v>
                </c:pt>
                <c:pt idx="6">
                  <c:v>-20816</c:v>
                </c:pt>
                <c:pt idx="7">
                  <c:v>-19325</c:v>
                </c:pt>
                <c:pt idx="8">
                  <c:v>-17273</c:v>
                </c:pt>
                <c:pt idx="9">
                  <c:v>-15141</c:v>
                </c:pt>
                <c:pt idx="10">
                  <c:v>-12647</c:v>
                </c:pt>
                <c:pt idx="11">
                  <c:v>-10067</c:v>
                </c:pt>
                <c:pt idx="12">
                  <c:v>-6887</c:v>
                </c:pt>
                <c:pt idx="13">
                  <c:v>-3877</c:v>
                </c:pt>
                <c:pt idx="14">
                  <c:v>-2274</c:v>
                </c:pt>
                <c:pt idx="15">
                  <c:v>-1460</c:v>
                </c:pt>
                <c:pt idx="16">
                  <c:v>-797</c:v>
                </c:pt>
                <c:pt idx="17">
                  <c:v>-351</c:v>
                </c:pt>
                <c:pt idx="18">
                  <c:v>-93</c:v>
                </c:pt>
                <c:pt idx="19">
                  <c:v>-13</c:v>
                </c:pt>
                <c:pt idx="20">
                  <c:v>-1</c:v>
                </c:pt>
                <c:pt idx="21">
                  <c:v>0</c:v>
                </c:pt>
              </c:numCache>
            </c:numRef>
          </c:val>
        </c:ser>
        <c:gapWidth val="0"/>
        <c:overlap val="100"/>
        <c:axId val="60674816"/>
        <c:axId val="60676736"/>
      </c:barChart>
      <c:catAx>
        <c:axId val="60674816"/>
        <c:scaling>
          <c:orientation val="minMax"/>
        </c:scaling>
        <c:axPos val="l"/>
        <c:numFmt formatCode="General" sourceLinked="1"/>
        <c:majorTickMark val="none"/>
        <c:tickLblPos val="nextTo"/>
        <c:crossAx val="60676736"/>
        <c:crosses val="autoZero"/>
        <c:auto val="1"/>
        <c:lblAlgn val="ctr"/>
        <c:lblOffset val="100"/>
      </c:catAx>
      <c:valAx>
        <c:axId val="60676736"/>
        <c:scaling>
          <c:orientation val="minMax"/>
        </c:scaling>
        <c:axPos val="b"/>
        <c:numFmt formatCode="#,##0;#,##0;0;@" sourceLinked="0"/>
        <c:majorTickMark val="none"/>
        <c:tickLblPos val="nextTo"/>
        <c:crossAx val="60674816"/>
        <c:crosses val="autoZero"/>
        <c:crossBetween val="between"/>
        <c:majorUnit val="10000"/>
        <c:dispUnits>
          <c:builtInUnit val="thousands"/>
          <c:dispUnitsLbl>
            <c:layout/>
          </c:dispUnitsLbl>
        </c:dispUnits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ko-KR"/>
              <a:t>Viet</a:t>
            </a:r>
            <a:r>
              <a:rPr lang="en-US" altLang="ko-KR" baseline="0"/>
              <a:t> Nam</a:t>
            </a:r>
            <a:endParaRPr lang="ko-KR" altLang="en-US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'[1]가공 테이블'!$B$50</c:f>
              <c:strCache>
                <c:ptCount val="1"/>
                <c:pt idx="0">
                  <c:v>Female 여자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prstClr val="black"/>
              </a:solidFill>
            </a:ln>
          </c:spPr>
          <c:cat>
            <c:numRef>
              <c:f>'[1]가공 테이블'!$C$48:$X$48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cat>
          <c:val>
            <c:numRef>
              <c:f>'[1]가공 테이블'!$C$50:$X$50</c:f>
              <c:numCache>
                <c:formatCode>General</c:formatCode>
                <c:ptCount val="22"/>
                <c:pt idx="0">
                  <c:v>3662281</c:v>
                </c:pt>
                <c:pt idx="1">
                  <c:v>3446644</c:v>
                </c:pt>
                <c:pt idx="2">
                  <c:v>3207976</c:v>
                </c:pt>
                <c:pt idx="3">
                  <c:v>3390322</c:v>
                </c:pt>
                <c:pt idx="4">
                  <c:v>4313263</c:v>
                </c:pt>
                <c:pt idx="5">
                  <c:v>4290003</c:v>
                </c:pt>
                <c:pt idx="6">
                  <c:v>3962145</c:v>
                </c:pt>
                <c:pt idx="7">
                  <c:v>3590979</c:v>
                </c:pt>
                <c:pt idx="8">
                  <c:v>3334276</c:v>
                </c:pt>
                <c:pt idx="9">
                  <c:v>3017259</c:v>
                </c:pt>
                <c:pt idx="10">
                  <c:v>2795424</c:v>
                </c:pt>
                <c:pt idx="11">
                  <c:v>2440018</c:v>
                </c:pt>
                <c:pt idx="12">
                  <c:v>1805521</c:v>
                </c:pt>
                <c:pt idx="13">
                  <c:v>1096526</c:v>
                </c:pt>
                <c:pt idx="14">
                  <c:v>826539</c:v>
                </c:pt>
                <c:pt idx="15">
                  <c:v>735137</c:v>
                </c:pt>
                <c:pt idx="16">
                  <c:v>639607</c:v>
                </c:pt>
                <c:pt idx="17">
                  <c:v>381725</c:v>
                </c:pt>
                <c:pt idx="18">
                  <c:v>198182</c:v>
                </c:pt>
                <c:pt idx="19">
                  <c:v>69556</c:v>
                </c:pt>
                <c:pt idx="20">
                  <c:v>19749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'[1]가공 테이블'!$B$51</c:f>
              <c:strCache>
                <c:ptCount val="1"/>
                <c:pt idx="0">
                  <c:v>Male 남자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'[1]가공 테이블'!$C$48:$X$48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cat>
          <c:val>
            <c:numRef>
              <c:f>'[1]가공 테이블'!$C$51:$X$51</c:f>
              <c:numCache>
                <c:formatCode>General</c:formatCode>
                <c:ptCount val="22"/>
                <c:pt idx="0">
                  <c:v>-4078564</c:v>
                </c:pt>
                <c:pt idx="1">
                  <c:v>-3774596</c:v>
                </c:pt>
                <c:pt idx="2">
                  <c:v>-3406698</c:v>
                </c:pt>
                <c:pt idx="3">
                  <c:v>-3582536</c:v>
                </c:pt>
                <c:pt idx="4">
                  <c:v>-4490052</c:v>
                </c:pt>
                <c:pt idx="5">
                  <c:v>-4374225</c:v>
                </c:pt>
                <c:pt idx="6">
                  <c:v>-3970529</c:v>
                </c:pt>
                <c:pt idx="7">
                  <c:v>-3555354</c:v>
                </c:pt>
                <c:pt idx="8">
                  <c:v>-3305730</c:v>
                </c:pt>
                <c:pt idx="9">
                  <c:v>-2987539</c:v>
                </c:pt>
                <c:pt idx="10">
                  <c:v>-2671938</c:v>
                </c:pt>
                <c:pt idx="11">
                  <c:v>-2185923</c:v>
                </c:pt>
                <c:pt idx="12">
                  <c:v>-1508964</c:v>
                </c:pt>
                <c:pt idx="13">
                  <c:v>-797501</c:v>
                </c:pt>
                <c:pt idx="14">
                  <c:v>-543157</c:v>
                </c:pt>
                <c:pt idx="15">
                  <c:v>-423374</c:v>
                </c:pt>
                <c:pt idx="16">
                  <c:v>-317592</c:v>
                </c:pt>
                <c:pt idx="17">
                  <c:v>-159713</c:v>
                </c:pt>
                <c:pt idx="18">
                  <c:v>-67421</c:v>
                </c:pt>
                <c:pt idx="19">
                  <c:v>-18974</c:v>
                </c:pt>
                <c:pt idx="20">
                  <c:v>-4089.0000000000005</c:v>
                </c:pt>
                <c:pt idx="21">
                  <c:v>0</c:v>
                </c:pt>
              </c:numCache>
            </c:numRef>
          </c:val>
        </c:ser>
        <c:gapWidth val="0"/>
        <c:overlap val="100"/>
        <c:axId val="59119872"/>
        <c:axId val="59129856"/>
      </c:barChart>
      <c:catAx>
        <c:axId val="59119872"/>
        <c:scaling>
          <c:orientation val="minMax"/>
        </c:scaling>
        <c:axPos val="l"/>
        <c:numFmt formatCode="General" sourceLinked="1"/>
        <c:majorTickMark val="none"/>
        <c:tickLblPos val="nextTo"/>
        <c:crossAx val="59129856"/>
        <c:crosses val="autoZero"/>
        <c:auto val="1"/>
        <c:lblAlgn val="ctr"/>
        <c:lblOffset val="100"/>
      </c:catAx>
      <c:valAx>
        <c:axId val="59129856"/>
        <c:scaling>
          <c:orientation val="minMax"/>
          <c:min val="-5000000"/>
        </c:scaling>
        <c:axPos val="b"/>
        <c:numFmt formatCode="#,##0;#,##0;0;@" sourceLinked="0"/>
        <c:majorTickMark val="none"/>
        <c:tickLblPos val="nextTo"/>
        <c:crossAx val="59119872"/>
        <c:crosses val="autoZero"/>
        <c:crossBetween val="between"/>
        <c:majorUnit val="5000000"/>
        <c:dispUnits>
          <c:builtInUnit val="millions"/>
          <c:dispUnitsLbl>
            <c:layout/>
          </c:dispUnitsLbl>
        </c:dispUnits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/>
              <a:t>China</a:t>
            </a:r>
            <a:endParaRPr lang="ko-KR" altLang="en-US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'[1]가공 테이블'!$B$6</c:f>
              <c:strCache>
                <c:ptCount val="1"/>
                <c:pt idx="0">
                  <c:v>Female 여자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prstClr val="black"/>
              </a:solidFill>
            </a:ln>
          </c:spPr>
          <c:cat>
            <c:numRef>
              <c:f>'[1]가공 테이블'!$C$4:$X$4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cat>
          <c:val>
            <c:numRef>
              <c:f>'[1]가공 테이블'!$C$6:$X$6</c:f>
              <c:numCache>
                <c:formatCode>General</c:formatCode>
                <c:ptCount val="22"/>
                <c:pt idx="0">
                  <c:v>38537502</c:v>
                </c:pt>
                <c:pt idx="1">
                  <c:v>36286012</c:v>
                </c:pt>
                <c:pt idx="2">
                  <c:v>34931336</c:v>
                </c:pt>
                <c:pt idx="3">
                  <c:v>36975041</c:v>
                </c:pt>
                <c:pt idx="4">
                  <c:v>50234858</c:v>
                </c:pt>
                <c:pt idx="5">
                  <c:v>62061826</c:v>
                </c:pt>
                <c:pt idx="6">
                  <c:v>48320220</c:v>
                </c:pt>
                <c:pt idx="7">
                  <c:v>46379235</c:v>
                </c:pt>
                <c:pt idx="8">
                  <c:v>58138085</c:v>
                </c:pt>
                <c:pt idx="9">
                  <c:v>60866380</c:v>
                </c:pt>
                <c:pt idx="10">
                  <c:v>48752991</c:v>
                </c:pt>
                <c:pt idx="11">
                  <c:v>38816916</c:v>
                </c:pt>
                <c:pt idx="12">
                  <c:v>38601795</c:v>
                </c:pt>
                <c:pt idx="13">
                  <c:v>25732648</c:v>
                </c:pt>
                <c:pt idx="14">
                  <c:v>16991862</c:v>
                </c:pt>
                <c:pt idx="15">
                  <c:v>12593733</c:v>
                </c:pt>
                <c:pt idx="16">
                  <c:v>7943966</c:v>
                </c:pt>
                <c:pt idx="17">
                  <c:v>3510746</c:v>
                </c:pt>
                <c:pt idx="18">
                  <c:v>1109375</c:v>
                </c:pt>
                <c:pt idx="19">
                  <c:v>251740</c:v>
                </c:pt>
                <c:pt idx="20">
                  <c:v>35560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'[1]가공 테이블'!$B$7</c:f>
              <c:strCache>
                <c:ptCount val="1"/>
                <c:pt idx="0">
                  <c:v>Male 남자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'[1]가공 테이블'!$C$4:$X$4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cat>
          <c:val>
            <c:numRef>
              <c:f>'[1]가공 테이블'!$C$7:$X$7</c:f>
              <c:numCache>
                <c:formatCode>General</c:formatCode>
                <c:ptCount val="22"/>
                <c:pt idx="0">
                  <c:v>-44648442</c:v>
                </c:pt>
                <c:pt idx="1">
                  <c:v>-42351392</c:v>
                </c:pt>
                <c:pt idx="2">
                  <c:v>-40360572</c:v>
                </c:pt>
                <c:pt idx="3">
                  <c:v>-41955088</c:v>
                </c:pt>
                <c:pt idx="4">
                  <c:v>-55903754</c:v>
                </c:pt>
                <c:pt idx="5">
                  <c:v>-67023742</c:v>
                </c:pt>
                <c:pt idx="6">
                  <c:v>-51054326</c:v>
                </c:pt>
                <c:pt idx="7">
                  <c:v>-48839863</c:v>
                </c:pt>
                <c:pt idx="8">
                  <c:v>-60953920</c:v>
                </c:pt>
                <c:pt idx="9">
                  <c:v>-62659024</c:v>
                </c:pt>
                <c:pt idx="10">
                  <c:v>-50642408</c:v>
                </c:pt>
                <c:pt idx="11">
                  <c:v>-40116461</c:v>
                </c:pt>
                <c:pt idx="12">
                  <c:v>-39208477</c:v>
                </c:pt>
                <c:pt idx="13">
                  <c:v>-25428503</c:v>
                </c:pt>
                <c:pt idx="14">
                  <c:v>-16760534</c:v>
                </c:pt>
                <c:pt idx="15">
                  <c:v>-11562614</c:v>
                </c:pt>
                <c:pt idx="16">
                  <c:v>-6315743</c:v>
                </c:pt>
                <c:pt idx="17">
                  <c:v>-2428189</c:v>
                </c:pt>
                <c:pt idx="18">
                  <c:v>-632861</c:v>
                </c:pt>
                <c:pt idx="19">
                  <c:v>-119106</c:v>
                </c:pt>
                <c:pt idx="20">
                  <c:v>-12097</c:v>
                </c:pt>
                <c:pt idx="21">
                  <c:v>0</c:v>
                </c:pt>
              </c:numCache>
            </c:numRef>
          </c:val>
        </c:ser>
        <c:gapWidth val="0"/>
        <c:overlap val="100"/>
        <c:axId val="59110144"/>
        <c:axId val="59111680"/>
      </c:barChart>
      <c:catAx>
        <c:axId val="59110144"/>
        <c:scaling>
          <c:orientation val="minMax"/>
        </c:scaling>
        <c:axPos val="l"/>
        <c:numFmt formatCode="General" sourceLinked="1"/>
        <c:majorTickMark val="none"/>
        <c:tickLblPos val="nextTo"/>
        <c:crossAx val="59111680"/>
        <c:crosses val="autoZero"/>
        <c:auto val="1"/>
        <c:lblAlgn val="ctr"/>
        <c:lblOffset val="100"/>
      </c:catAx>
      <c:valAx>
        <c:axId val="59111680"/>
        <c:scaling>
          <c:orientation val="minMax"/>
        </c:scaling>
        <c:axPos val="b"/>
        <c:numFmt formatCode="#,##0;#,##0;0;@" sourceLinked="0"/>
        <c:majorTickMark val="none"/>
        <c:tickLblPos val="nextTo"/>
        <c:crossAx val="59110144"/>
        <c:crosses val="autoZero"/>
        <c:crossBetween val="between"/>
        <c:majorUnit val="20000000"/>
        <c:dispUnits>
          <c:builtInUnit val="millions"/>
          <c:dispUnitsLbl>
            <c:layout/>
          </c:dispUnitsLbl>
        </c:dispUnits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ko-KR"/>
              <a:t>Korea</a:t>
            </a:r>
            <a:endParaRPr lang="ko-KR" altLang="en-US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'[1]가공 테이블'!$B$10</c:f>
              <c:strCache>
                <c:ptCount val="1"/>
                <c:pt idx="0">
                  <c:v>Female 여자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prstClr val="black"/>
              </a:solidFill>
            </a:ln>
          </c:spPr>
          <c:cat>
            <c:numRef>
              <c:f>'[1]가공 테이블'!$C$8:$X$8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cat>
          <c:val>
            <c:numRef>
              <c:f>'[1]가공 테이블'!$C$10:$X$10</c:f>
              <c:numCache>
                <c:formatCode>General</c:formatCode>
                <c:ptCount val="22"/>
                <c:pt idx="0">
                  <c:v>1105598</c:v>
                </c:pt>
                <c:pt idx="1">
                  <c:v>1102184</c:v>
                </c:pt>
                <c:pt idx="2">
                  <c:v>1191056</c:v>
                </c:pt>
                <c:pt idx="3">
                  <c:v>1560288</c:v>
                </c:pt>
                <c:pt idx="4">
                  <c:v>1657376</c:v>
                </c:pt>
                <c:pt idx="5">
                  <c:v>1541342</c:v>
                </c:pt>
                <c:pt idx="6">
                  <c:v>1819811</c:v>
                </c:pt>
                <c:pt idx="7">
                  <c:v>1903314</c:v>
                </c:pt>
                <c:pt idx="8">
                  <c:v>2091272</c:v>
                </c:pt>
                <c:pt idx="9">
                  <c:v>2103108</c:v>
                </c:pt>
                <c:pt idx="10">
                  <c:v>2063255.9999999998</c:v>
                </c:pt>
                <c:pt idx="11">
                  <c:v>1904710</c:v>
                </c:pt>
                <c:pt idx="12">
                  <c:v>1401285</c:v>
                </c:pt>
                <c:pt idx="13">
                  <c:v>1112592</c:v>
                </c:pt>
                <c:pt idx="14">
                  <c:v>946381</c:v>
                </c:pt>
                <c:pt idx="15">
                  <c:v>819864</c:v>
                </c:pt>
                <c:pt idx="16">
                  <c:v>559727</c:v>
                </c:pt>
                <c:pt idx="17">
                  <c:v>284339</c:v>
                </c:pt>
                <c:pt idx="18">
                  <c:v>106480</c:v>
                </c:pt>
                <c:pt idx="19">
                  <c:v>21619</c:v>
                </c:pt>
                <c:pt idx="20">
                  <c:v>2809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'[1]가공 테이블'!$B$11</c:f>
              <c:strCache>
                <c:ptCount val="1"/>
                <c:pt idx="0">
                  <c:v>Male 남자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'[1]가공 테이블'!$C$8:$X$8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cat>
          <c:val>
            <c:numRef>
              <c:f>'[1]가공 테이블'!$C$11:$X$11</c:f>
              <c:numCache>
                <c:formatCode>General</c:formatCode>
                <c:ptCount val="22"/>
                <c:pt idx="0">
                  <c:v>-1181688</c:v>
                </c:pt>
                <c:pt idx="1">
                  <c:v>-1170255</c:v>
                </c:pt>
                <c:pt idx="2">
                  <c:v>-1286629</c:v>
                </c:pt>
                <c:pt idx="3">
                  <c:v>-1701696</c:v>
                </c:pt>
                <c:pt idx="4">
                  <c:v>-1865781</c:v>
                </c:pt>
                <c:pt idx="5">
                  <c:v>-1727827</c:v>
                </c:pt>
                <c:pt idx="6">
                  <c:v>-1903109</c:v>
                </c:pt>
                <c:pt idx="7">
                  <c:v>-1956544</c:v>
                </c:pt>
                <c:pt idx="8">
                  <c:v>-2120951</c:v>
                </c:pt>
                <c:pt idx="9">
                  <c:v>-2108342</c:v>
                </c:pt>
                <c:pt idx="10">
                  <c:v>-2054197</c:v>
                </c:pt>
                <c:pt idx="11">
                  <c:v>-1848359</c:v>
                </c:pt>
                <c:pt idx="12">
                  <c:v>-1321482</c:v>
                </c:pt>
                <c:pt idx="13">
                  <c:v>-1003536</c:v>
                </c:pt>
                <c:pt idx="14">
                  <c:v>-755139</c:v>
                </c:pt>
                <c:pt idx="15">
                  <c:v>-556109</c:v>
                </c:pt>
                <c:pt idx="16">
                  <c:v>-291847</c:v>
                </c:pt>
                <c:pt idx="17">
                  <c:v>-104918</c:v>
                </c:pt>
                <c:pt idx="18">
                  <c:v>-31172</c:v>
                </c:pt>
                <c:pt idx="19">
                  <c:v>-4959</c:v>
                </c:pt>
                <c:pt idx="20">
                  <c:v>-488</c:v>
                </c:pt>
                <c:pt idx="21">
                  <c:v>0</c:v>
                </c:pt>
              </c:numCache>
            </c:numRef>
          </c:val>
        </c:ser>
        <c:gapWidth val="0"/>
        <c:overlap val="100"/>
        <c:axId val="59169792"/>
        <c:axId val="59192064"/>
      </c:barChart>
      <c:catAx>
        <c:axId val="59169792"/>
        <c:scaling>
          <c:orientation val="minMax"/>
        </c:scaling>
        <c:axPos val="l"/>
        <c:numFmt formatCode="General" sourceLinked="1"/>
        <c:majorTickMark val="none"/>
        <c:tickLblPos val="nextTo"/>
        <c:crossAx val="59192064"/>
        <c:crosses val="autoZero"/>
        <c:auto val="1"/>
        <c:lblAlgn val="ctr"/>
        <c:lblOffset val="100"/>
      </c:catAx>
      <c:valAx>
        <c:axId val="59192064"/>
        <c:scaling>
          <c:orientation val="minMax"/>
        </c:scaling>
        <c:axPos val="b"/>
        <c:numFmt formatCode="#,##0;#,##0;0;@" sourceLinked="0"/>
        <c:majorTickMark val="none"/>
        <c:tickLblPos val="nextTo"/>
        <c:crossAx val="59169792"/>
        <c:crosses val="autoZero"/>
        <c:crossBetween val="between"/>
        <c:majorUnit val="1000000"/>
        <c:dispUnits>
          <c:builtInUnit val="millions"/>
          <c:dispUnitsLbl>
            <c:layout/>
          </c:dispUnitsLbl>
        </c:dispUnits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bar"/>
        <c:grouping val="percentStacked"/>
        <c:ser>
          <c:idx val="0"/>
          <c:order val="0"/>
          <c:tx>
            <c:strRef>
              <c:f>[2]Sheet1!$C$16</c:f>
              <c:strCache>
                <c:ptCount val="1"/>
                <c:pt idx="0">
                  <c:v>Agriculture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35.1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45.3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[2]Sheet1!$D$15:$E$15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[2]Sheet1!$D$16:$E$16</c:f>
              <c:numCache>
                <c:formatCode>General</c:formatCode>
                <c:ptCount val="2"/>
                <c:pt idx="0">
                  <c:v>35</c:v>
                </c:pt>
                <c:pt idx="1">
                  <c:v>45.278170000000003</c:v>
                </c:pt>
              </c:numCache>
            </c:numRef>
          </c:val>
        </c:ser>
        <c:ser>
          <c:idx val="1"/>
          <c:order val="1"/>
          <c:tx>
            <c:strRef>
              <c:f>[2]Sheet1!$C$17</c:f>
              <c:strCache>
                <c:ptCount val="1"/>
                <c:pt idx="0">
                  <c:v>Industry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15.3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13.5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[2]Sheet1!$D$15:$E$15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[2]Sheet1!$D$17:$E$17</c:f>
              <c:numCache>
                <c:formatCode>General</c:formatCode>
                <c:ptCount val="2"/>
                <c:pt idx="0">
                  <c:v>14.3</c:v>
                </c:pt>
                <c:pt idx="1">
                  <c:v>13.541040000000001</c:v>
                </c:pt>
              </c:numCache>
            </c:numRef>
          </c:val>
        </c:ser>
        <c:ser>
          <c:idx val="2"/>
          <c:order val="2"/>
          <c:tx>
            <c:strRef>
              <c:f>[2]Sheet1!$C$18</c:f>
              <c:strCache>
                <c:ptCount val="1"/>
                <c:pt idx="0">
                  <c:v>Services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49.6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41.2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[2]Sheet1!$D$15:$E$15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[2]Sheet1!$D$18:$E$18</c:f>
              <c:numCache>
                <c:formatCode>General</c:formatCode>
                <c:ptCount val="2"/>
                <c:pt idx="0">
                  <c:v>50.6</c:v>
                </c:pt>
                <c:pt idx="1">
                  <c:v>41.181910000000002</c:v>
                </c:pt>
              </c:numCache>
            </c:numRef>
          </c:val>
        </c:ser>
        <c:overlap val="100"/>
        <c:axId val="59594624"/>
        <c:axId val="59596160"/>
      </c:barChart>
      <c:catAx>
        <c:axId val="59594624"/>
        <c:scaling>
          <c:orientation val="minMax"/>
        </c:scaling>
        <c:axPos val="l"/>
        <c:numFmt formatCode="General" sourceLinked="1"/>
        <c:tickLblPos val="nextTo"/>
        <c:crossAx val="59596160"/>
        <c:crosses val="autoZero"/>
        <c:auto val="1"/>
        <c:lblAlgn val="ctr"/>
        <c:lblOffset val="100"/>
      </c:catAx>
      <c:valAx>
        <c:axId val="59596160"/>
        <c:scaling>
          <c:orientation val="minMax"/>
        </c:scaling>
        <c:axPos val="b"/>
        <c:numFmt formatCode="0%" sourceLinked="1"/>
        <c:tickLblPos val="nextTo"/>
        <c:crossAx val="595946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bar"/>
        <c:grouping val="percentStacked"/>
        <c:ser>
          <c:idx val="0"/>
          <c:order val="0"/>
          <c:tx>
            <c:strRef>
              <c:f>[2]Sheet1!$C$28</c:f>
              <c:strCache>
                <c:ptCount val="1"/>
                <c:pt idx="0">
                  <c:v>Agriculture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12.6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16.7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[2]Sheet1!$D$27:$E$27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[2]Sheet1!$D$28:$E$28</c:f>
              <c:numCache>
                <c:formatCode>General</c:formatCode>
                <c:ptCount val="2"/>
                <c:pt idx="0">
                  <c:v>13</c:v>
                </c:pt>
                <c:pt idx="1">
                  <c:v>16.74399</c:v>
                </c:pt>
              </c:numCache>
            </c:numRef>
          </c:val>
        </c:ser>
        <c:ser>
          <c:idx val="1"/>
          <c:order val="1"/>
          <c:tx>
            <c:strRef>
              <c:f>[2]Sheet1!$C$29</c:f>
              <c:strCache>
                <c:ptCount val="1"/>
                <c:pt idx="0">
                  <c:v>Industry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18.1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23.8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[2]Sheet1!$D$27:$E$27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[2]Sheet1!$D$29:$E$29</c:f>
              <c:numCache>
                <c:formatCode>General</c:formatCode>
                <c:ptCount val="2"/>
                <c:pt idx="0">
                  <c:v>17.600000000000001</c:v>
                </c:pt>
                <c:pt idx="1">
                  <c:v>23.756609999999998</c:v>
                </c:pt>
              </c:numCache>
            </c:numRef>
          </c:val>
        </c:ser>
        <c:ser>
          <c:idx val="2"/>
          <c:order val="2"/>
          <c:tx>
            <c:strRef>
              <c:f>[2]Sheet1!$C$30</c:f>
              <c:strCache>
                <c:ptCount val="1"/>
                <c:pt idx="0">
                  <c:v>Services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69.3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59.5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[2]Sheet1!$D$27:$E$27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[2]Sheet1!$D$30:$E$30</c:f>
              <c:numCache>
                <c:formatCode>General</c:formatCode>
                <c:ptCount val="2"/>
                <c:pt idx="0">
                  <c:v>69.400000000000006</c:v>
                </c:pt>
                <c:pt idx="1">
                  <c:v>59.499409999999997</c:v>
                </c:pt>
              </c:numCache>
            </c:numRef>
          </c:val>
        </c:ser>
        <c:overlap val="100"/>
        <c:axId val="59647488"/>
        <c:axId val="59649024"/>
      </c:barChart>
      <c:catAx>
        <c:axId val="59647488"/>
        <c:scaling>
          <c:orientation val="minMax"/>
        </c:scaling>
        <c:axPos val="l"/>
        <c:numFmt formatCode="General" sourceLinked="1"/>
        <c:tickLblPos val="nextTo"/>
        <c:crossAx val="59649024"/>
        <c:crosses val="autoZero"/>
        <c:auto val="1"/>
        <c:lblAlgn val="ctr"/>
        <c:lblOffset val="100"/>
      </c:catAx>
      <c:valAx>
        <c:axId val="59649024"/>
        <c:scaling>
          <c:orientation val="minMax"/>
        </c:scaling>
        <c:axPos val="b"/>
        <c:numFmt formatCode="0%" sourceLinked="1"/>
        <c:tickLblPos val="nextTo"/>
        <c:crossAx val="596474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bar"/>
        <c:grouping val="percentStacked"/>
        <c:ser>
          <c:idx val="0"/>
          <c:order val="0"/>
          <c:tx>
            <c:strRef>
              <c:f>[2]Sheet1!$C$40</c:f>
              <c:strCache>
                <c:ptCount val="1"/>
                <c:pt idx="0">
                  <c:v>Agriculture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32.1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37.1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[2]Sheet1!$D$39:$E$39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[2]Sheet1!$D$40:$E$40</c:f>
              <c:numCache>
                <c:formatCode>General</c:formatCode>
                <c:ptCount val="2"/>
                <c:pt idx="0">
                  <c:v>31</c:v>
                </c:pt>
                <c:pt idx="1">
                  <c:v>37.084960000000002</c:v>
                </c:pt>
              </c:numCache>
            </c:numRef>
          </c:val>
        </c:ser>
        <c:ser>
          <c:idx val="1"/>
          <c:order val="1"/>
          <c:tx>
            <c:strRef>
              <c:f>[2]Sheet1!$C$41</c:f>
              <c:strCache>
                <c:ptCount val="1"/>
                <c:pt idx="0">
                  <c:v>Industry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9.0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10.4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[2]Sheet1!$D$39:$E$39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[2]Sheet1!$D$41:$E$41</c:f>
              <c:numCache>
                <c:formatCode>General</c:formatCode>
                <c:ptCount val="2"/>
                <c:pt idx="0">
                  <c:v>8.9</c:v>
                </c:pt>
                <c:pt idx="1">
                  <c:v>10.389760000000001</c:v>
                </c:pt>
              </c:numCache>
            </c:numRef>
          </c:val>
        </c:ser>
        <c:ser>
          <c:idx val="2"/>
          <c:order val="2"/>
          <c:tx>
            <c:strRef>
              <c:f>[2]Sheet1!$C$42</c:f>
              <c:strCache>
                <c:ptCount val="1"/>
                <c:pt idx="0">
                  <c:v>Services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58.9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52.5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[2]Sheet1!$D$39:$E$39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[2]Sheet1!$D$42:$E$42</c:f>
              <c:numCache>
                <c:formatCode>General</c:formatCode>
                <c:ptCount val="2"/>
                <c:pt idx="0">
                  <c:v>60</c:v>
                </c:pt>
                <c:pt idx="1">
                  <c:v>52.522539999999999</c:v>
                </c:pt>
              </c:numCache>
            </c:numRef>
          </c:val>
        </c:ser>
        <c:overlap val="100"/>
        <c:axId val="59720832"/>
        <c:axId val="59722368"/>
      </c:barChart>
      <c:catAx>
        <c:axId val="59720832"/>
        <c:scaling>
          <c:orientation val="minMax"/>
        </c:scaling>
        <c:axPos val="l"/>
        <c:numFmt formatCode="General" sourceLinked="1"/>
        <c:tickLblPos val="nextTo"/>
        <c:crossAx val="59722368"/>
        <c:crosses val="autoZero"/>
        <c:auto val="1"/>
        <c:lblAlgn val="ctr"/>
        <c:lblOffset val="100"/>
      </c:catAx>
      <c:valAx>
        <c:axId val="59722368"/>
        <c:scaling>
          <c:orientation val="minMax"/>
        </c:scaling>
        <c:axPos val="b"/>
        <c:numFmt formatCode="0%" sourceLinked="1"/>
        <c:tickLblPos val="nextTo"/>
        <c:crossAx val="597208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bar"/>
        <c:grouping val="percentStacked"/>
        <c:ser>
          <c:idx val="0"/>
          <c:order val="0"/>
          <c:tx>
            <c:strRef>
              <c:f>[2]Sheet1!$C$46</c:f>
              <c:strCache>
                <c:ptCount val="1"/>
                <c:pt idx="0">
                  <c:v>Agriculture</c:v>
                </c:pt>
              </c:strCache>
            </c:strRef>
          </c:tx>
          <c:cat>
            <c:numRef>
              <c:f>[2]Sheet1!$D$45:$E$45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[2]Sheet1!$D$46:$E$46</c:f>
              <c:numCache>
                <c:formatCode>General</c:formatCode>
                <c:ptCount val="2"/>
                <c:pt idx="0">
                  <c:v>8.856E-2</c:v>
                </c:pt>
                <c:pt idx="1">
                  <c:v>0.10502</c:v>
                </c:pt>
              </c:numCache>
            </c:numRef>
          </c:val>
        </c:ser>
        <c:ser>
          <c:idx val="1"/>
          <c:order val="1"/>
          <c:tx>
            <c:strRef>
              <c:f>[2]Sheet1!$C$47</c:f>
              <c:strCache>
                <c:ptCount val="1"/>
                <c:pt idx="0">
                  <c:v>Industry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14.3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19.5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[2]Sheet1!$D$45:$E$45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[2]Sheet1!$D$47:$E$47</c:f>
              <c:numCache>
                <c:formatCode>General</c:formatCode>
                <c:ptCount val="2"/>
                <c:pt idx="0">
                  <c:v>13.8</c:v>
                </c:pt>
                <c:pt idx="1">
                  <c:v>19.527819999999998</c:v>
                </c:pt>
              </c:numCache>
            </c:numRef>
          </c:val>
        </c:ser>
        <c:ser>
          <c:idx val="2"/>
          <c:order val="2"/>
          <c:tx>
            <c:strRef>
              <c:f>[2]Sheet1!$C$48</c:f>
              <c:strCache>
                <c:ptCount val="1"/>
                <c:pt idx="0">
                  <c:v>Services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85.5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80.3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[2]Sheet1!$D$45:$E$45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[2]Sheet1!$D$48:$E$48</c:f>
              <c:numCache>
                <c:formatCode>General</c:formatCode>
                <c:ptCount val="2"/>
                <c:pt idx="0">
                  <c:v>86</c:v>
                </c:pt>
                <c:pt idx="1">
                  <c:v>80.323779999999999</c:v>
                </c:pt>
              </c:numCache>
            </c:numRef>
          </c:val>
        </c:ser>
        <c:overlap val="100"/>
        <c:axId val="59867520"/>
        <c:axId val="59869056"/>
      </c:barChart>
      <c:catAx>
        <c:axId val="59867520"/>
        <c:scaling>
          <c:orientation val="minMax"/>
        </c:scaling>
        <c:axPos val="l"/>
        <c:numFmt formatCode="General" sourceLinked="1"/>
        <c:tickLblPos val="nextTo"/>
        <c:crossAx val="59869056"/>
        <c:crosses val="autoZero"/>
        <c:auto val="1"/>
        <c:lblAlgn val="ctr"/>
        <c:lblOffset val="100"/>
      </c:catAx>
      <c:valAx>
        <c:axId val="59869056"/>
        <c:scaling>
          <c:orientation val="minMax"/>
        </c:scaling>
        <c:axPos val="b"/>
        <c:numFmt formatCode="0%" sourceLinked="1"/>
        <c:tickLblPos val="nextTo"/>
        <c:crossAx val="598675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bar"/>
        <c:grouping val="percentStacked"/>
        <c:ser>
          <c:idx val="0"/>
          <c:order val="0"/>
          <c:tx>
            <c:strRef>
              <c:f>[2]Sheet1!$C$52</c:f>
              <c:strCache>
                <c:ptCount val="1"/>
                <c:pt idx="0">
                  <c:v>Agriculture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38.9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44.2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[2]Sheet1!$D$51:$E$51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[2]Sheet1!$D$52:$E$52</c:f>
              <c:numCache>
                <c:formatCode>General</c:formatCode>
                <c:ptCount val="2"/>
                <c:pt idx="0">
                  <c:v>41.7</c:v>
                </c:pt>
                <c:pt idx="1">
                  <c:v>44.197049999999997</c:v>
                </c:pt>
              </c:numCache>
            </c:numRef>
          </c:val>
        </c:ser>
        <c:ser>
          <c:idx val="1"/>
          <c:order val="1"/>
          <c:tx>
            <c:strRef>
              <c:f>[2]Sheet1!$C$53</c:f>
              <c:strCache>
                <c:ptCount val="1"/>
                <c:pt idx="0">
                  <c:v>Industry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14.9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15.0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[2]Sheet1!$D$51:$E$51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[2]Sheet1!$D$53:$E$53</c:f>
              <c:numCache>
                <c:formatCode>General</c:formatCode>
                <c:ptCount val="2"/>
                <c:pt idx="0">
                  <c:v>15</c:v>
                </c:pt>
                <c:pt idx="1">
                  <c:v>15.00231</c:v>
                </c:pt>
              </c:numCache>
            </c:numRef>
          </c:val>
        </c:ser>
        <c:ser>
          <c:idx val="2"/>
          <c:order val="2"/>
          <c:tx>
            <c:strRef>
              <c:f>[2]Sheet1!$C$54</c:f>
              <c:strCache>
                <c:ptCount val="1"/>
                <c:pt idx="0">
                  <c:v>Services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46.2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40.8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[2]Sheet1!$D$51:$E$51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[2]Sheet1!$D$54:$E$54</c:f>
              <c:numCache>
                <c:formatCode>General</c:formatCode>
                <c:ptCount val="2"/>
                <c:pt idx="0">
                  <c:v>43.2</c:v>
                </c:pt>
                <c:pt idx="1">
                  <c:v>40.800649999999997</c:v>
                </c:pt>
              </c:numCache>
            </c:numRef>
          </c:val>
        </c:ser>
        <c:overlap val="100"/>
        <c:axId val="60776448"/>
        <c:axId val="60777984"/>
      </c:barChart>
      <c:catAx>
        <c:axId val="60776448"/>
        <c:scaling>
          <c:orientation val="minMax"/>
        </c:scaling>
        <c:axPos val="l"/>
        <c:numFmt formatCode="General" sourceLinked="1"/>
        <c:tickLblPos val="nextTo"/>
        <c:crossAx val="60777984"/>
        <c:crosses val="autoZero"/>
        <c:auto val="1"/>
        <c:lblAlgn val="ctr"/>
        <c:lblOffset val="100"/>
      </c:catAx>
      <c:valAx>
        <c:axId val="60777984"/>
        <c:scaling>
          <c:orientation val="minMax"/>
        </c:scaling>
        <c:axPos val="b"/>
        <c:numFmt formatCode="0%" sourceLinked="1"/>
        <c:tickLblPos val="nextTo"/>
        <c:crossAx val="607764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bar"/>
        <c:grouping val="percentStacked"/>
        <c:ser>
          <c:idx val="0"/>
          <c:order val="0"/>
          <c:tx>
            <c:strRef>
              <c:f>[2]Sheet1!$C$58</c:f>
              <c:strCache>
                <c:ptCount val="1"/>
                <c:pt idx="0">
                  <c:v>Agriculture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47.4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64.4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[2]Sheet1!$D$57:$E$57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[2]Sheet1!$D$58:$E$58</c:f>
              <c:numCache>
                <c:formatCode>General</c:formatCode>
                <c:ptCount val="2"/>
                <c:pt idx="0">
                  <c:v>46.8</c:v>
                </c:pt>
                <c:pt idx="1">
                  <c:v>64.361699999999999</c:v>
                </c:pt>
              </c:numCache>
            </c:numRef>
          </c:val>
        </c:ser>
        <c:ser>
          <c:idx val="1"/>
          <c:order val="1"/>
          <c:tx>
            <c:strRef>
              <c:f>[2]Sheet1!$C$59</c:f>
              <c:strCache>
                <c:ptCount val="1"/>
                <c:pt idx="0">
                  <c:v>Industry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14.4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10.1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[2]Sheet1!$D$57:$E$57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[2]Sheet1!$D$59:$E$59</c:f>
              <c:numCache>
                <c:formatCode>General</c:formatCode>
                <c:ptCount val="2"/>
                <c:pt idx="0">
                  <c:v>14.5</c:v>
                </c:pt>
                <c:pt idx="1">
                  <c:v>10.10638</c:v>
                </c:pt>
              </c:numCache>
            </c:numRef>
          </c:val>
        </c:ser>
        <c:ser>
          <c:idx val="2"/>
          <c:order val="2"/>
          <c:tx>
            <c:strRef>
              <c:f>[2]Sheet1!$C$60</c:f>
              <c:strCache>
                <c:ptCount val="1"/>
                <c:pt idx="0">
                  <c:v>Services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38.2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25.5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[2]Sheet1!$D$57:$E$57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[2]Sheet1!$D$60:$E$60</c:f>
              <c:numCache>
                <c:formatCode>General</c:formatCode>
                <c:ptCount val="2"/>
                <c:pt idx="0">
                  <c:v>38.700000000000003</c:v>
                </c:pt>
                <c:pt idx="1">
                  <c:v>25.53191</c:v>
                </c:pt>
              </c:numCache>
            </c:numRef>
          </c:val>
        </c:ser>
        <c:overlap val="100"/>
        <c:axId val="80153984"/>
        <c:axId val="80180352"/>
      </c:barChart>
      <c:catAx>
        <c:axId val="80153984"/>
        <c:scaling>
          <c:orientation val="minMax"/>
        </c:scaling>
        <c:axPos val="l"/>
        <c:numFmt formatCode="General" sourceLinked="1"/>
        <c:tickLblPos val="nextTo"/>
        <c:crossAx val="80180352"/>
        <c:crosses val="autoZero"/>
        <c:auto val="1"/>
        <c:lblAlgn val="ctr"/>
        <c:lblOffset val="100"/>
      </c:catAx>
      <c:valAx>
        <c:axId val="80180352"/>
        <c:scaling>
          <c:orientation val="minMax"/>
        </c:scaling>
        <c:axPos val="b"/>
        <c:numFmt formatCode="0%" sourceLinked="1"/>
        <c:tickLblPos val="nextTo"/>
        <c:crossAx val="801539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bar"/>
        <c:grouping val="percentStacked"/>
        <c:ser>
          <c:idx val="0"/>
          <c:order val="0"/>
          <c:tx>
            <c:strRef>
              <c:f>[2]Sheet1!$C$64</c:f>
              <c:strCache>
                <c:ptCount val="1"/>
                <c:pt idx="0">
                  <c:v>Agriculture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6.2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10.6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[2]Sheet1!$D$63:$E$63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[2]Sheet1!$D$64:$E$64</c:f>
              <c:numCache>
                <c:formatCode>General</c:formatCode>
                <c:ptCount val="2"/>
                <c:pt idx="0">
                  <c:v>6.1</c:v>
                </c:pt>
                <c:pt idx="1">
                  <c:v>10.60219</c:v>
                </c:pt>
              </c:numCache>
            </c:numRef>
          </c:val>
        </c:ser>
        <c:ser>
          <c:idx val="1"/>
          <c:order val="1"/>
          <c:tx>
            <c:strRef>
              <c:f>[2]Sheet1!$C$65</c:f>
              <c:strCache>
                <c:ptCount val="1"/>
                <c:pt idx="0">
                  <c:v>Industry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16.7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20.4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[2]Sheet1!$D$63:$E$63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[2]Sheet1!$D$65:$E$65</c:f>
              <c:numCache>
                <c:formatCode>General</c:formatCode>
                <c:ptCount val="2"/>
                <c:pt idx="0">
                  <c:v>16.8</c:v>
                </c:pt>
                <c:pt idx="1">
                  <c:v>20.37247</c:v>
                </c:pt>
              </c:numCache>
            </c:numRef>
          </c:val>
        </c:ser>
        <c:ser>
          <c:idx val="2"/>
          <c:order val="2"/>
          <c:tx>
            <c:strRef>
              <c:f>[2]Sheet1!$C$66</c:f>
              <c:strCache>
                <c:ptCount val="1"/>
                <c:pt idx="0">
                  <c:v>Services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77.1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69.0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[2]Sheet1!$D$63:$E$63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[2]Sheet1!$D$66:$E$66</c:f>
              <c:numCache>
                <c:formatCode>General</c:formatCode>
                <c:ptCount val="2"/>
                <c:pt idx="0">
                  <c:v>77.2</c:v>
                </c:pt>
                <c:pt idx="1">
                  <c:v>69.02534</c:v>
                </c:pt>
              </c:numCache>
            </c:numRef>
          </c:val>
        </c:ser>
        <c:overlap val="100"/>
        <c:axId val="80251904"/>
        <c:axId val="86254336"/>
      </c:barChart>
      <c:catAx>
        <c:axId val="80251904"/>
        <c:scaling>
          <c:orientation val="minMax"/>
        </c:scaling>
        <c:axPos val="l"/>
        <c:numFmt formatCode="General" sourceLinked="1"/>
        <c:tickLblPos val="nextTo"/>
        <c:crossAx val="86254336"/>
        <c:crosses val="autoZero"/>
        <c:auto val="1"/>
        <c:lblAlgn val="ctr"/>
        <c:lblOffset val="100"/>
      </c:catAx>
      <c:valAx>
        <c:axId val="86254336"/>
        <c:scaling>
          <c:orientation val="minMax"/>
        </c:scaling>
        <c:axPos val="b"/>
        <c:numFmt formatCode="0%" sourceLinked="1"/>
        <c:tickLblPos val="nextTo"/>
        <c:crossAx val="802519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ko-KR"/>
              <a:t>Cambodia</a:t>
            </a:r>
            <a:endParaRPr lang="ko-KR" altLang="en-US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'[1]가공 테이블'!$B$18</c:f>
              <c:strCache>
                <c:ptCount val="1"/>
                <c:pt idx="0">
                  <c:v>Female 여자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prstClr val="black"/>
              </a:solidFill>
            </a:ln>
          </c:spPr>
          <c:cat>
            <c:numRef>
              <c:f>'[1]가공 테이블'!$C$16:$X$16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cat>
          <c:val>
            <c:numRef>
              <c:f>'[1]가공 테이블'!$C$18:$X$18</c:f>
              <c:numCache>
                <c:formatCode>General</c:formatCode>
                <c:ptCount val="22"/>
                <c:pt idx="0">
                  <c:v>775136</c:v>
                </c:pt>
                <c:pt idx="1">
                  <c:v>721889</c:v>
                </c:pt>
                <c:pt idx="2">
                  <c:v>734804</c:v>
                </c:pt>
                <c:pt idx="3">
                  <c:v>815890</c:v>
                </c:pt>
                <c:pt idx="4">
                  <c:v>669457</c:v>
                </c:pt>
                <c:pt idx="5">
                  <c:v>893424</c:v>
                </c:pt>
                <c:pt idx="6">
                  <c:v>345492</c:v>
                </c:pt>
                <c:pt idx="7">
                  <c:v>443176</c:v>
                </c:pt>
                <c:pt idx="8">
                  <c:v>414814</c:v>
                </c:pt>
                <c:pt idx="9">
                  <c:v>382579</c:v>
                </c:pt>
                <c:pt idx="10">
                  <c:v>307567</c:v>
                </c:pt>
                <c:pt idx="11">
                  <c:v>260954</c:v>
                </c:pt>
                <c:pt idx="12">
                  <c:v>181710</c:v>
                </c:pt>
                <c:pt idx="13">
                  <c:v>139793</c:v>
                </c:pt>
                <c:pt idx="14">
                  <c:v>106074</c:v>
                </c:pt>
                <c:pt idx="15">
                  <c:v>79571</c:v>
                </c:pt>
                <c:pt idx="16">
                  <c:v>48493</c:v>
                </c:pt>
                <c:pt idx="17">
                  <c:v>27126</c:v>
                </c:pt>
                <c:pt idx="18">
                  <c:v>12279</c:v>
                </c:pt>
                <c:pt idx="19">
                  <c:v>4607</c:v>
                </c:pt>
                <c:pt idx="20">
                  <c:v>1177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'[1]가공 테이블'!$B$19</c:f>
              <c:strCache>
                <c:ptCount val="1"/>
                <c:pt idx="0">
                  <c:v>Male 남자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'[1]가공 테이블'!$C$16:$X$16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cat>
          <c:val>
            <c:numRef>
              <c:f>'[1]가공 테이블'!$C$19:$X$19</c:f>
              <c:numCache>
                <c:formatCode>General</c:formatCode>
                <c:ptCount val="22"/>
                <c:pt idx="0">
                  <c:v>-903644</c:v>
                </c:pt>
                <c:pt idx="1">
                  <c:v>-851153</c:v>
                </c:pt>
                <c:pt idx="2">
                  <c:v>-751342</c:v>
                </c:pt>
                <c:pt idx="3">
                  <c:v>-801924</c:v>
                </c:pt>
                <c:pt idx="4">
                  <c:v>-839364</c:v>
                </c:pt>
                <c:pt idx="5">
                  <c:v>-627671</c:v>
                </c:pt>
                <c:pt idx="6">
                  <c:v>-823153</c:v>
                </c:pt>
                <c:pt idx="7">
                  <c:v>-307819</c:v>
                </c:pt>
                <c:pt idx="8">
                  <c:v>-397081</c:v>
                </c:pt>
                <c:pt idx="9">
                  <c:v>-358526</c:v>
                </c:pt>
                <c:pt idx="10">
                  <c:v>-316466</c:v>
                </c:pt>
                <c:pt idx="11">
                  <c:v>-194510</c:v>
                </c:pt>
                <c:pt idx="12">
                  <c:v>-167595</c:v>
                </c:pt>
                <c:pt idx="13">
                  <c:v>-110151</c:v>
                </c:pt>
                <c:pt idx="14">
                  <c:v>-72633</c:v>
                </c:pt>
                <c:pt idx="15">
                  <c:v>-45111</c:v>
                </c:pt>
                <c:pt idx="16">
                  <c:v>-21735</c:v>
                </c:pt>
                <c:pt idx="17">
                  <c:v>-6816</c:v>
                </c:pt>
                <c:pt idx="18">
                  <c:v>-1317</c:v>
                </c:pt>
                <c:pt idx="19">
                  <c:v>-136</c:v>
                </c:pt>
                <c:pt idx="20">
                  <c:v>-7</c:v>
                </c:pt>
                <c:pt idx="21">
                  <c:v>0</c:v>
                </c:pt>
              </c:numCache>
            </c:numRef>
          </c:val>
        </c:ser>
        <c:gapWidth val="0"/>
        <c:overlap val="100"/>
        <c:axId val="102378496"/>
        <c:axId val="139072256"/>
      </c:barChart>
      <c:catAx>
        <c:axId val="102378496"/>
        <c:scaling>
          <c:orientation val="minMax"/>
        </c:scaling>
        <c:axPos val="l"/>
        <c:numFmt formatCode="General" sourceLinked="1"/>
        <c:majorTickMark val="none"/>
        <c:tickLblPos val="nextTo"/>
        <c:crossAx val="139072256"/>
        <c:crosses val="autoZero"/>
        <c:auto val="1"/>
        <c:lblAlgn val="ctr"/>
        <c:lblOffset val="100"/>
      </c:catAx>
      <c:valAx>
        <c:axId val="139072256"/>
        <c:scaling>
          <c:orientation val="minMax"/>
        </c:scaling>
        <c:axPos val="b"/>
        <c:numFmt formatCode="#,##0;#,##0;0;@" sourceLinked="0"/>
        <c:majorTickMark val="none"/>
        <c:tickLblPos val="nextTo"/>
        <c:crossAx val="102378496"/>
        <c:crosses val="autoZero"/>
        <c:crossBetween val="between"/>
        <c:majorUnit val="500000"/>
        <c:dispUnits>
          <c:builtInUnit val="thousands"/>
          <c:dispUnitsLbl>
            <c:layout/>
          </c:dispUnitsLbl>
        </c:dispUnits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bar"/>
        <c:grouping val="percentStacked"/>
        <c:ser>
          <c:idx val="0"/>
          <c:order val="0"/>
          <c:tx>
            <c:strRef>
              <c:f>[2]Sheet1!$C$70</c:f>
              <c:strCache>
                <c:ptCount val="1"/>
                <c:pt idx="0">
                  <c:v>Agriculture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33.6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50.0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[2]Sheet1!$D$69:$E$69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[2]Sheet1!$D$70:$E$70</c:f>
              <c:numCache>
                <c:formatCode>General</c:formatCode>
                <c:ptCount val="2"/>
                <c:pt idx="0">
                  <c:v>31.4</c:v>
                </c:pt>
                <c:pt idx="1">
                  <c:v>50.000689999999999</c:v>
                </c:pt>
              </c:numCache>
            </c:numRef>
          </c:val>
        </c:ser>
        <c:ser>
          <c:idx val="1"/>
          <c:order val="1"/>
          <c:tx>
            <c:strRef>
              <c:f>[2]Sheet1!$C$71</c:f>
              <c:strCache>
                <c:ptCount val="1"/>
                <c:pt idx="0">
                  <c:v>Industry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30.3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[2]Sheet1!$D$69:$E$69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[2]Sheet1!$D$71:$E$71</c:f>
              <c:numCache>
                <c:formatCode>General</c:formatCode>
                <c:ptCount val="2"/>
                <c:pt idx="0">
                  <c:v>30.1</c:v>
                </c:pt>
                <c:pt idx="1">
                  <c:v>22.5</c:v>
                </c:pt>
              </c:numCache>
            </c:numRef>
          </c:val>
        </c:ser>
        <c:ser>
          <c:idx val="2"/>
          <c:order val="2"/>
          <c:tx>
            <c:strRef>
              <c:f>[2]Sheet1!$C$72</c:f>
              <c:strCache>
                <c:ptCount val="1"/>
                <c:pt idx="0">
                  <c:v>Services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36.1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[2]Sheet1!$D$69:$E$69</c:f>
              <c:numCache>
                <c:formatCode>General</c:formatCode>
                <c:ptCount val="2"/>
                <c:pt idx="0">
                  <c:v>2013</c:v>
                </c:pt>
                <c:pt idx="1">
                  <c:v>2000</c:v>
                </c:pt>
              </c:numCache>
            </c:numRef>
          </c:cat>
          <c:val>
            <c:numRef>
              <c:f>[2]Sheet1!$D$72:$E$72</c:f>
              <c:numCache>
                <c:formatCode>General</c:formatCode>
                <c:ptCount val="2"/>
                <c:pt idx="0">
                  <c:v>38.5</c:v>
                </c:pt>
                <c:pt idx="1">
                  <c:v>27.5</c:v>
                </c:pt>
              </c:numCache>
            </c:numRef>
          </c:val>
        </c:ser>
        <c:overlap val="100"/>
        <c:axId val="86297216"/>
        <c:axId val="86380928"/>
      </c:barChart>
      <c:catAx>
        <c:axId val="86297216"/>
        <c:scaling>
          <c:orientation val="minMax"/>
        </c:scaling>
        <c:axPos val="l"/>
        <c:numFmt formatCode="General" sourceLinked="1"/>
        <c:tickLblPos val="nextTo"/>
        <c:crossAx val="86380928"/>
        <c:crosses val="autoZero"/>
        <c:auto val="1"/>
        <c:lblAlgn val="ctr"/>
        <c:lblOffset val="100"/>
      </c:catAx>
      <c:valAx>
        <c:axId val="86380928"/>
        <c:scaling>
          <c:orientation val="minMax"/>
        </c:scaling>
        <c:axPos val="b"/>
        <c:numFmt formatCode="0%" sourceLinked="1"/>
        <c:tickLblPos val="nextTo"/>
        <c:crossAx val="862972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bar"/>
        <c:grouping val="percentStacked"/>
        <c:ser>
          <c:idx val="0"/>
          <c:order val="0"/>
          <c:tx>
            <c:strRef>
              <c:f>[3]Sheet1!$C$4</c:f>
              <c:strCache>
                <c:ptCount val="1"/>
                <c:pt idx="0">
                  <c:v>Agriculture</c:v>
                </c:pt>
              </c:strCache>
            </c:strRef>
          </c:tx>
          <c:cat>
            <c:numRef>
              <c:f>[3]Sheet1!$D$3:$E$3</c:f>
              <c:numCache>
                <c:formatCode>General</c:formatCode>
                <c:ptCount val="2"/>
                <c:pt idx="0">
                  <c:v>2013</c:v>
                </c:pt>
                <c:pt idx="1">
                  <c:v>2001</c:v>
                </c:pt>
              </c:numCache>
            </c:numRef>
          </c:cat>
          <c:val>
            <c:numRef>
              <c:f>[3]Sheet1!$D$4:$E$4</c:f>
              <c:numCache>
                <c:formatCode>General</c:formatCode>
                <c:ptCount val="2"/>
                <c:pt idx="0">
                  <c:v>0.69679011232560006</c:v>
                </c:pt>
                <c:pt idx="1">
                  <c:v>1.1345700000000001</c:v>
                </c:pt>
              </c:numCache>
            </c:numRef>
          </c:val>
        </c:ser>
        <c:ser>
          <c:idx val="1"/>
          <c:order val="1"/>
          <c:tx>
            <c:strRef>
              <c:f>[3]Sheet1!$C$5</c:f>
              <c:strCache>
                <c:ptCount val="1"/>
                <c:pt idx="0">
                  <c:v>Industry</c:v>
                </c:pt>
              </c:strCache>
            </c:strRef>
          </c:tx>
          <c:dLbls>
            <c:showVal val="1"/>
          </c:dLbls>
          <c:cat>
            <c:numRef>
              <c:f>[3]Sheet1!$D$3:$E$3</c:f>
              <c:numCache>
                <c:formatCode>General</c:formatCode>
                <c:ptCount val="2"/>
                <c:pt idx="0">
                  <c:v>2013</c:v>
                </c:pt>
                <c:pt idx="1">
                  <c:v>2001</c:v>
                </c:pt>
              </c:numCache>
            </c:numRef>
          </c:cat>
          <c:val>
            <c:numRef>
              <c:f>[3]Sheet1!$D$5:$E$5</c:f>
              <c:numCache>
                <c:formatCode>General</c:formatCode>
                <c:ptCount val="2"/>
                <c:pt idx="0">
                  <c:v>68.240424254751275</c:v>
                </c:pt>
                <c:pt idx="1">
                  <c:v>60.042839999999998</c:v>
                </c:pt>
              </c:numCache>
            </c:numRef>
          </c:val>
        </c:ser>
        <c:ser>
          <c:idx val="2"/>
          <c:order val="2"/>
          <c:tx>
            <c:strRef>
              <c:f>[3]Sheet1!$C$6</c:f>
              <c:strCache>
                <c:ptCount val="1"/>
                <c:pt idx="0">
                  <c:v>Services</c:v>
                </c:pt>
              </c:strCache>
            </c:strRef>
          </c:tx>
          <c:dLbls>
            <c:showVal val="1"/>
          </c:dLbls>
          <c:cat>
            <c:numRef>
              <c:f>[3]Sheet1!$D$3:$E$3</c:f>
              <c:numCache>
                <c:formatCode>General</c:formatCode>
                <c:ptCount val="2"/>
                <c:pt idx="0">
                  <c:v>2013</c:v>
                </c:pt>
                <c:pt idx="1">
                  <c:v>2001</c:v>
                </c:pt>
              </c:numCache>
            </c:numRef>
          </c:cat>
          <c:val>
            <c:numRef>
              <c:f>[3]Sheet1!$D$6:$E$6</c:f>
              <c:numCache>
                <c:formatCode>General</c:formatCode>
                <c:ptCount val="2"/>
                <c:pt idx="0">
                  <c:v>31.033798498836678</c:v>
                </c:pt>
                <c:pt idx="1">
                  <c:v>38.822589999999998</c:v>
                </c:pt>
              </c:numCache>
            </c:numRef>
          </c:val>
        </c:ser>
        <c:overlap val="100"/>
        <c:axId val="86407040"/>
        <c:axId val="86408576"/>
      </c:barChart>
      <c:catAx>
        <c:axId val="86407040"/>
        <c:scaling>
          <c:orientation val="minMax"/>
        </c:scaling>
        <c:axPos val="l"/>
        <c:numFmt formatCode="General" sourceLinked="1"/>
        <c:tickLblPos val="nextTo"/>
        <c:crossAx val="86408576"/>
        <c:crosses val="autoZero"/>
        <c:auto val="1"/>
        <c:lblAlgn val="ctr"/>
        <c:lblOffset val="100"/>
      </c:catAx>
      <c:valAx>
        <c:axId val="86408576"/>
        <c:scaling>
          <c:orientation val="minMax"/>
        </c:scaling>
        <c:axPos val="b"/>
        <c:numFmt formatCode="0%" sourceLinked="1"/>
        <c:tickLblPos val="nextTo"/>
        <c:crossAx val="86407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bar"/>
        <c:grouping val="percentStacked"/>
        <c:ser>
          <c:idx val="0"/>
          <c:order val="0"/>
          <c:tx>
            <c:strRef>
              <c:f>[3]Sheet1!$C$10</c:f>
              <c:strCache>
                <c:ptCount val="1"/>
                <c:pt idx="0">
                  <c:v>Agriculture</c:v>
                </c:pt>
              </c:strCache>
            </c:strRef>
          </c:tx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elete val="1"/>
          </c:dLbls>
          <c:cat>
            <c:numRef>
              <c:f>[3]Sheet1!$D$3:$E$3</c:f>
              <c:numCache>
                <c:formatCode>General</c:formatCode>
                <c:ptCount val="2"/>
                <c:pt idx="0">
                  <c:v>2013</c:v>
                </c:pt>
                <c:pt idx="1">
                  <c:v>2001</c:v>
                </c:pt>
              </c:numCache>
            </c:numRef>
          </c:cat>
          <c:val>
            <c:numRef>
              <c:f>[3]Sheet1!$D$10:$E$10</c:f>
              <c:numCache>
                <c:formatCode>General</c:formatCode>
                <c:ptCount val="2"/>
                <c:pt idx="0">
                  <c:v>64.3</c:v>
                </c:pt>
                <c:pt idx="1">
                  <c:v>73.723550000000003</c:v>
                </c:pt>
              </c:numCache>
            </c:numRef>
          </c:val>
        </c:ser>
        <c:ser>
          <c:idx val="1"/>
          <c:order val="1"/>
          <c:tx>
            <c:strRef>
              <c:f>[3]Sheet1!$C$11</c:f>
              <c:strCache>
                <c:ptCount val="1"/>
                <c:pt idx="0">
                  <c:v>Industry</c:v>
                </c:pt>
              </c:strCache>
            </c:strRef>
          </c:tx>
          <c:dLbls>
            <c:showVal val="1"/>
          </c:dLbls>
          <c:cat>
            <c:numRef>
              <c:f>[3]Sheet1!$D$3:$E$3</c:f>
              <c:numCache>
                <c:formatCode>General</c:formatCode>
                <c:ptCount val="2"/>
                <c:pt idx="0">
                  <c:v>2013</c:v>
                </c:pt>
                <c:pt idx="1">
                  <c:v>2001</c:v>
                </c:pt>
              </c:numCache>
            </c:numRef>
          </c:cat>
          <c:val>
            <c:numRef>
              <c:f>[3]Sheet1!$D$11:$E$11</c:f>
              <c:numCache>
                <c:formatCode>General</c:formatCode>
                <c:ptCount val="2"/>
                <c:pt idx="0">
                  <c:v>8.1</c:v>
                </c:pt>
                <c:pt idx="1">
                  <c:v>7.02562</c:v>
                </c:pt>
              </c:numCache>
            </c:numRef>
          </c:val>
        </c:ser>
        <c:ser>
          <c:idx val="2"/>
          <c:order val="2"/>
          <c:tx>
            <c:strRef>
              <c:f>[3]Sheet1!$C$12</c:f>
              <c:strCache>
                <c:ptCount val="1"/>
                <c:pt idx="0">
                  <c:v>Services</c:v>
                </c:pt>
              </c:strCache>
            </c:strRef>
          </c:tx>
          <c:dLbls>
            <c:showVal val="1"/>
          </c:dLbls>
          <c:cat>
            <c:numRef>
              <c:f>[3]Sheet1!$D$3:$E$3</c:f>
              <c:numCache>
                <c:formatCode>General</c:formatCode>
                <c:ptCount val="2"/>
                <c:pt idx="0">
                  <c:v>2013</c:v>
                </c:pt>
                <c:pt idx="1">
                  <c:v>2001</c:v>
                </c:pt>
              </c:numCache>
            </c:numRef>
          </c:cat>
          <c:val>
            <c:numRef>
              <c:f>[3]Sheet1!$D$12:$E$12</c:f>
              <c:numCache>
                <c:formatCode>General</c:formatCode>
                <c:ptCount val="2"/>
                <c:pt idx="0">
                  <c:v>27.6</c:v>
                </c:pt>
                <c:pt idx="1">
                  <c:v>19.250820000000001</c:v>
                </c:pt>
              </c:numCache>
            </c:numRef>
          </c:val>
        </c:ser>
        <c:overlap val="100"/>
        <c:axId val="99829248"/>
        <c:axId val="99830784"/>
      </c:barChart>
      <c:catAx>
        <c:axId val="99829248"/>
        <c:scaling>
          <c:orientation val="minMax"/>
        </c:scaling>
        <c:axPos val="l"/>
        <c:numFmt formatCode="General" sourceLinked="1"/>
        <c:tickLblPos val="nextTo"/>
        <c:crossAx val="99830784"/>
        <c:crosses val="autoZero"/>
        <c:auto val="1"/>
        <c:lblAlgn val="ctr"/>
        <c:lblOffset val="100"/>
      </c:catAx>
      <c:valAx>
        <c:axId val="99830784"/>
        <c:scaling>
          <c:orientation val="minMax"/>
        </c:scaling>
        <c:axPos val="b"/>
        <c:numFmt formatCode="0%" sourceLinked="1"/>
        <c:tickLblPos val="nextTo"/>
        <c:crossAx val="99829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bar"/>
        <c:grouping val="percentStacked"/>
        <c:ser>
          <c:idx val="1"/>
          <c:order val="0"/>
          <c:tx>
            <c:strRef>
              <c:f>[3]Sheet1!$C$22</c:f>
              <c:strCache>
                <c:ptCount val="1"/>
                <c:pt idx="0">
                  <c:v>Agriculture</c:v>
                </c:pt>
              </c:strCache>
            </c:strRef>
          </c:tx>
          <c:dLbls>
            <c:showVal val="1"/>
          </c:dLbls>
          <c:cat>
            <c:numRef>
              <c:f>[3]Sheet1!$D$21:$E$21</c:f>
              <c:numCache>
                <c:formatCode>General</c:formatCode>
                <c:ptCount val="2"/>
                <c:pt idx="0">
                  <c:v>2012</c:v>
                </c:pt>
                <c:pt idx="1">
                  <c:v>2001</c:v>
                </c:pt>
              </c:numCache>
            </c:numRef>
          </c:cat>
          <c:val>
            <c:numRef>
              <c:f>[3]Sheet1!$D$22:$E$22</c:f>
              <c:numCache>
                <c:formatCode>General</c:formatCode>
                <c:ptCount val="2"/>
                <c:pt idx="0">
                  <c:v>27.59421</c:v>
                </c:pt>
                <c:pt idx="1">
                  <c:v>45.540939999999999</c:v>
                </c:pt>
              </c:numCache>
            </c:numRef>
          </c:val>
        </c:ser>
        <c:ser>
          <c:idx val="0"/>
          <c:order val="1"/>
          <c:tx>
            <c:v>Industry</c:v>
          </c:tx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elete val="1"/>
          </c:dLbls>
          <c:cat>
            <c:numRef>
              <c:f>[3]Sheet1!$D$21:$E$21</c:f>
              <c:numCache>
                <c:formatCode>General</c:formatCode>
                <c:ptCount val="2"/>
                <c:pt idx="0">
                  <c:v>2012</c:v>
                </c:pt>
                <c:pt idx="1">
                  <c:v>2001</c:v>
                </c:pt>
              </c:numCache>
            </c:numRef>
          </c:cat>
          <c:val>
            <c:numRef>
              <c:f>[3]Sheet1!$D$23:$E$23</c:f>
              <c:numCache>
                <c:formatCode>General</c:formatCode>
                <c:ptCount val="2"/>
                <c:pt idx="0">
                  <c:v>33.057740000000003</c:v>
                </c:pt>
                <c:pt idx="1">
                  <c:v>18.272390000000001</c:v>
                </c:pt>
              </c:numCache>
            </c:numRef>
          </c:val>
        </c:ser>
        <c:ser>
          <c:idx val="2"/>
          <c:order val="2"/>
          <c:tx>
            <c:v>Services</c:v>
          </c:tx>
          <c:dLbls>
            <c:showVal val="1"/>
          </c:dLbls>
          <c:cat>
            <c:numRef>
              <c:f>[3]Sheet1!$D$21:$E$21</c:f>
              <c:numCache>
                <c:formatCode>General</c:formatCode>
                <c:ptCount val="2"/>
                <c:pt idx="0">
                  <c:v>2012</c:v>
                </c:pt>
                <c:pt idx="1">
                  <c:v>2001</c:v>
                </c:pt>
              </c:numCache>
            </c:numRef>
          </c:cat>
          <c:val>
            <c:numRef>
              <c:f>[3]Sheet1!$D$24:$E$24</c:f>
              <c:numCache>
                <c:formatCode>General</c:formatCode>
                <c:ptCount val="2"/>
                <c:pt idx="0">
                  <c:v>39.348050000000001</c:v>
                </c:pt>
                <c:pt idx="1">
                  <c:v>36.186669999999999</c:v>
                </c:pt>
              </c:numCache>
            </c:numRef>
          </c:val>
        </c:ser>
        <c:overlap val="100"/>
        <c:axId val="99878016"/>
        <c:axId val="99879552"/>
      </c:barChart>
      <c:catAx>
        <c:axId val="99878016"/>
        <c:scaling>
          <c:orientation val="minMax"/>
        </c:scaling>
        <c:axPos val="l"/>
        <c:numFmt formatCode="General" sourceLinked="1"/>
        <c:tickLblPos val="nextTo"/>
        <c:crossAx val="99879552"/>
        <c:crosses val="autoZero"/>
        <c:auto val="1"/>
        <c:lblAlgn val="ctr"/>
        <c:lblOffset val="100"/>
      </c:catAx>
      <c:valAx>
        <c:axId val="99879552"/>
        <c:scaling>
          <c:orientation val="minMax"/>
        </c:scaling>
        <c:axPos val="b"/>
        <c:numFmt formatCode="0%" sourceLinked="1"/>
        <c:tickLblPos val="nextTo"/>
        <c:crossAx val="99878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bar"/>
        <c:grouping val="percentStacked"/>
        <c:ser>
          <c:idx val="0"/>
          <c:order val="0"/>
          <c:tx>
            <c:strRef>
              <c:f>[3]Sheet1!$C$34</c:f>
              <c:strCache>
                <c:ptCount val="1"/>
                <c:pt idx="0">
                  <c:v>Agriculture</c:v>
                </c:pt>
              </c:strCache>
            </c:strRef>
          </c:tx>
          <c:dLbls>
            <c:showVal val="1"/>
          </c:dLbls>
          <c:cat>
            <c:numRef>
              <c:f>[3]Sheet1!$D$33:$E$33</c:f>
              <c:numCache>
                <c:formatCode>General</c:formatCode>
                <c:ptCount val="2"/>
                <c:pt idx="0">
                  <c:v>2012</c:v>
                </c:pt>
                <c:pt idx="1">
                  <c:v>1990</c:v>
                </c:pt>
              </c:numCache>
            </c:numRef>
          </c:cat>
          <c:val>
            <c:numRef>
              <c:f>[3]Sheet1!$D$34:$E$34</c:f>
              <c:numCache>
                <c:formatCode>General</c:formatCode>
                <c:ptCount val="2"/>
                <c:pt idx="0">
                  <c:v>30.45364</c:v>
                </c:pt>
                <c:pt idx="1">
                  <c:v>65.565439999999995</c:v>
                </c:pt>
              </c:numCache>
            </c:numRef>
          </c:val>
        </c:ser>
        <c:ser>
          <c:idx val="1"/>
          <c:order val="1"/>
          <c:tx>
            <c:strRef>
              <c:f>[3]Sheet1!$C$35</c:f>
              <c:strCache>
                <c:ptCount val="1"/>
                <c:pt idx="0">
                  <c:v>Industry</c:v>
                </c:pt>
              </c:strCache>
            </c:strRef>
          </c:tx>
          <c:dLbls>
            <c:showVal val="1"/>
          </c:dLbls>
          <c:cat>
            <c:numRef>
              <c:f>[3]Sheet1!$D$33:$E$33</c:f>
              <c:numCache>
                <c:formatCode>General</c:formatCode>
                <c:ptCount val="2"/>
                <c:pt idx="0">
                  <c:v>2012</c:v>
                </c:pt>
                <c:pt idx="1">
                  <c:v>1990</c:v>
                </c:pt>
              </c:numCache>
            </c:numRef>
          </c:cat>
          <c:val>
            <c:numRef>
              <c:f>[3]Sheet1!$D$35:$E$35</c:f>
              <c:numCache>
                <c:formatCode>General</c:formatCode>
                <c:ptCount val="2"/>
                <c:pt idx="0">
                  <c:v>32</c:v>
                </c:pt>
                <c:pt idx="1">
                  <c:v>7.6874200000000004</c:v>
                </c:pt>
              </c:numCache>
            </c:numRef>
          </c:val>
        </c:ser>
        <c:ser>
          <c:idx val="2"/>
          <c:order val="2"/>
          <c:tx>
            <c:strRef>
              <c:f>[3]Sheet1!$C$36</c:f>
              <c:strCache>
                <c:ptCount val="1"/>
                <c:pt idx="0">
                  <c:v>Services</c:v>
                </c:pt>
              </c:strCache>
            </c:strRef>
          </c:tx>
          <c:dLbls>
            <c:showVal val="1"/>
          </c:dLbls>
          <c:cat>
            <c:numRef>
              <c:f>[3]Sheet1!$D$33:$E$33</c:f>
              <c:numCache>
                <c:formatCode>General</c:formatCode>
                <c:ptCount val="2"/>
                <c:pt idx="0">
                  <c:v>2012</c:v>
                </c:pt>
                <c:pt idx="1">
                  <c:v>1990</c:v>
                </c:pt>
              </c:numCache>
            </c:numRef>
          </c:cat>
          <c:val>
            <c:numRef>
              <c:f>[3]Sheet1!$D$36:$E$36</c:f>
              <c:numCache>
                <c:formatCode>General</c:formatCode>
                <c:ptCount val="2"/>
                <c:pt idx="0">
                  <c:v>37.480809999999998</c:v>
                </c:pt>
                <c:pt idx="1">
                  <c:v>26.747140000000002</c:v>
                </c:pt>
              </c:numCache>
            </c:numRef>
          </c:val>
        </c:ser>
        <c:overlap val="100"/>
        <c:axId val="99926784"/>
        <c:axId val="99928320"/>
      </c:barChart>
      <c:catAx>
        <c:axId val="99926784"/>
        <c:scaling>
          <c:orientation val="minMax"/>
        </c:scaling>
        <c:axPos val="l"/>
        <c:numFmt formatCode="General" sourceLinked="1"/>
        <c:tickLblPos val="nextTo"/>
        <c:crossAx val="99928320"/>
        <c:crosses val="autoZero"/>
        <c:auto val="1"/>
        <c:lblAlgn val="ctr"/>
        <c:lblOffset val="100"/>
      </c:catAx>
      <c:valAx>
        <c:axId val="99928320"/>
        <c:scaling>
          <c:orientation val="minMax"/>
        </c:scaling>
        <c:axPos val="b"/>
        <c:numFmt formatCode="0%" sourceLinked="1"/>
        <c:tickLblPos val="nextTo"/>
        <c:crossAx val="99926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ko-KR"/>
              <a:t>Indonesia</a:t>
            </a:r>
            <a:endParaRPr lang="ko-KR" altLang="en-US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'[1]가공 테이블'!$B$22</c:f>
              <c:strCache>
                <c:ptCount val="1"/>
                <c:pt idx="0">
                  <c:v>Female 여자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prstClr val="black"/>
              </a:solidFill>
            </a:ln>
          </c:spPr>
          <c:cat>
            <c:numRef>
              <c:f>'[1]가공 테이블'!$C$20:$X$20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cat>
          <c:val>
            <c:numRef>
              <c:f>'[1]가공 테이블'!$C$22:$X$22</c:f>
              <c:numCache>
                <c:formatCode>General</c:formatCode>
                <c:ptCount val="22"/>
                <c:pt idx="0">
                  <c:v>12167695</c:v>
                </c:pt>
                <c:pt idx="1">
                  <c:v>11140287</c:v>
                </c:pt>
                <c:pt idx="2">
                  <c:v>11418819</c:v>
                </c:pt>
                <c:pt idx="3">
                  <c:v>11178218</c:v>
                </c:pt>
                <c:pt idx="4">
                  <c:v>10352041</c:v>
                </c:pt>
                <c:pt idx="5">
                  <c:v>10062972</c:v>
                </c:pt>
                <c:pt idx="6">
                  <c:v>10733380</c:v>
                </c:pt>
                <c:pt idx="7">
                  <c:v>9892257</c:v>
                </c:pt>
                <c:pt idx="8">
                  <c:v>9147247</c:v>
                </c:pt>
                <c:pt idx="9">
                  <c:v>8143330</c:v>
                </c:pt>
                <c:pt idx="10">
                  <c:v>6899422</c:v>
                </c:pt>
                <c:pt idx="11">
                  <c:v>5536156</c:v>
                </c:pt>
                <c:pt idx="12">
                  <c:v>3829479</c:v>
                </c:pt>
                <c:pt idx="13">
                  <c:v>2826322</c:v>
                </c:pt>
                <c:pt idx="14">
                  <c:v>2057719.9999999998</c:v>
                </c:pt>
                <c:pt idx="15">
                  <c:v>1427802</c:v>
                </c:pt>
                <c:pt idx="16">
                  <c:v>693566</c:v>
                </c:pt>
                <c:pt idx="17">
                  <c:v>295689</c:v>
                </c:pt>
                <c:pt idx="18">
                  <c:v>65325.999999999993</c:v>
                </c:pt>
                <c:pt idx="19">
                  <c:v>7770</c:v>
                </c:pt>
                <c:pt idx="20">
                  <c:v>438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'[1]가공 테이블'!$B$23</c:f>
              <c:strCache>
                <c:ptCount val="1"/>
                <c:pt idx="0">
                  <c:v>Male 남자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'[1]가공 테이블'!$C$20:$X$20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cat>
          <c:val>
            <c:numRef>
              <c:f>'[1]가공 테이블'!$C$23:$X$23</c:f>
              <c:numCache>
                <c:formatCode>General</c:formatCode>
                <c:ptCount val="22"/>
                <c:pt idx="0">
                  <c:v>-12695867</c:v>
                </c:pt>
                <c:pt idx="1">
                  <c:v>-11783457</c:v>
                </c:pt>
                <c:pt idx="2">
                  <c:v>-12119444</c:v>
                </c:pt>
                <c:pt idx="3">
                  <c:v>-11759175</c:v>
                </c:pt>
                <c:pt idx="4">
                  <c:v>-10655760</c:v>
                </c:pt>
                <c:pt idx="5">
                  <c:v>-9913466</c:v>
                </c:pt>
                <c:pt idx="6">
                  <c:v>-10675631</c:v>
                </c:pt>
                <c:pt idx="7">
                  <c:v>-9990145</c:v>
                </c:pt>
                <c:pt idx="8">
                  <c:v>-9348235</c:v>
                </c:pt>
                <c:pt idx="9">
                  <c:v>-8263999</c:v>
                </c:pt>
                <c:pt idx="10">
                  <c:v>-6881309</c:v>
                </c:pt>
                <c:pt idx="11">
                  <c:v>-5611066</c:v>
                </c:pt>
                <c:pt idx="12">
                  <c:v>-4039304</c:v>
                </c:pt>
                <c:pt idx="13">
                  <c:v>-2516760</c:v>
                </c:pt>
                <c:pt idx="14">
                  <c:v>-1736416</c:v>
                </c:pt>
                <c:pt idx="15">
                  <c:v>-1031736.0000000001</c:v>
                </c:pt>
                <c:pt idx="16">
                  <c:v>-448459</c:v>
                </c:pt>
                <c:pt idx="17">
                  <c:v>-181781</c:v>
                </c:pt>
                <c:pt idx="18">
                  <c:v>-32506.999999999996</c:v>
                </c:pt>
                <c:pt idx="19">
                  <c:v>-3167</c:v>
                </c:pt>
                <c:pt idx="20">
                  <c:v>-195</c:v>
                </c:pt>
                <c:pt idx="21">
                  <c:v>0</c:v>
                </c:pt>
              </c:numCache>
            </c:numRef>
          </c:val>
        </c:ser>
        <c:gapWidth val="0"/>
        <c:overlap val="100"/>
        <c:axId val="58468224"/>
        <c:axId val="58469760"/>
      </c:barChart>
      <c:catAx>
        <c:axId val="58468224"/>
        <c:scaling>
          <c:orientation val="minMax"/>
        </c:scaling>
        <c:axPos val="l"/>
        <c:numFmt formatCode="General" sourceLinked="1"/>
        <c:majorTickMark val="none"/>
        <c:tickLblPos val="nextTo"/>
        <c:crossAx val="58469760"/>
        <c:crosses val="autoZero"/>
        <c:auto val="1"/>
        <c:lblAlgn val="ctr"/>
        <c:lblOffset val="100"/>
      </c:catAx>
      <c:valAx>
        <c:axId val="58469760"/>
        <c:scaling>
          <c:orientation val="minMax"/>
        </c:scaling>
        <c:axPos val="b"/>
        <c:numFmt formatCode="#,##0;#,##0;0;@" sourceLinked="0"/>
        <c:majorTickMark val="none"/>
        <c:tickLblPos val="nextTo"/>
        <c:crossAx val="58468224"/>
        <c:crosses val="autoZero"/>
        <c:crossBetween val="between"/>
        <c:majorUnit val="5000000"/>
        <c:dispUnits>
          <c:builtInUnit val="millions"/>
          <c:dispUnitsLbl>
            <c:layout/>
          </c:dispUnitsLbl>
        </c:dispUnits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ko-KR"/>
              <a:t>Lao</a:t>
            </a:r>
            <a:r>
              <a:rPr lang="en-US" altLang="ko-KR" baseline="0"/>
              <a:t> PDR</a:t>
            </a:r>
            <a:endParaRPr lang="ko-KR" altLang="en-US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'[1]가공 테이블'!$B$26</c:f>
              <c:strCache>
                <c:ptCount val="1"/>
                <c:pt idx="0">
                  <c:v>Female 여자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prstClr val="black"/>
              </a:solidFill>
            </a:ln>
          </c:spPr>
          <c:cat>
            <c:numRef>
              <c:f>'[1]가공 테이블'!$C$24:$X$24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cat>
          <c:val>
            <c:numRef>
              <c:f>'[1]가공 테이블'!$C$26:$X$26</c:f>
              <c:numCache>
                <c:formatCode>General</c:formatCode>
                <c:ptCount val="22"/>
                <c:pt idx="0">
                  <c:v>410407</c:v>
                </c:pt>
                <c:pt idx="1">
                  <c:v>389612</c:v>
                </c:pt>
                <c:pt idx="2">
                  <c:v>358813</c:v>
                </c:pt>
                <c:pt idx="3">
                  <c:v>371331</c:v>
                </c:pt>
                <c:pt idx="4">
                  <c:v>374237</c:v>
                </c:pt>
                <c:pt idx="5">
                  <c:v>311719</c:v>
                </c:pt>
                <c:pt idx="6">
                  <c:v>242686</c:v>
                </c:pt>
                <c:pt idx="7">
                  <c:v>197224</c:v>
                </c:pt>
                <c:pt idx="8">
                  <c:v>170048</c:v>
                </c:pt>
                <c:pt idx="9">
                  <c:v>144327</c:v>
                </c:pt>
                <c:pt idx="10">
                  <c:v>123025</c:v>
                </c:pt>
                <c:pt idx="11">
                  <c:v>99308</c:v>
                </c:pt>
                <c:pt idx="12">
                  <c:v>77673</c:v>
                </c:pt>
                <c:pt idx="13">
                  <c:v>57899</c:v>
                </c:pt>
                <c:pt idx="14">
                  <c:v>40447</c:v>
                </c:pt>
                <c:pt idx="15">
                  <c:v>26900</c:v>
                </c:pt>
                <c:pt idx="16">
                  <c:v>14160</c:v>
                </c:pt>
                <c:pt idx="17">
                  <c:v>5444</c:v>
                </c:pt>
                <c:pt idx="18">
                  <c:v>1257</c:v>
                </c:pt>
                <c:pt idx="19">
                  <c:v>166</c:v>
                </c:pt>
                <c:pt idx="20">
                  <c:v>12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'[1]가공 테이블'!$B$27</c:f>
              <c:strCache>
                <c:ptCount val="1"/>
                <c:pt idx="0">
                  <c:v>Male 남자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'[1]가공 테이블'!$C$24:$X$24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cat>
          <c:val>
            <c:numRef>
              <c:f>'[1]가공 테이블'!$C$27:$X$27</c:f>
              <c:numCache>
                <c:formatCode>General</c:formatCode>
                <c:ptCount val="22"/>
                <c:pt idx="0">
                  <c:v>-428393</c:v>
                </c:pt>
                <c:pt idx="1">
                  <c:v>-406042</c:v>
                </c:pt>
                <c:pt idx="2">
                  <c:v>-371770</c:v>
                </c:pt>
                <c:pt idx="3">
                  <c:v>-381998</c:v>
                </c:pt>
                <c:pt idx="4">
                  <c:v>-382566</c:v>
                </c:pt>
                <c:pt idx="5">
                  <c:v>-316206</c:v>
                </c:pt>
                <c:pt idx="6">
                  <c:v>-240003</c:v>
                </c:pt>
                <c:pt idx="7">
                  <c:v>-188010</c:v>
                </c:pt>
                <c:pt idx="8">
                  <c:v>-155677</c:v>
                </c:pt>
                <c:pt idx="9">
                  <c:v>-129354.00000000001</c:v>
                </c:pt>
                <c:pt idx="10">
                  <c:v>-111250</c:v>
                </c:pt>
                <c:pt idx="11">
                  <c:v>-90620</c:v>
                </c:pt>
                <c:pt idx="12">
                  <c:v>-70527</c:v>
                </c:pt>
                <c:pt idx="13">
                  <c:v>-46477</c:v>
                </c:pt>
                <c:pt idx="14">
                  <c:v>-31833</c:v>
                </c:pt>
                <c:pt idx="15">
                  <c:v>-20493</c:v>
                </c:pt>
                <c:pt idx="16">
                  <c:v>-9989</c:v>
                </c:pt>
                <c:pt idx="17">
                  <c:v>-3383</c:v>
                </c:pt>
                <c:pt idx="18">
                  <c:v>-664</c:v>
                </c:pt>
                <c:pt idx="19">
                  <c:v>-69</c:v>
                </c:pt>
                <c:pt idx="20">
                  <c:v>-4</c:v>
                </c:pt>
                <c:pt idx="21">
                  <c:v>0</c:v>
                </c:pt>
              </c:numCache>
            </c:numRef>
          </c:val>
        </c:ser>
        <c:gapWidth val="0"/>
        <c:overlap val="100"/>
        <c:axId val="58495360"/>
        <c:axId val="58496896"/>
      </c:barChart>
      <c:catAx>
        <c:axId val="58495360"/>
        <c:scaling>
          <c:orientation val="minMax"/>
        </c:scaling>
        <c:axPos val="l"/>
        <c:numFmt formatCode="General" sourceLinked="1"/>
        <c:majorTickMark val="none"/>
        <c:tickLblPos val="nextTo"/>
        <c:crossAx val="58496896"/>
        <c:crosses val="autoZero"/>
        <c:auto val="1"/>
        <c:lblAlgn val="ctr"/>
        <c:lblOffset val="100"/>
      </c:catAx>
      <c:valAx>
        <c:axId val="58496896"/>
        <c:scaling>
          <c:orientation val="minMax"/>
        </c:scaling>
        <c:axPos val="b"/>
        <c:numFmt formatCode="#,##0;#,##0;0;@" sourceLinked="0"/>
        <c:majorTickMark val="none"/>
        <c:tickLblPos val="nextTo"/>
        <c:crossAx val="58495360"/>
        <c:crosses val="autoZero"/>
        <c:crossBetween val="between"/>
        <c:majorUnit val="100000"/>
        <c:dispUnits>
          <c:builtInUnit val="thousands"/>
          <c:dispUnitsLbl>
            <c:layout/>
          </c:dispUnitsLbl>
        </c:dispUnits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ko-KR"/>
              <a:t>Malaysia</a:t>
            </a:r>
            <a:endParaRPr lang="ko-KR" altLang="en-US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'[1]가공 테이블'!$B$30</c:f>
              <c:strCache>
                <c:ptCount val="1"/>
                <c:pt idx="0">
                  <c:v>Female 여자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prstClr val="black"/>
              </a:solidFill>
            </a:ln>
          </c:spPr>
          <c:cat>
            <c:numRef>
              <c:f>'[1]가공 테이블'!$C$28:$X$28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cat>
          <c:val>
            <c:numRef>
              <c:f>'[1]가공 테이블'!$C$30:$X$30</c:f>
              <c:numCache>
                <c:formatCode>General</c:formatCode>
                <c:ptCount val="22"/>
                <c:pt idx="0">
                  <c:v>1203903</c:v>
                </c:pt>
                <c:pt idx="1">
                  <c:v>1191655</c:v>
                </c:pt>
                <c:pt idx="2">
                  <c:v>1354781</c:v>
                </c:pt>
                <c:pt idx="3">
                  <c:v>1427089</c:v>
                </c:pt>
                <c:pt idx="4">
                  <c:v>1466888</c:v>
                </c:pt>
                <c:pt idx="5">
                  <c:v>1433493</c:v>
                </c:pt>
                <c:pt idx="6">
                  <c:v>1379944</c:v>
                </c:pt>
                <c:pt idx="7">
                  <c:v>1066151</c:v>
                </c:pt>
                <c:pt idx="8">
                  <c:v>947150</c:v>
                </c:pt>
                <c:pt idx="9">
                  <c:v>895271</c:v>
                </c:pt>
                <c:pt idx="10">
                  <c:v>827262</c:v>
                </c:pt>
                <c:pt idx="11">
                  <c:v>689503</c:v>
                </c:pt>
                <c:pt idx="12">
                  <c:v>525237</c:v>
                </c:pt>
                <c:pt idx="13">
                  <c:v>390385</c:v>
                </c:pt>
                <c:pt idx="14">
                  <c:v>240359</c:v>
                </c:pt>
                <c:pt idx="15">
                  <c:v>160315</c:v>
                </c:pt>
                <c:pt idx="16">
                  <c:v>71327</c:v>
                </c:pt>
                <c:pt idx="17">
                  <c:v>26123</c:v>
                </c:pt>
                <c:pt idx="18">
                  <c:v>7367</c:v>
                </c:pt>
                <c:pt idx="19">
                  <c:v>1063</c:v>
                </c:pt>
                <c:pt idx="20">
                  <c:v>65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'[1]가공 테이블'!$B$31</c:f>
              <c:strCache>
                <c:ptCount val="1"/>
                <c:pt idx="0">
                  <c:v>Male 남자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'[1]가공 테이블'!$C$28:$X$28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cat>
          <c:val>
            <c:numRef>
              <c:f>'[1]가공 테이블'!$C$31:$X$31</c:f>
              <c:numCache>
                <c:formatCode>General</c:formatCode>
                <c:ptCount val="22"/>
                <c:pt idx="0">
                  <c:v>-1272770</c:v>
                </c:pt>
                <c:pt idx="1">
                  <c:v>-1137977</c:v>
                </c:pt>
                <c:pt idx="2">
                  <c:v>-1271484</c:v>
                </c:pt>
                <c:pt idx="3">
                  <c:v>-1346939</c:v>
                </c:pt>
                <c:pt idx="4">
                  <c:v>-1442530</c:v>
                </c:pt>
                <c:pt idx="5">
                  <c:v>-1490169</c:v>
                </c:pt>
                <c:pt idx="6">
                  <c:v>-1379217</c:v>
                </c:pt>
                <c:pt idx="7">
                  <c:v>-1085789</c:v>
                </c:pt>
                <c:pt idx="8">
                  <c:v>-978794</c:v>
                </c:pt>
                <c:pt idx="9">
                  <c:v>-869450</c:v>
                </c:pt>
                <c:pt idx="10">
                  <c:v>-753396</c:v>
                </c:pt>
                <c:pt idx="11">
                  <c:v>-634433</c:v>
                </c:pt>
                <c:pt idx="12">
                  <c:v>-483721</c:v>
                </c:pt>
                <c:pt idx="13">
                  <c:v>-364561</c:v>
                </c:pt>
                <c:pt idx="14">
                  <c:v>-224404</c:v>
                </c:pt>
                <c:pt idx="15">
                  <c:v>-158889</c:v>
                </c:pt>
                <c:pt idx="16">
                  <c:v>-85934</c:v>
                </c:pt>
                <c:pt idx="17">
                  <c:v>-34263</c:v>
                </c:pt>
                <c:pt idx="18">
                  <c:v>-9494</c:v>
                </c:pt>
                <c:pt idx="19">
                  <c:v>-1347</c:v>
                </c:pt>
                <c:pt idx="20">
                  <c:v>-115</c:v>
                </c:pt>
                <c:pt idx="21">
                  <c:v>0</c:v>
                </c:pt>
              </c:numCache>
            </c:numRef>
          </c:val>
        </c:ser>
        <c:gapWidth val="0"/>
        <c:overlap val="100"/>
        <c:axId val="58718848"/>
        <c:axId val="58794368"/>
      </c:barChart>
      <c:catAx>
        <c:axId val="58718848"/>
        <c:scaling>
          <c:orientation val="minMax"/>
        </c:scaling>
        <c:axPos val="l"/>
        <c:numFmt formatCode="General" sourceLinked="1"/>
        <c:majorTickMark val="none"/>
        <c:tickLblPos val="nextTo"/>
        <c:crossAx val="58794368"/>
        <c:crosses val="autoZero"/>
        <c:auto val="1"/>
        <c:lblAlgn val="ctr"/>
        <c:lblOffset val="100"/>
      </c:catAx>
      <c:valAx>
        <c:axId val="58794368"/>
        <c:scaling>
          <c:orientation val="minMax"/>
        </c:scaling>
        <c:axPos val="b"/>
        <c:numFmt formatCode="#,##0;#,##0;0;@" sourceLinked="0"/>
        <c:majorTickMark val="none"/>
        <c:tickLblPos val="nextTo"/>
        <c:crossAx val="58718848"/>
        <c:crosses val="autoZero"/>
        <c:crossBetween val="between"/>
        <c:majorUnit val="1000000"/>
        <c:dispUnits>
          <c:builtInUnit val="millions"/>
          <c:dispUnitsLbl>
            <c:layout/>
          </c:dispUnitsLbl>
        </c:dispUnits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ko-KR"/>
              <a:t>Myanmar</a:t>
            </a:r>
            <a:endParaRPr lang="ko-KR" altLang="en-US"/>
          </a:p>
        </c:rich>
      </c:tx>
      <c:layout>
        <c:manualLayout>
          <c:xMode val="edge"/>
          <c:yMode val="edge"/>
          <c:x val="0.3834147088704718"/>
          <c:y val="2.5855513824047462E-2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'[1]가공 테이블'!$B$34</c:f>
              <c:strCache>
                <c:ptCount val="1"/>
                <c:pt idx="0">
                  <c:v>Female 여자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prstClr val="black"/>
              </a:solidFill>
            </a:ln>
          </c:spPr>
          <c:val>
            <c:numRef>
              <c:f>'[1]가공 테이블'!$C$34:$X$34</c:f>
              <c:numCache>
                <c:formatCode>General</c:formatCode>
                <c:ptCount val="22"/>
                <c:pt idx="0">
                  <c:v>2263838</c:v>
                </c:pt>
                <c:pt idx="1">
                  <c:v>2477050</c:v>
                </c:pt>
                <c:pt idx="2">
                  <c:v>2634049</c:v>
                </c:pt>
                <c:pt idx="3">
                  <c:v>2488114</c:v>
                </c:pt>
                <c:pt idx="4">
                  <c:v>2321611</c:v>
                </c:pt>
                <c:pt idx="5">
                  <c:v>2184844</c:v>
                </c:pt>
                <c:pt idx="6">
                  <c:v>2134921</c:v>
                </c:pt>
                <c:pt idx="7">
                  <c:v>2051523.0000000002</c:v>
                </c:pt>
                <c:pt idx="8">
                  <c:v>1886490</c:v>
                </c:pt>
                <c:pt idx="9">
                  <c:v>1704474</c:v>
                </c:pt>
                <c:pt idx="10">
                  <c:v>1468061</c:v>
                </c:pt>
                <c:pt idx="11">
                  <c:v>1262935</c:v>
                </c:pt>
                <c:pt idx="12">
                  <c:v>1042597</c:v>
                </c:pt>
                <c:pt idx="13">
                  <c:v>633127</c:v>
                </c:pt>
                <c:pt idx="14">
                  <c:v>446069</c:v>
                </c:pt>
                <c:pt idx="15">
                  <c:v>304768</c:v>
                </c:pt>
                <c:pt idx="16">
                  <c:v>171572</c:v>
                </c:pt>
                <c:pt idx="17">
                  <c:v>68329</c:v>
                </c:pt>
                <c:pt idx="18">
                  <c:v>15463</c:v>
                </c:pt>
                <c:pt idx="19">
                  <c:v>2175</c:v>
                </c:pt>
                <c:pt idx="20">
                  <c:v>160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'[1]가공 테이블'!$B$35</c:f>
              <c:strCache>
                <c:ptCount val="1"/>
                <c:pt idx="0">
                  <c:v>Male 남자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val>
            <c:numRef>
              <c:f>'[1]가공 테이블'!$C$35:$X$35</c:f>
              <c:numCache>
                <c:formatCode>General</c:formatCode>
                <c:ptCount val="22"/>
                <c:pt idx="0">
                  <c:v>-2301075</c:v>
                </c:pt>
                <c:pt idx="1">
                  <c:v>-2511223</c:v>
                </c:pt>
                <c:pt idx="2">
                  <c:v>-2661755</c:v>
                </c:pt>
                <c:pt idx="3">
                  <c:v>-2494449</c:v>
                </c:pt>
                <c:pt idx="4">
                  <c:v>-2300227</c:v>
                </c:pt>
                <c:pt idx="5">
                  <c:v>-2137230</c:v>
                </c:pt>
                <c:pt idx="6">
                  <c:v>-2104574</c:v>
                </c:pt>
                <c:pt idx="7">
                  <c:v>-1969369</c:v>
                </c:pt>
                <c:pt idx="8">
                  <c:v>-1774267</c:v>
                </c:pt>
                <c:pt idx="9">
                  <c:v>-1569417</c:v>
                </c:pt>
                <c:pt idx="10">
                  <c:v>-1314719</c:v>
                </c:pt>
                <c:pt idx="11">
                  <c:v>-1094653</c:v>
                </c:pt>
                <c:pt idx="12">
                  <c:v>-854978</c:v>
                </c:pt>
                <c:pt idx="13">
                  <c:v>-518686.00000000006</c:v>
                </c:pt>
                <c:pt idx="14">
                  <c:v>-349782</c:v>
                </c:pt>
                <c:pt idx="15">
                  <c:v>-218917</c:v>
                </c:pt>
                <c:pt idx="16">
                  <c:v>-111582</c:v>
                </c:pt>
                <c:pt idx="17">
                  <c:v>-39396</c:v>
                </c:pt>
                <c:pt idx="18">
                  <c:v>-7775</c:v>
                </c:pt>
                <c:pt idx="19">
                  <c:v>-861</c:v>
                </c:pt>
                <c:pt idx="20">
                  <c:v>-49</c:v>
                </c:pt>
                <c:pt idx="21">
                  <c:v>0</c:v>
                </c:pt>
              </c:numCache>
            </c:numRef>
          </c:val>
        </c:ser>
        <c:gapWidth val="0"/>
        <c:overlap val="100"/>
        <c:axId val="58851712"/>
        <c:axId val="58853248"/>
      </c:barChart>
      <c:catAx>
        <c:axId val="58851712"/>
        <c:scaling>
          <c:orientation val="minMax"/>
        </c:scaling>
        <c:axPos val="l"/>
        <c:majorTickMark val="none"/>
        <c:tickLblPos val="nextTo"/>
        <c:crossAx val="58853248"/>
        <c:crosses val="autoZero"/>
        <c:auto val="1"/>
        <c:lblAlgn val="ctr"/>
        <c:lblOffset val="100"/>
      </c:catAx>
      <c:valAx>
        <c:axId val="58853248"/>
        <c:scaling>
          <c:orientation val="minMax"/>
        </c:scaling>
        <c:axPos val="b"/>
        <c:numFmt formatCode="#,##0;#,##0;0;@" sourceLinked="0"/>
        <c:majorTickMark val="none"/>
        <c:tickLblPos val="nextTo"/>
        <c:crossAx val="58851712"/>
        <c:crosses val="autoZero"/>
        <c:crossBetween val="between"/>
        <c:majorUnit val="1000000"/>
        <c:dispUnits>
          <c:builtInUnit val="millions"/>
          <c:dispUnitsLbl>
            <c:layout/>
          </c:dispUnitsLbl>
        </c:dispUnits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ko-KR"/>
              <a:t>Philippines</a:t>
            </a:r>
            <a:endParaRPr lang="ko-KR" altLang="en-US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'[1]가공 테이블'!$B$38</c:f>
              <c:strCache>
                <c:ptCount val="1"/>
                <c:pt idx="0">
                  <c:v>Female 여자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prstClr val="black"/>
              </a:solidFill>
            </a:ln>
          </c:spPr>
          <c:cat>
            <c:numRef>
              <c:f>'[1]가공 테이블'!$C$36:$X$36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cat>
          <c:val>
            <c:numRef>
              <c:f>'[1]가공 테이블'!$C$38:$X$38</c:f>
              <c:numCache>
                <c:formatCode>General</c:formatCode>
                <c:ptCount val="22"/>
                <c:pt idx="0">
                  <c:v>5480161</c:v>
                </c:pt>
                <c:pt idx="1">
                  <c:v>5194640</c:v>
                </c:pt>
                <c:pt idx="2">
                  <c:v>4914354</c:v>
                </c:pt>
                <c:pt idx="3">
                  <c:v>4899595</c:v>
                </c:pt>
                <c:pt idx="4">
                  <c:v>4718647</c:v>
                </c:pt>
                <c:pt idx="5">
                  <c:v>4030775</c:v>
                </c:pt>
                <c:pt idx="6">
                  <c:v>3582994</c:v>
                </c:pt>
                <c:pt idx="7">
                  <c:v>3276864</c:v>
                </c:pt>
                <c:pt idx="8">
                  <c:v>2927666</c:v>
                </c:pt>
                <c:pt idx="9">
                  <c:v>2668961</c:v>
                </c:pt>
                <c:pt idx="10">
                  <c:v>2261682</c:v>
                </c:pt>
                <c:pt idx="11">
                  <c:v>1867853</c:v>
                </c:pt>
                <c:pt idx="12">
                  <c:v>1405042</c:v>
                </c:pt>
                <c:pt idx="13">
                  <c:v>1069311</c:v>
                </c:pt>
                <c:pt idx="14">
                  <c:v>696963</c:v>
                </c:pt>
                <c:pt idx="15">
                  <c:v>511253</c:v>
                </c:pt>
                <c:pt idx="16">
                  <c:v>267363</c:v>
                </c:pt>
                <c:pt idx="17">
                  <c:v>93708</c:v>
                </c:pt>
                <c:pt idx="18">
                  <c:v>17101</c:v>
                </c:pt>
                <c:pt idx="19">
                  <c:v>1798</c:v>
                </c:pt>
                <c:pt idx="20">
                  <c:v>108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'[1]가공 테이블'!$B$39</c:f>
              <c:strCache>
                <c:ptCount val="1"/>
                <c:pt idx="0">
                  <c:v>Male 남자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'[1]가공 테이블'!$C$36:$X$36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cat>
          <c:val>
            <c:numRef>
              <c:f>'[1]가공 테이블'!$C$39:$X$39</c:f>
              <c:numCache>
                <c:formatCode>General</c:formatCode>
                <c:ptCount val="22"/>
                <c:pt idx="0">
                  <c:v>-5774800</c:v>
                </c:pt>
                <c:pt idx="1">
                  <c:v>-5456952</c:v>
                </c:pt>
                <c:pt idx="2">
                  <c:v>-5351075</c:v>
                </c:pt>
                <c:pt idx="3">
                  <c:v>-5224278</c:v>
                </c:pt>
                <c:pt idx="4">
                  <c:v>-4861359</c:v>
                </c:pt>
                <c:pt idx="5">
                  <c:v>-4157912.9999999995</c:v>
                </c:pt>
                <c:pt idx="6">
                  <c:v>-3655433</c:v>
                </c:pt>
                <c:pt idx="7">
                  <c:v>-3363948</c:v>
                </c:pt>
                <c:pt idx="8">
                  <c:v>-2983188</c:v>
                </c:pt>
                <c:pt idx="9">
                  <c:v>-2685060</c:v>
                </c:pt>
                <c:pt idx="10">
                  <c:v>-2242102</c:v>
                </c:pt>
                <c:pt idx="11">
                  <c:v>-1798445</c:v>
                </c:pt>
                <c:pt idx="12">
                  <c:v>-1303933</c:v>
                </c:pt>
                <c:pt idx="13">
                  <c:v>-884190</c:v>
                </c:pt>
                <c:pt idx="14">
                  <c:v>-519886.99999999994</c:v>
                </c:pt>
                <c:pt idx="15">
                  <c:v>-333951</c:v>
                </c:pt>
                <c:pt idx="16">
                  <c:v>-157582</c:v>
                </c:pt>
                <c:pt idx="17">
                  <c:v>-47673</c:v>
                </c:pt>
                <c:pt idx="18">
                  <c:v>-9464</c:v>
                </c:pt>
                <c:pt idx="19">
                  <c:v>-1226</c:v>
                </c:pt>
                <c:pt idx="20">
                  <c:v>-97</c:v>
                </c:pt>
                <c:pt idx="21">
                  <c:v>0</c:v>
                </c:pt>
              </c:numCache>
            </c:numRef>
          </c:val>
        </c:ser>
        <c:gapWidth val="0"/>
        <c:overlap val="100"/>
        <c:axId val="58871168"/>
        <c:axId val="58901632"/>
      </c:barChart>
      <c:catAx>
        <c:axId val="58871168"/>
        <c:scaling>
          <c:orientation val="minMax"/>
        </c:scaling>
        <c:axPos val="l"/>
        <c:numFmt formatCode="General" sourceLinked="1"/>
        <c:majorTickMark val="none"/>
        <c:tickLblPos val="nextTo"/>
        <c:crossAx val="58901632"/>
        <c:crosses val="autoZero"/>
        <c:auto val="1"/>
        <c:lblAlgn val="ctr"/>
        <c:lblOffset val="100"/>
      </c:catAx>
      <c:valAx>
        <c:axId val="58901632"/>
        <c:scaling>
          <c:orientation val="minMax"/>
        </c:scaling>
        <c:axPos val="b"/>
        <c:numFmt formatCode="#,##0;#,##0;0;@" sourceLinked="0"/>
        <c:majorTickMark val="none"/>
        <c:tickLblPos val="nextTo"/>
        <c:crossAx val="58871168"/>
        <c:crosses val="autoZero"/>
        <c:crossBetween val="between"/>
        <c:majorUnit val="2000000"/>
        <c:dispUnits>
          <c:builtInUnit val="millions"/>
          <c:dispUnitsLbl>
            <c:layout/>
          </c:dispUnitsLbl>
        </c:dispUnits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ko-KR"/>
              <a:t>Singapore</a:t>
            </a:r>
            <a:endParaRPr lang="ko-KR" altLang="en-US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'[1]가공 테이블'!$B$42</c:f>
              <c:strCache>
                <c:ptCount val="1"/>
                <c:pt idx="0">
                  <c:v>Female 여자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prstClr val="black"/>
              </a:solidFill>
            </a:ln>
          </c:spPr>
          <c:cat>
            <c:numRef>
              <c:f>'[1]가공 테이블'!$C$40:$X$40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cat>
          <c:val>
            <c:numRef>
              <c:f>'[1]가공 테이블'!$C$42:$X$42</c:f>
              <c:numCache>
                <c:formatCode>General</c:formatCode>
                <c:ptCount val="22"/>
                <c:pt idx="0">
                  <c:v>130043</c:v>
                </c:pt>
                <c:pt idx="1">
                  <c:v>140352</c:v>
                </c:pt>
                <c:pt idx="2">
                  <c:v>155326</c:v>
                </c:pt>
                <c:pt idx="3">
                  <c:v>174520</c:v>
                </c:pt>
                <c:pt idx="4">
                  <c:v>187771</c:v>
                </c:pt>
                <c:pt idx="5">
                  <c:v>179755</c:v>
                </c:pt>
                <c:pt idx="6">
                  <c:v>205291</c:v>
                </c:pt>
                <c:pt idx="7">
                  <c:v>225843</c:v>
                </c:pt>
                <c:pt idx="8">
                  <c:v>236147</c:v>
                </c:pt>
                <c:pt idx="9">
                  <c:v>227120</c:v>
                </c:pt>
                <c:pt idx="10">
                  <c:v>230440</c:v>
                </c:pt>
                <c:pt idx="11">
                  <c:v>213363</c:v>
                </c:pt>
                <c:pt idx="12">
                  <c:v>173743</c:v>
                </c:pt>
                <c:pt idx="13">
                  <c:v>132211</c:v>
                </c:pt>
                <c:pt idx="14">
                  <c:v>78649</c:v>
                </c:pt>
                <c:pt idx="15">
                  <c:v>63757</c:v>
                </c:pt>
                <c:pt idx="16">
                  <c:v>43278</c:v>
                </c:pt>
                <c:pt idx="17">
                  <c:v>24582</c:v>
                </c:pt>
                <c:pt idx="18">
                  <c:v>11799</c:v>
                </c:pt>
                <c:pt idx="19">
                  <c:v>3780</c:v>
                </c:pt>
                <c:pt idx="20">
                  <c:v>935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'[1]가공 테이블'!$B$43</c:f>
              <c:strCache>
                <c:ptCount val="1"/>
                <c:pt idx="0">
                  <c:v>Male 남자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'[1]가공 테이블'!$C$40:$X$40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cat>
          <c:val>
            <c:numRef>
              <c:f>'[1]가공 테이블'!$C$43:$X$43</c:f>
              <c:numCache>
                <c:formatCode>General</c:formatCode>
                <c:ptCount val="22"/>
                <c:pt idx="0">
                  <c:v>-138683</c:v>
                </c:pt>
                <c:pt idx="1">
                  <c:v>-144880</c:v>
                </c:pt>
                <c:pt idx="2">
                  <c:v>-161703</c:v>
                </c:pt>
                <c:pt idx="3">
                  <c:v>-182854</c:v>
                </c:pt>
                <c:pt idx="4">
                  <c:v>-193299</c:v>
                </c:pt>
                <c:pt idx="5">
                  <c:v>-180301</c:v>
                </c:pt>
                <c:pt idx="6">
                  <c:v>-191375</c:v>
                </c:pt>
                <c:pt idx="7">
                  <c:v>-208520</c:v>
                </c:pt>
                <c:pt idx="8">
                  <c:v>-225727</c:v>
                </c:pt>
                <c:pt idx="9">
                  <c:v>-221824</c:v>
                </c:pt>
                <c:pt idx="10">
                  <c:v>-233326</c:v>
                </c:pt>
                <c:pt idx="11">
                  <c:v>-214666</c:v>
                </c:pt>
                <c:pt idx="12">
                  <c:v>-172311</c:v>
                </c:pt>
                <c:pt idx="13">
                  <c:v>-125803</c:v>
                </c:pt>
                <c:pt idx="14">
                  <c:v>-69395</c:v>
                </c:pt>
                <c:pt idx="15">
                  <c:v>-51630</c:v>
                </c:pt>
                <c:pt idx="16">
                  <c:v>-29717</c:v>
                </c:pt>
                <c:pt idx="17">
                  <c:v>-12853</c:v>
                </c:pt>
                <c:pt idx="18">
                  <c:v>-4795</c:v>
                </c:pt>
                <c:pt idx="19">
                  <c:v>-1179</c:v>
                </c:pt>
                <c:pt idx="20">
                  <c:v>-194</c:v>
                </c:pt>
                <c:pt idx="21">
                  <c:v>0</c:v>
                </c:pt>
              </c:numCache>
            </c:numRef>
          </c:val>
        </c:ser>
        <c:gapWidth val="0"/>
        <c:overlap val="100"/>
        <c:axId val="58992512"/>
        <c:axId val="58994048"/>
      </c:barChart>
      <c:catAx>
        <c:axId val="58992512"/>
        <c:scaling>
          <c:orientation val="minMax"/>
        </c:scaling>
        <c:axPos val="l"/>
        <c:numFmt formatCode="General" sourceLinked="1"/>
        <c:majorTickMark val="none"/>
        <c:tickLblPos val="nextTo"/>
        <c:crossAx val="58994048"/>
        <c:crosses val="autoZero"/>
        <c:auto val="1"/>
        <c:lblAlgn val="ctr"/>
        <c:lblOffset val="100"/>
      </c:catAx>
      <c:valAx>
        <c:axId val="58994048"/>
        <c:scaling>
          <c:orientation val="minMax"/>
        </c:scaling>
        <c:axPos val="b"/>
        <c:numFmt formatCode="#,##0;#,##0;0;@" sourceLinked="0"/>
        <c:majorTickMark val="none"/>
        <c:tickLblPos val="nextTo"/>
        <c:crossAx val="58992512"/>
        <c:crosses val="autoZero"/>
        <c:crossBetween val="between"/>
        <c:majorUnit val="100000"/>
        <c:dispUnits>
          <c:builtInUnit val="thousands"/>
          <c:dispUnitsLbl>
            <c:layout/>
          </c:dispUnitsLbl>
        </c:dispUnits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ko-KR"/>
              <a:t>Thailand</a:t>
            </a:r>
            <a:endParaRPr lang="ko-KR" altLang="en-US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'[1]가공 테이블'!$B$46</c:f>
              <c:strCache>
                <c:ptCount val="1"/>
                <c:pt idx="0">
                  <c:v>Female 여자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prstClr val="black"/>
              </a:solidFill>
            </a:ln>
          </c:spPr>
          <c:cat>
            <c:numRef>
              <c:f>'[1]가공 테이블'!$C$44:$X$44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cat>
          <c:val>
            <c:numRef>
              <c:f>'[1]가공 테이블'!$C$46:$X$46</c:f>
              <c:numCache>
                <c:formatCode>General</c:formatCode>
                <c:ptCount val="22"/>
                <c:pt idx="0">
                  <c:v>1847970</c:v>
                </c:pt>
                <c:pt idx="1">
                  <c:v>1964574</c:v>
                </c:pt>
                <c:pt idx="2">
                  <c:v>2058830</c:v>
                </c:pt>
                <c:pt idx="3">
                  <c:v>2173748</c:v>
                </c:pt>
                <c:pt idx="4">
                  <c:v>2275812</c:v>
                </c:pt>
                <c:pt idx="5">
                  <c:v>2334090</c:v>
                </c:pt>
                <c:pt idx="6">
                  <c:v>2509190</c:v>
                </c:pt>
                <c:pt idx="7">
                  <c:v>2763083</c:v>
                </c:pt>
                <c:pt idx="8">
                  <c:v>2849921</c:v>
                </c:pt>
                <c:pt idx="9">
                  <c:v>2860189</c:v>
                </c:pt>
                <c:pt idx="10">
                  <c:v>2653777</c:v>
                </c:pt>
                <c:pt idx="11">
                  <c:v>2370070</c:v>
                </c:pt>
                <c:pt idx="12">
                  <c:v>1877198</c:v>
                </c:pt>
                <c:pt idx="13">
                  <c:v>1329736</c:v>
                </c:pt>
                <c:pt idx="14">
                  <c:v>970367</c:v>
                </c:pt>
                <c:pt idx="15">
                  <c:v>784341</c:v>
                </c:pt>
                <c:pt idx="16">
                  <c:v>490913</c:v>
                </c:pt>
                <c:pt idx="17">
                  <c:v>245186</c:v>
                </c:pt>
                <c:pt idx="18">
                  <c:v>82917</c:v>
                </c:pt>
                <c:pt idx="19">
                  <c:v>19646</c:v>
                </c:pt>
                <c:pt idx="20">
                  <c:v>3012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'[1]가공 테이블'!$B$47</c:f>
              <c:strCache>
                <c:ptCount val="1"/>
                <c:pt idx="0">
                  <c:v>Male 남자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'[1]가공 테이블'!$C$44:$X$44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cat>
          <c:val>
            <c:numRef>
              <c:f>'[1]가공 테이블'!$C$47:$X$47</c:f>
              <c:numCache>
                <c:formatCode>General</c:formatCode>
                <c:ptCount val="22"/>
                <c:pt idx="0">
                  <c:v>-1951026</c:v>
                </c:pt>
                <c:pt idx="1">
                  <c:v>-2071405.0000000002</c:v>
                </c:pt>
                <c:pt idx="2">
                  <c:v>-2142322</c:v>
                </c:pt>
                <c:pt idx="3">
                  <c:v>-2228966</c:v>
                </c:pt>
                <c:pt idx="4">
                  <c:v>-2282601</c:v>
                </c:pt>
                <c:pt idx="5">
                  <c:v>-2313818</c:v>
                </c:pt>
                <c:pt idx="6">
                  <c:v>-2517528</c:v>
                </c:pt>
                <c:pt idx="7">
                  <c:v>-2764636</c:v>
                </c:pt>
                <c:pt idx="8">
                  <c:v>-2807152</c:v>
                </c:pt>
                <c:pt idx="9">
                  <c:v>-2767189</c:v>
                </c:pt>
                <c:pt idx="10">
                  <c:v>-2527660</c:v>
                </c:pt>
                <c:pt idx="11">
                  <c:v>-2193289</c:v>
                </c:pt>
                <c:pt idx="12">
                  <c:v>-1736699</c:v>
                </c:pt>
                <c:pt idx="13">
                  <c:v>-1201280</c:v>
                </c:pt>
                <c:pt idx="14">
                  <c:v>-807512</c:v>
                </c:pt>
                <c:pt idx="15">
                  <c:v>-593639</c:v>
                </c:pt>
                <c:pt idx="16">
                  <c:v>-350457</c:v>
                </c:pt>
                <c:pt idx="17">
                  <c:v>-170318</c:v>
                </c:pt>
                <c:pt idx="18">
                  <c:v>-54066</c:v>
                </c:pt>
                <c:pt idx="19">
                  <c:v>-11557</c:v>
                </c:pt>
                <c:pt idx="20">
                  <c:v>-1669</c:v>
                </c:pt>
                <c:pt idx="21">
                  <c:v>0</c:v>
                </c:pt>
              </c:numCache>
            </c:numRef>
          </c:val>
        </c:ser>
        <c:gapWidth val="0"/>
        <c:overlap val="100"/>
        <c:axId val="59072512"/>
        <c:axId val="59074048"/>
      </c:barChart>
      <c:catAx>
        <c:axId val="59072512"/>
        <c:scaling>
          <c:orientation val="minMax"/>
        </c:scaling>
        <c:axPos val="l"/>
        <c:numFmt formatCode="General" sourceLinked="1"/>
        <c:majorTickMark val="none"/>
        <c:tickLblPos val="nextTo"/>
        <c:crossAx val="59074048"/>
        <c:crosses val="autoZero"/>
        <c:auto val="1"/>
        <c:lblAlgn val="ctr"/>
        <c:lblOffset val="100"/>
      </c:catAx>
      <c:valAx>
        <c:axId val="59074048"/>
        <c:scaling>
          <c:orientation val="minMax"/>
        </c:scaling>
        <c:axPos val="b"/>
        <c:numFmt formatCode="#,##0;#,##0;0;@" sourceLinked="0"/>
        <c:majorTickMark val="none"/>
        <c:tickLblPos val="nextTo"/>
        <c:crossAx val="59072512"/>
        <c:crosses val="autoZero"/>
        <c:crossBetween val="between"/>
        <c:majorUnit val="1000000"/>
        <c:dispUnits>
          <c:builtInUnit val="millions"/>
          <c:dispUnitsLbl>
            <c:layout/>
          </c:dispUnitsLbl>
        </c:dispUnits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1.xml"/><Relationship Id="rId18" Type="http://schemas.openxmlformats.org/officeDocument/2006/relationships/chart" Target="../charts/chart6.xml"/><Relationship Id="rId3" Type="http://schemas.openxmlformats.org/officeDocument/2006/relationships/image" Target="../media/image3.png"/><Relationship Id="rId21" Type="http://schemas.openxmlformats.org/officeDocument/2006/relationships/chart" Target="../charts/chart9.xm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chart" Target="../charts/chart5.xml"/><Relationship Id="rId2" Type="http://schemas.openxmlformats.org/officeDocument/2006/relationships/image" Target="../media/image2.png"/><Relationship Id="rId16" Type="http://schemas.openxmlformats.org/officeDocument/2006/relationships/chart" Target="../charts/chart4.xml"/><Relationship Id="rId20" Type="http://schemas.openxmlformats.org/officeDocument/2006/relationships/chart" Target="../charts/chart8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chart" Target="../charts/chart12.xml"/><Relationship Id="rId5" Type="http://schemas.openxmlformats.org/officeDocument/2006/relationships/image" Target="../media/image5.png"/><Relationship Id="rId15" Type="http://schemas.openxmlformats.org/officeDocument/2006/relationships/chart" Target="../charts/chart3.xml"/><Relationship Id="rId23" Type="http://schemas.openxmlformats.org/officeDocument/2006/relationships/chart" Target="../charts/chart11.xml"/><Relationship Id="rId10" Type="http://schemas.openxmlformats.org/officeDocument/2006/relationships/image" Target="../media/image10.png"/><Relationship Id="rId19" Type="http://schemas.openxmlformats.org/officeDocument/2006/relationships/chart" Target="../charts/chart7.xml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2.xml"/><Relationship Id="rId22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705967</xdr:colOff>
      <xdr:row>31</xdr:row>
      <xdr:rowOff>11198</xdr:rowOff>
    </xdr:from>
    <xdr:to>
      <xdr:col>4</xdr:col>
      <xdr:colOff>513066</xdr:colOff>
      <xdr:row>44</xdr:row>
      <xdr:rowOff>214306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57575" t="30467" r="17441" b="28205"/>
        <a:stretch>
          <a:fillRect/>
        </a:stretch>
      </xdr:blipFill>
      <xdr:spPr bwMode="auto">
        <a:xfrm>
          <a:off x="705967" y="6654886"/>
          <a:ext cx="3271818" cy="29891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9488</xdr:colOff>
      <xdr:row>31</xdr:row>
      <xdr:rowOff>3366</xdr:rowOff>
    </xdr:from>
    <xdr:to>
      <xdr:col>9</xdr:col>
      <xdr:colOff>653316</xdr:colOff>
      <xdr:row>44</xdr:row>
      <xdr:rowOff>202405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57410" t="30648" r="17623" b="27923"/>
        <a:stretch>
          <a:fillRect/>
        </a:stretch>
      </xdr:blipFill>
      <xdr:spPr bwMode="auto">
        <a:xfrm>
          <a:off x="4212394" y="6647054"/>
          <a:ext cx="3263203" cy="29851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34017</xdr:colOff>
      <xdr:row>30</xdr:row>
      <xdr:rowOff>176894</xdr:rowOff>
    </xdr:from>
    <xdr:to>
      <xdr:col>15</xdr:col>
      <xdr:colOff>367392</xdr:colOff>
      <xdr:row>45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57671" t="30525" r="18423" b="28057"/>
        <a:stretch>
          <a:fillRect/>
        </a:stretch>
      </xdr:blipFill>
      <xdr:spPr bwMode="auto">
        <a:xfrm>
          <a:off x="8292192" y="6463394"/>
          <a:ext cx="3105150" cy="296635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517072</xdr:colOff>
      <xdr:row>47</xdr:row>
      <xdr:rowOff>27213</xdr:rowOff>
    </xdr:from>
    <xdr:to>
      <xdr:col>4</xdr:col>
      <xdr:colOff>176894</xdr:colOff>
      <xdr:row>61</xdr:row>
      <xdr:rowOff>122463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57594" t="17366" r="18574" b="41222"/>
        <a:stretch>
          <a:fillRect/>
        </a:stretch>
      </xdr:blipFill>
      <xdr:spPr bwMode="auto">
        <a:xfrm>
          <a:off x="517072" y="9876063"/>
          <a:ext cx="3107872" cy="3028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27215</xdr:colOff>
      <xdr:row>47</xdr:row>
      <xdr:rowOff>13607</xdr:rowOff>
    </xdr:from>
    <xdr:to>
      <xdr:col>9</xdr:col>
      <xdr:colOff>707572</xdr:colOff>
      <xdr:row>61</xdr:row>
      <xdr:rowOff>108857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l="57427" t="30534" r="18201" b="28054"/>
        <a:stretch>
          <a:fillRect/>
        </a:stretch>
      </xdr:blipFill>
      <xdr:spPr bwMode="auto">
        <a:xfrm>
          <a:off x="4208690" y="9862457"/>
          <a:ext cx="3290207" cy="3028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3402</xdr:colOff>
      <xdr:row>47</xdr:row>
      <xdr:rowOff>27213</xdr:rowOff>
    </xdr:from>
    <xdr:to>
      <xdr:col>15</xdr:col>
      <xdr:colOff>421822</xdr:colOff>
      <xdr:row>61</xdr:row>
      <xdr:rowOff>68035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l="57326" t="14219" r="18106" b="44323"/>
        <a:stretch>
          <a:fillRect/>
        </a:stretch>
      </xdr:blipFill>
      <xdr:spPr bwMode="auto">
        <a:xfrm>
          <a:off x="8261577" y="9876063"/>
          <a:ext cx="3190195" cy="29745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571500</xdr:colOff>
      <xdr:row>64</xdr:row>
      <xdr:rowOff>7328</xdr:rowOff>
    </xdr:from>
    <xdr:to>
      <xdr:col>4</xdr:col>
      <xdr:colOff>299357</xdr:colOff>
      <xdr:row>77</xdr:row>
      <xdr:rowOff>200026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l="57421" t="27493" r="18209" b="31489"/>
        <a:stretch>
          <a:fillRect/>
        </a:stretch>
      </xdr:blipFill>
      <xdr:spPr bwMode="auto">
        <a:xfrm>
          <a:off x="571500" y="13418528"/>
          <a:ext cx="3175907" cy="29168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69273</xdr:colOff>
      <xdr:row>63</xdr:row>
      <xdr:rowOff>205098</xdr:rowOff>
    </xdr:from>
    <xdr:to>
      <xdr:col>10</xdr:col>
      <xdr:colOff>100853</xdr:colOff>
      <xdr:row>77</xdr:row>
      <xdr:rowOff>187780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 l="57677" t="17422" r="17490" b="41050"/>
        <a:stretch>
          <a:fillRect/>
        </a:stretch>
      </xdr:blipFill>
      <xdr:spPr bwMode="auto">
        <a:xfrm>
          <a:off x="4250748" y="13406748"/>
          <a:ext cx="3374855" cy="29163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32306</xdr:colOff>
      <xdr:row>64</xdr:row>
      <xdr:rowOff>124</xdr:rowOff>
    </xdr:from>
    <xdr:to>
      <xdr:col>15</xdr:col>
      <xdr:colOff>536863</xdr:colOff>
      <xdr:row>77</xdr:row>
      <xdr:rowOff>163287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 l="57540" t="17545" r="17468" b="41066"/>
        <a:stretch>
          <a:fillRect/>
        </a:stretch>
      </xdr:blipFill>
      <xdr:spPr bwMode="auto">
        <a:xfrm>
          <a:off x="8290481" y="13411324"/>
          <a:ext cx="3276332" cy="28873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586652</xdr:colOff>
      <xdr:row>79</xdr:row>
      <xdr:rowOff>190501</xdr:rowOff>
    </xdr:from>
    <xdr:to>
      <xdr:col>4</xdr:col>
      <xdr:colOff>293655</xdr:colOff>
      <xdr:row>93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587" t="17197" r="18324" b="40657"/>
        <a:stretch>
          <a:fillRect/>
        </a:stretch>
      </xdr:blipFill>
      <xdr:spPr bwMode="auto">
        <a:xfrm>
          <a:off x="586652" y="16744951"/>
          <a:ext cx="3155053" cy="27431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32217</xdr:colOff>
      <xdr:row>79</xdr:row>
      <xdr:rowOff>201708</xdr:rowOff>
    </xdr:from>
    <xdr:to>
      <xdr:col>10</xdr:col>
      <xdr:colOff>67236</xdr:colOff>
      <xdr:row>93</xdr:row>
      <xdr:rowOff>11207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 l="57221" t="17197" r="18292" b="41024"/>
        <a:stretch>
          <a:fillRect/>
        </a:stretch>
      </xdr:blipFill>
      <xdr:spPr bwMode="auto">
        <a:xfrm>
          <a:off x="4213692" y="16756158"/>
          <a:ext cx="3378294" cy="27431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1</xdr:colOff>
      <xdr:row>80</xdr:row>
      <xdr:rowOff>22414</xdr:rowOff>
    </xdr:from>
    <xdr:to>
      <xdr:col>15</xdr:col>
      <xdr:colOff>537881</xdr:colOff>
      <xdr:row>93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57547" t="17345" r="17950" b="40875"/>
        <a:stretch>
          <a:fillRect/>
        </a:stretch>
      </xdr:blipFill>
      <xdr:spPr bwMode="auto">
        <a:xfrm>
          <a:off x="8258176" y="16786414"/>
          <a:ext cx="3309655" cy="270173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50186</xdr:colOff>
      <xdr:row>32</xdr:row>
      <xdr:rowOff>24843</xdr:rowOff>
    </xdr:from>
    <xdr:to>
      <xdr:col>3</xdr:col>
      <xdr:colOff>521806</xdr:colOff>
      <xdr:row>35</xdr:row>
      <xdr:rowOff>41411</xdr:rowOff>
    </xdr:to>
    <xdr:grpSp>
      <xdr:nvGrpSpPr>
        <xdr:cNvPr id="14" name="그룹 13"/>
        <xdr:cNvGrpSpPr/>
      </xdr:nvGrpSpPr>
      <xdr:grpSpPr>
        <a:xfrm>
          <a:off x="2668136" y="6345097"/>
          <a:ext cx="508196" cy="609234"/>
          <a:chOff x="11952290" y="6485277"/>
          <a:chExt cx="471620" cy="637764"/>
        </a:xfrm>
      </xdr:grpSpPr>
      <xdr:sp macro="" textlink="">
        <xdr:nvSpPr>
          <xdr:cNvPr id="15" name="직사각형 14"/>
          <xdr:cNvSpPr/>
        </xdr:nvSpPr>
        <xdr:spPr>
          <a:xfrm>
            <a:off x="11952291" y="6613907"/>
            <a:ext cx="165166" cy="11985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2084323" y="6485277"/>
            <a:ext cx="339587" cy="6377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ko-KR" altLang="en-US" sz="1100"/>
              <a:t>남</a:t>
            </a:r>
            <a:endParaRPr lang="en-US" altLang="ko-KR" sz="1100"/>
          </a:p>
          <a:p>
            <a:r>
              <a:rPr lang="ko-KR" altLang="en-US" sz="1100"/>
              <a:t>여</a:t>
            </a:r>
            <a:endParaRPr lang="en-US" altLang="ko-KR" sz="1100"/>
          </a:p>
          <a:p>
            <a:endParaRPr lang="en-US" altLang="ko-KR" sz="1100"/>
          </a:p>
        </xdr:txBody>
      </xdr:sp>
      <xdr:sp macro="" textlink="">
        <xdr:nvSpPr>
          <xdr:cNvPr id="17" name="직사각형 16"/>
          <xdr:cNvSpPr/>
        </xdr:nvSpPr>
        <xdr:spPr>
          <a:xfrm>
            <a:off x="11952290" y="6854104"/>
            <a:ext cx="165166" cy="119854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8</xdr:col>
      <xdr:colOff>417578</xdr:colOff>
      <xdr:row>31</xdr:row>
      <xdr:rowOff>188129</xdr:rowOff>
    </xdr:from>
    <xdr:to>
      <xdr:col>9</xdr:col>
      <xdr:colOff>154413</xdr:colOff>
      <xdr:row>35</xdr:row>
      <xdr:rowOff>589</xdr:rowOff>
    </xdr:to>
    <xdr:grpSp>
      <xdr:nvGrpSpPr>
        <xdr:cNvPr id="18" name="그룹 17"/>
        <xdr:cNvGrpSpPr/>
      </xdr:nvGrpSpPr>
      <xdr:grpSpPr>
        <a:xfrm>
          <a:off x="6287462" y="6301683"/>
          <a:ext cx="421054" cy="613350"/>
          <a:chOff x="11952290" y="6485277"/>
          <a:chExt cx="471620" cy="637764"/>
        </a:xfrm>
      </xdr:grpSpPr>
      <xdr:sp macro="" textlink="">
        <xdr:nvSpPr>
          <xdr:cNvPr id="19" name="직사각형 18"/>
          <xdr:cNvSpPr/>
        </xdr:nvSpPr>
        <xdr:spPr>
          <a:xfrm>
            <a:off x="11952291" y="6613907"/>
            <a:ext cx="165166" cy="11985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12084323" y="6485277"/>
            <a:ext cx="339587" cy="6377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ko-KR" altLang="en-US" sz="1100"/>
              <a:t>남</a:t>
            </a:r>
            <a:endParaRPr lang="en-US" altLang="ko-KR" sz="1100"/>
          </a:p>
          <a:p>
            <a:r>
              <a:rPr lang="ko-KR" altLang="en-US" sz="1100"/>
              <a:t>여</a:t>
            </a:r>
            <a:endParaRPr lang="en-US" altLang="ko-KR" sz="1100"/>
          </a:p>
          <a:p>
            <a:endParaRPr lang="en-US" altLang="ko-KR" sz="1100"/>
          </a:p>
        </xdr:txBody>
      </xdr:sp>
      <xdr:sp macro="" textlink="">
        <xdr:nvSpPr>
          <xdr:cNvPr id="21" name="직사각형 20"/>
          <xdr:cNvSpPr/>
        </xdr:nvSpPr>
        <xdr:spPr>
          <a:xfrm>
            <a:off x="11952290" y="6854104"/>
            <a:ext cx="165166" cy="119854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14</xdr:col>
      <xdr:colOff>9364</xdr:colOff>
      <xdr:row>31</xdr:row>
      <xdr:rowOff>174522</xdr:rowOff>
    </xdr:from>
    <xdr:to>
      <xdr:col>14</xdr:col>
      <xdr:colOff>480984</xdr:colOff>
      <xdr:row>34</xdr:row>
      <xdr:rowOff>191089</xdr:rowOff>
    </xdr:to>
    <xdr:grpSp>
      <xdr:nvGrpSpPr>
        <xdr:cNvPr id="22" name="그룹 21"/>
        <xdr:cNvGrpSpPr/>
      </xdr:nvGrpSpPr>
      <xdr:grpSpPr>
        <a:xfrm>
          <a:off x="10079053" y="6288076"/>
          <a:ext cx="509720" cy="609234"/>
          <a:chOff x="11952290" y="6485277"/>
          <a:chExt cx="471620" cy="637764"/>
        </a:xfrm>
      </xdr:grpSpPr>
      <xdr:sp macro="" textlink="">
        <xdr:nvSpPr>
          <xdr:cNvPr id="23" name="직사각형 22"/>
          <xdr:cNvSpPr/>
        </xdr:nvSpPr>
        <xdr:spPr>
          <a:xfrm>
            <a:off x="11952291" y="6613907"/>
            <a:ext cx="165166" cy="11985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12084323" y="6485277"/>
            <a:ext cx="339587" cy="6377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ko-KR" altLang="en-US" sz="1100"/>
              <a:t>남</a:t>
            </a:r>
            <a:endParaRPr lang="en-US" altLang="ko-KR" sz="1100"/>
          </a:p>
          <a:p>
            <a:r>
              <a:rPr lang="ko-KR" altLang="en-US" sz="1100"/>
              <a:t>여</a:t>
            </a:r>
            <a:endParaRPr lang="en-US" altLang="ko-KR" sz="1100"/>
          </a:p>
          <a:p>
            <a:endParaRPr lang="en-US" altLang="ko-KR" sz="1100"/>
          </a:p>
        </xdr:txBody>
      </xdr:sp>
      <xdr:sp macro="" textlink="">
        <xdr:nvSpPr>
          <xdr:cNvPr id="25" name="직사각형 24"/>
          <xdr:cNvSpPr/>
        </xdr:nvSpPr>
        <xdr:spPr>
          <a:xfrm>
            <a:off x="11952290" y="6854104"/>
            <a:ext cx="165166" cy="119854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2</xdr:col>
      <xdr:colOff>812184</xdr:colOff>
      <xdr:row>47</xdr:row>
      <xdr:rowOff>188129</xdr:rowOff>
    </xdr:from>
    <xdr:to>
      <xdr:col>3</xdr:col>
      <xdr:colOff>467376</xdr:colOff>
      <xdr:row>51</xdr:row>
      <xdr:rowOff>590</xdr:rowOff>
    </xdr:to>
    <xdr:grpSp>
      <xdr:nvGrpSpPr>
        <xdr:cNvPr id="26" name="그룹 25"/>
        <xdr:cNvGrpSpPr/>
      </xdr:nvGrpSpPr>
      <xdr:grpSpPr>
        <a:xfrm>
          <a:off x="2609432" y="9462572"/>
          <a:ext cx="507898" cy="613351"/>
          <a:chOff x="11952290" y="6485277"/>
          <a:chExt cx="471620" cy="637764"/>
        </a:xfrm>
      </xdr:grpSpPr>
      <xdr:sp macro="" textlink="">
        <xdr:nvSpPr>
          <xdr:cNvPr id="27" name="직사각형 26"/>
          <xdr:cNvSpPr/>
        </xdr:nvSpPr>
        <xdr:spPr>
          <a:xfrm>
            <a:off x="11952291" y="6613907"/>
            <a:ext cx="165166" cy="11985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12084323" y="6485277"/>
            <a:ext cx="339587" cy="6377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ko-KR" altLang="en-US" sz="1100"/>
              <a:t>남</a:t>
            </a:r>
            <a:endParaRPr lang="en-US" altLang="ko-KR" sz="1100"/>
          </a:p>
          <a:p>
            <a:r>
              <a:rPr lang="ko-KR" altLang="en-US" sz="1100"/>
              <a:t>여</a:t>
            </a:r>
            <a:endParaRPr lang="en-US" altLang="ko-KR" sz="1100"/>
          </a:p>
          <a:p>
            <a:endParaRPr lang="en-US" altLang="ko-KR" sz="1100"/>
          </a:p>
        </xdr:txBody>
      </xdr:sp>
      <xdr:sp macro="" textlink="">
        <xdr:nvSpPr>
          <xdr:cNvPr id="29" name="직사각형 28"/>
          <xdr:cNvSpPr/>
        </xdr:nvSpPr>
        <xdr:spPr>
          <a:xfrm>
            <a:off x="11952290" y="6854104"/>
            <a:ext cx="165166" cy="119854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8</xdr:col>
      <xdr:colOff>594470</xdr:colOff>
      <xdr:row>47</xdr:row>
      <xdr:rowOff>147307</xdr:rowOff>
    </xdr:from>
    <xdr:to>
      <xdr:col>9</xdr:col>
      <xdr:colOff>331305</xdr:colOff>
      <xdr:row>50</xdr:row>
      <xdr:rowOff>163875</xdr:rowOff>
    </xdr:to>
    <xdr:grpSp>
      <xdr:nvGrpSpPr>
        <xdr:cNvPr id="30" name="그룹 29"/>
        <xdr:cNvGrpSpPr/>
      </xdr:nvGrpSpPr>
      <xdr:grpSpPr>
        <a:xfrm>
          <a:off x="6478070" y="9423274"/>
          <a:ext cx="421054" cy="609235"/>
          <a:chOff x="11952290" y="6485277"/>
          <a:chExt cx="471620" cy="637764"/>
        </a:xfrm>
      </xdr:grpSpPr>
      <xdr:sp macro="" textlink="">
        <xdr:nvSpPr>
          <xdr:cNvPr id="31" name="직사각형 30"/>
          <xdr:cNvSpPr/>
        </xdr:nvSpPr>
        <xdr:spPr>
          <a:xfrm>
            <a:off x="11952291" y="6613907"/>
            <a:ext cx="165166" cy="11985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12084323" y="6485277"/>
            <a:ext cx="339587" cy="6377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ko-KR" altLang="en-US" sz="1100"/>
              <a:t>남</a:t>
            </a:r>
            <a:endParaRPr lang="en-US" altLang="ko-KR" sz="1100"/>
          </a:p>
          <a:p>
            <a:r>
              <a:rPr lang="ko-KR" altLang="en-US" sz="1100"/>
              <a:t>여</a:t>
            </a:r>
            <a:endParaRPr lang="en-US" altLang="ko-KR" sz="1100"/>
          </a:p>
          <a:p>
            <a:endParaRPr lang="en-US" altLang="ko-KR" sz="1100"/>
          </a:p>
        </xdr:txBody>
      </xdr:sp>
      <xdr:sp macro="" textlink="">
        <xdr:nvSpPr>
          <xdr:cNvPr id="33" name="직사각형 32"/>
          <xdr:cNvSpPr/>
        </xdr:nvSpPr>
        <xdr:spPr>
          <a:xfrm>
            <a:off x="11952290" y="6854104"/>
            <a:ext cx="165166" cy="119854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14</xdr:col>
      <xdr:colOff>131827</xdr:colOff>
      <xdr:row>48</xdr:row>
      <xdr:rowOff>38450</xdr:rowOff>
    </xdr:from>
    <xdr:to>
      <xdr:col>15</xdr:col>
      <xdr:colOff>31947</xdr:colOff>
      <xdr:row>51</xdr:row>
      <xdr:rowOff>55018</xdr:rowOff>
    </xdr:to>
    <xdr:grpSp>
      <xdr:nvGrpSpPr>
        <xdr:cNvPr id="34" name="그룹 33"/>
        <xdr:cNvGrpSpPr/>
      </xdr:nvGrpSpPr>
      <xdr:grpSpPr>
        <a:xfrm>
          <a:off x="10212184" y="9519593"/>
          <a:ext cx="445655" cy="607710"/>
          <a:chOff x="11952290" y="6485277"/>
          <a:chExt cx="471620" cy="637764"/>
        </a:xfrm>
      </xdr:grpSpPr>
      <xdr:sp macro="" textlink="">
        <xdr:nvSpPr>
          <xdr:cNvPr id="35" name="직사각형 34"/>
          <xdr:cNvSpPr/>
        </xdr:nvSpPr>
        <xdr:spPr>
          <a:xfrm>
            <a:off x="11952291" y="6613907"/>
            <a:ext cx="165166" cy="11985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12084323" y="6485277"/>
            <a:ext cx="339587" cy="6377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ko-KR" altLang="en-US" sz="1100"/>
              <a:t>남</a:t>
            </a:r>
            <a:endParaRPr lang="en-US" altLang="ko-KR" sz="1100"/>
          </a:p>
          <a:p>
            <a:r>
              <a:rPr lang="ko-KR" altLang="en-US" sz="1100"/>
              <a:t>여</a:t>
            </a:r>
            <a:endParaRPr lang="en-US" altLang="ko-KR" sz="1100"/>
          </a:p>
          <a:p>
            <a:endParaRPr lang="en-US" altLang="ko-KR" sz="1100"/>
          </a:p>
        </xdr:txBody>
      </xdr:sp>
      <xdr:sp macro="" textlink="">
        <xdr:nvSpPr>
          <xdr:cNvPr id="37" name="직사각형 36"/>
          <xdr:cNvSpPr/>
        </xdr:nvSpPr>
        <xdr:spPr>
          <a:xfrm>
            <a:off x="11952290" y="6854104"/>
            <a:ext cx="165166" cy="119854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3</xdr:col>
      <xdr:colOff>10600</xdr:colOff>
      <xdr:row>64</xdr:row>
      <xdr:rowOff>176995</xdr:rowOff>
    </xdr:from>
    <xdr:to>
      <xdr:col>3</xdr:col>
      <xdr:colOff>482220</xdr:colOff>
      <xdr:row>67</xdr:row>
      <xdr:rowOff>193563</xdr:rowOff>
    </xdr:to>
    <xdr:grpSp>
      <xdr:nvGrpSpPr>
        <xdr:cNvPr id="38" name="그룹 37"/>
        <xdr:cNvGrpSpPr/>
      </xdr:nvGrpSpPr>
      <xdr:grpSpPr>
        <a:xfrm>
          <a:off x="2623978" y="12809883"/>
          <a:ext cx="509720" cy="609234"/>
          <a:chOff x="11952290" y="6485277"/>
          <a:chExt cx="471620" cy="637764"/>
        </a:xfrm>
      </xdr:grpSpPr>
      <xdr:sp macro="" textlink="">
        <xdr:nvSpPr>
          <xdr:cNvPr id="39" name="직사각형 38"/>
          <xdr:cNvSpPr/>
        </xdr:nvSpPr>
        <xdr:spPr>
          <a:xfrm>
            <a:off x="11952291" y="6613907"/>
            <a:ext cx="165166" cy="11985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40" name="TextBox 39"/>
          <xdr:cNvSpPr txBox="1"/>
        </xdr:nvSpPr>
        <xdr:spPr>
          <a:xfrm>
            <a:off x="12084323" y="6485277"/>
            <a:ext cx="339587" cy="6377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ko-KR" altLang="en-US" sz="1100"/>
              <a:t>남</a:t>
            </a:r>
            <a:endParaRPr lang="en-US" altLang="ko-KR" sz="1100"/>
          </a:p>
          <a:p>
            <a:r>
              <a:rPr lang="ko-KR" altLang="en-US" sz="1100"/>
              <a:t>여</a:t>
            </a:r>
            <a:endParaRPr lang="en-US" altLang="ko-KR" sz="1100"/>
          </a:p>
          <a:p>
            <a:endParaRPr lang="en-US" altLang="ko-KR" sz="1100"/>
          </a:p>
        </xdr:txBody>
      </xdr:sp>
      <xdr:sp macro="" textlink="">
        <xdr:nvSpPr>
          <xdr:cNvPr id="41" name="직사각형 40"/>
          <xdr:cNvSpPr/>
        </xdr:nvSpPr>
        <xdr:spPr>
          <a:xfrm>
            <a:off x="11952290" y="6854104"/>
            <a:ext cx="165166" cy="119854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8</xdr:col>
      <xdr:colOff>582100</xdr:colOff>
      <xdr:row>64</xdr:row>
      <xdr:rowOff>142359</xdr:rowOff>
    </xdr:from>
    <xdr:to>
      <xdr:col>9</xdr:col>
      <xdr:colOff>326356</xdr:colOff>
      <xdr:row>67</xdr:row>
      <xdr:rowOff>158927</xdr:rowOff>
    </xdr:to>
    <xdr:grpSp>
      <xdr:nvGrpSpPr>
        <xdr:cNvPr id="42" name="그룹 41"/>
        <xdr:cNvGrpSpPr/>
      </xdr:nvGrpSpPr>
      <xdr:grpSpPr>
        <a:xfrm>
          <a:off x="6464176" y="12776771"/>
          <a:ext cx="429999" cy="609234"/>
          <a:chOff x="11952290" y="6485277"/>
          <a:chExt cx="471620" cy="637764"/>
        </a:xfrm>
      </xdr:grpSpPr>
      <xdr:sp macro="" textlink="">
        <xdr:nvSpPr>
          <xdr:cNvPr id="43" name="직사각형 42"/>
          <xdr:cNvSpPr/>
        </xdr:nvSpPr>
        <xdr:spPr>
          <a:xfrm>
            <a:off x="11952291" y="6613907"/>
            <a:ext cx="165166" cy="11985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44" name="TextBox 43"/>
          <xdr:cNvSpPr txBox="1"/>
        </xdr:nvSpPr>
        <xdr:spPr>
          <a:xfrm>
            <a:off x="12084323" y="6485277"/>
            <a:ext cx="339587" cy="6377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ko-KR" altLang="en-US" sz="1100"/>
              <a:t>남</a:t>
            </a:r>
            <a:endParaRPr lang="en-US" altLang="ko-KR" sz="1100"/>
          </a:p>
          <a:p>
            <a:r>
              <a:rPr lang="ko-KR" altLang="en-US" sz="1100"/>
              <a:t>여</a:t>
            </a:r>
            <a:endParaRPr lang="en-US" altLang="ko-KR" sz="1100"/>
          </a:p>
          <a:p>
            <a:endParaRPr lang="en-US" altLang="ko-KR" sz="1100"/>
          </a:p>
        </xdr:txBody>
      </xdr:sp>
      <xdr:sp macro="" textlink="">
        <xdr:nvSpPr>
          <xdr:cNvPr id="45" name="직사각형 44"/>
          <xdr:cNvSpPr/>
        </xdr:nvSpPr>
        <xdr:spPr>
          <a:xfrm>
            <a:off x="11952290" y="6854104"/>
            <a:ext cx="165166" cy="119854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14</xdr:col>
      <xdr:colOff>166464</xdr:colOff>
      <xdr:row>64</xdr:row>
      <xdr:rowOff>159677</xdr:rowOff>
    </xdr:from>
    <xdr:to>
      <xdr:col>15</xdr:col>
      <xdr:colOff>66584</xdr:colOff>
      <xdr:row>67</xdr:row>
      <xdr:rowOff>176245</xdr:rowOff>
    </xdr:to>
    <xdr:grpSp>
      <xdr:nvGrpSpPr>
        <xdr:cNvPr id="46" name="그룹 45"/>
        <xdr:cNvGrpSpPr/>
      </xdr:nvGrpSpPr>
      <xdr:grpSpPr>
        <a:xfrm>
          <a:off x="10249869" y="12794089"/>
          <a:ext cx="445655" cy="607710"/>
          <a:chOff x="11952290" y="6485277"/>
          <a:chExt cx="471620" cy="637764"/>
        </a:xfrm>
      </xdr:grpSpPr>
      <xdr:sp macro="" textlink="">
        <xdr:nvSpPr>
          <xdr:cNvPr id="47" name="직사각형 46"/>
          <xdr:cNvSpPr/>
        </xdr:nvSpPr>
        <xdr:spPr>
          <a:xfrm>
            <a:off x="11952291" y="6613907"/>
            <a:ext cx="165166" cy="11985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12084323" y="6485277"/>
            <a:ext cx="339587" cy="6377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ko-KR" altLang="en-US" sz="1100"/>
              <a:t>남</a:t>
            </a:r>
            <a:endParaRPr lang="en-US" altLang="ko-KR" sz="1100"/>
          </a:p>
          <a:p>
            <a:r>
              <a:rPr lang="ko-KR" altLang="en-US" sz="1100"/>
              <a:t>여</a:t>
            </a:r>
            <a:endParaRPr lang="en-US" altLang="ko-KR" sz="1100"/>
          </a:p>
          <a:p>
            <a:endParaRPr lang="en-US" altLang="ko-KR" sz="1100"/>
          </a:p>
        </xdr:txBody>
      </xdr:sp>
      <xdr:sp macro="" textlink="">
        <xdr:nvSpPr>
          <xdr:cNvPr id="49" name="직사각형 48"/>
          <xdr:cNvSpPr/>
        </xdr:nvSpPr>
        <xdr:spPr>
          <a:xfrm>
            <a:off x="11952290" y="6854104"/>
            <a:ext cx="165166" cy="119854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3</xdr:col>
      <xdr:colOff>166464</xdr:colOff>
      <xdr:row>80</xdr:row>
      <xdr:rowOff>107723</xdr:rowOff>
    </xdr:from>
    <xdr:to>
      <xdr:col>3</xdr:col>
      <xdr:colOff>638084</xdr:colOff>
      <xdr:row>83</xdr:row>
      <xdr:rowOff>124291</xdr:rowOff>
    </xdr:to>
    <xdr:grpSp>
      <xdr:nvGrpSpPr>
        <xdr:cNvPr id="50" name="그룹 49"/>
        <xdr:cNvGrpSpPr/>
      </xdr:nvGrpSpPr>
      <xdr:grpSpPr>
        <a:xfrm>
          <a:off x="2793558" y="15906071"/>
          <a:ext cx="509720" cy="607711"/>
          <a:chOff x="11952290" y="6485277"/>
          <a:chExt cx="471620" cy="637764"/>
        </a:xfrm>
      </xdr:grpSpPr>
      <xdr:sp macro="" textlink="">
        <xdr:nvSpPr>
          <xdr:cNvPr id="51" name="직사각형 50"/>
          <xdr:cNvSpPr/>
        </xdr:nvSpPr>
        <xdr:spPr>
          <a:xfrm>
            <a:off x="11952291" y="6613907"/>
            <a:ext cx="165166" cy="11985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2" name="TextBox 51"/>
          <xdr:cNvSpPr txBox="1"/>
        </xdr:nvSpPr>
        <xdr:spPr>
          <a:xfrm>
            <a:off x="12084323" y="6485277"/>
            <a:ext cx="339587" cy="6377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ko-KR" altLang="en-US" sz="1100"/>
              <a:t>남</a:t>
            </a:r>
            <a:endParaRPr lang="en-US" altLang="ko-KR" sz="1100"/>
          </a:p>
          <a:p>
            <a:r>
              <a:rPr lang="ko-KR" altLang="en-US" sz="1100"/>
              <a:t>여</a:t>
            </a:r>
            <a:endParaRPr lang="en-US" altLang="ko-KR" sz="1100"/>
          </a:p>
          <a:p>
            <a:endParaRPr lang="en-US" altLang="ko-KR" sz="1100"/>
          </a:p>
        </xdr:txBody>
      </xdr:sp>
      <xdr:sp macro="" textlink="">
        <xdr:nvSpPr>
          <xdr:cNvPr id="53" name="직사각형 52"/>
          <xdr:cNvSpPr/>
        </xdr:nvSpPr>
        <xdr:spPr>
          <a:xfrm>
            <a:off x="11952290" y="6854104"/>
            <a:ext cx="165166" cy="119854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8</xdr:col>
      <xdr:colOff>616737</xdr:colOff>
      <xdr:row>80</xdr:row>
      <xdr:rowOff>107723</xdr:rowOff>
    </xdr:from>
    <xdr:to>
      <xdr:col>9</xdr:col>
      <xdr:colOff>360993</xdr:colOff>
      <xdr:row>83</xdr:row>
      <xdr:rowOff>124291</xdr:rowOff>
    </xdr:to>
    <xdr:grpSp>
      <xdr:nvGrpSpPr>
        <xdr:cNvPr id="54" name="그룹 53"/>
        <xdr:cNvGrpSpPr/>
      </xdr:nvGrpSpPr>
      <xdr:grpSpPr>
        <a:xfrm>
          <a:off x="6501861" y="15906071"/>
          <a:ext cx="429999" cy="607711"/>
          <a:chOff x="11952290" y="6485277"/>
          <a:chExt cx="471620" cy="637764"/>
        </a:xfrm>
      </xdr:grpSpPr>
      <xdr:sp macro="" textlink="">
        <xdr:nvSpPr>
          <xdr:cNvPr id="55" name="직사각형 54"/>
          <xdr:cNvSpPr/>
        </xdr:nvSpPr>
        <xdr:spPr>
          <a:xfrm>
            <a:off x="11952291" y="6613907"/>
            <a:ext cx="165166" cy="11985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12084323" y="6485277"/>
            <a:ext cx="339587" cy="6377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ko-KR" altLang="en-US" sz="1100"/>
              <a:t>남</a:t>
            </a:r>
            <a:endParaRPr lang="en-US" altLang="ko-KR" sz="1100"/>
          </a:p>
          <a:p>
            <a:r>
              <a:rPr lang="ko-KR" altLang="en-US" sz="1100"/>
              <a:t>여</a:t>
            </a:r>
            <a:endParaRPr lang="en-US" altLang="ko-KR" sz="1100"/>
          </a:p>
          <a:p>
            <a:endParaRPr lang="en-US" altLang="ko-KR" sz="1100"/>
          </a:p>
        </xdr:txBody>
      </xdr:sp>
      <xdr:sp macro="" textlink="">
        <xdr:nvSpPr>
          <xdr:cNvPr id="57" name="직사각형 56"/>
          <xdr:cNvSpPr/>
        </xdr:nvSpPr>
        <xdr:spPr>
          <a:xfrm>
            <a:off x="11952290" y="6854104"/>
            <a:ext cx="165166" cy="119854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14</xdr:col>
      <xdr:colOff>149146</xdr:colOff>
      <xdr:row>80</xdr:row>
      <xdr:rowOff>125041</xdr:rowOff>
    </xdr:from>
    <xdr:to>
      <xdr:col>15</xdr:col>
      <xdr:colOff>49266</xdr:colOff>
      <xdr:row>83</xdr:row>
      <xdr:rowOff>141609</xdr:rowOff>
    </xdr:to>
    <xdr:grpSp>
      <xdr:nvGrpSpPr>
        <xdr:cNvPr id="58" name="그룹 57"/>
        <xdr:cNvGrpSpPr/>
      </xdr:nvGrpSpPr>
      <xdr:grpSpPr>
        <a:xfrm>
          <a:off x="10231027" y="15921865"/>
          <a:ext cx="444131" cy="607711"/>
          <a:chOff x="11952290" y="6485277"/>
          <a:chExt cx="471620" cy="637764"/>
        </a:xfrm>
      </xdr:grpSpPr>
      <xdr:sp macro="" textlink="">
        <xdr:nvSpPr>
          <xdr:cNvPr id="59" name="직사각형 58"/>
          <xdr:cNvSpPr/>
        </xdr:nvSpPr>
        <xdr:spPr>
          <a:xfrm>
            <a:off x="11952291" y="6613907"/>
            <a:ext cx="165166" cy="11985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12084323" y="6485277"/>
            <a:ext cx="339587" cy="6377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ko-KR" altLang="en-US" sz="1100"/>
              <a:t>남</a:t>
            </a:r>
            <a:endParaRPr lang="en-US" altLang="ko-KR" sz="1100"/>
          </a:p>
          <a:p>
            <a:r>
              <a:rPr lang="ko-KR" altLang="en-US" sz="1100"/>
              <a:t>여</a:t>
            </a:r>
            <a:endParaRPr lang="en-US" altLang="ko-KR" sz="1100"/>
          </a:p>
          <a:p>
            <a:endParaRPr lang="en-US" altLang="ko-KR" sz="1100"/>
          </a:p>
        </xdr:txBody>
      </xdr:sp>
      <xdr:sp macro="" textlink="">
        <xdr:nvSpPr>
          <xdr:cNvPr id="61" name="직사각형 60"/>
          <xdr:cNvSpPr/>
        </xdr:nvSpPr>
        <xdr:spPr>
          <a:xfrm>
            <a:off x="11952290" y="6854104"/>
            <a:ext cx="165166" cy="119854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15</xdr:col>
      <xdr:colOff>657226</xdr:colOff>
      <xdr:row>31</xdr:row>
      <xdr:rowOff>28576</xdr:rowOff>
    </xdr:from>
    <xdr:to>
      <xdr:col>21</xdr:col>
      <xdr:colOff>619126</xdr:colOff>
      <xdr:row>44</xdr:row>
      <xdr:rowOff>47626</xdr:rowOff>
    </xdr:to>
    <xdr:graphicFrame macro="">
      <xdr:nvGraphicFramePr>
        <xdr:cNvPr id="74" name="차트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228600</xdr:colOff>
      <xdr:row>31</xdr:row>
      <xdr:rowOff>28576</xdr:rowOff>
    </xdr:from>
    <xdr:to>
      <xdr:col>27</xdr:col>
      <xdr:colOff>485775</xdr:colOff>
      <xdr:row>44</xdr:row>
      <xdr:rowOff>85726</xdr:rowOff>
    </xdr:to>
    <xdr:graphicFrame macro="">
      <xdr:nvGraphicFramePr>
        <xdr:cNvPr id="75" name="차트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581025</xdr:colOff>
      <xdr:row>31</xdr:row>
      <xdr:rowOff>38100</xdr:rowOff>
    </xdr:from>
    <xdr:to>
      <xdr:col>34</xdr:col>
      <xdr:colOff>28575</xdr:colOff>
      <xdr:row>44</xdr:row>
      <xdr:rowOff>104775</xdr:rowOff>
    </xdr:to>
    <xdr:graphicFrame macro="">
      <xdr:nvGraphicFramePr>
        <xdr:cNvPr id="85" name="차트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9525</xdr:colOff>
      <xdr:row>47</xdr:row>
      <xdr:rowOff>19051</xdr:rowOff>
    </xdr:from>
    <xdr:to>
      <xdr:col>22</xdr:col>
      <xdr:colOff>57150</xdr:colOff>
      <xdr:row>60</xdr:row>
      <xdr:rowOff>1</xdr:rowOff>
    </xdr:to>
    <xdr:graphicFrame macro="">
      <xdr:nvGraphicFramePr>
        <xdr:cNvPr id="86" name="차트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209550</xdr:colOff>
      <xdr:row>47</xdr:row>
      <xdr:rowOff>47625</xdr:rowOff>
    </xdr:from>
    <xdr:to>
      <xdr:col>27</xdr:col>
      <xdr:colOff>533400</xdr:colOff>
      <xdr:row>60</xdr:row>
      <xdr:rowOff>19050</xdr:rowOff>
    </xdr:to>
    <xdr:graphicFrame macro="">
      <xdr:nvGraphicFramePr>
        <xdr:cNvPr id="87" name="차트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57150</xdr:colOff>
      <xdr:row>47</xdr:row>
      <xdr:rowOff>28576</xdr:rowOff>
    </xdr:from>
    <xdr:to>
      <xdr:col>34</xdr:col>
      <xdr:colOff>66675</xdr:colOff>
      <xdr:row>59</xdr:row>
      <xdr:rowOff>200026</xdr:rowOff>
    </xdr:to>
    <xdr:graphicFrame macro="">
      <xdr:nvGraphicFramePr>
        <xdr:cNvPr id="91" name="차트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609600</xdr:colOff>
      <xdr:row>63</xdr:row>
      <xdr:rowOff>19050</xdr:rowOff>
    </xdr:from>
    <xdr:to>
      <xdr:col>22</xdr:col>
      <xdr:colOff>47625</xdr:colOff>
      <xdr:row>76</xdr:row>
      <xdr:rowOff>9525</xdr:rowOff>
    </xdr:to>
    <xdr:graphicFrame macro="">
      <xdr:nvGraphicFramePr>
        <xdr:cNvPr id="92" name="차트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266700</xdr:colOff>
      <xdr:row>62</xdr:row>
      <xdr:rowOff>200025</xdr:rowOff>
    </xdr:from>
    <xdr:to>
      <xdr:col>27</xdr:col>
      <xdr:colOff>590550</xdr:colOff>
      <xdr:row>76</xdr:row>
      <xdr:rowOff>19050</xdr:rowOff>
    </xdr:to>
    <xdr:graphicFrame macro="">
      <xdr:nvGraphicFramePr>
        <xdr:cNvPr id="93" name="차트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28</xdr:col>
      <xdr:colOff>38100</xdr:colOff>
      <xdr:row>63</xdr:row>
      <xdr:rowOff>9526</xdr:rowOff>
    </xdr:from>
    <xdr:to>
      <xdr:col>34</xdr:col>
      <xdr:colOff>114300</xdr:colOff>
      <xdr:row>75</xdr:row>
      <xdr:rowOff>200026</xdr:rowOff>
    </xdr:to>
    <xdr:graphicFrame macro="">
      <xdr:nvGraphicFramePr>
        <xdr:cNvPr id="94" name="차트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647700</xdr:colOff>
      <xdr:row>79</xdr:row>
      <xdr:rowOff>200025</xdr:rowOff>
    </xdr:from>
    <xdr:to>
      <xdr:col>22</xdr:col>
      <xdr:colOff>38100</xdr:colOff>
      <xdr:row>93</xdr:row>
      <xdr:rowOff>0</xdr:rowOff>
    </xdr:to>
    <xdr:graphicFrame macro="">
      <xdr:nvGraphicFramePr>
        <xdr:cNvPr id="95" name="차트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276225</xdr:colOff>
      <xdr:row>80</xdr:row>
      <xdr:rowOff>1</xdr:rowOff>
    </xdr:from>
    <xdr:to>
      <xdr:col>28</xdr:col>
      <xdr:colOff>0</xdr:colOff>
      <xdr:row>93</xdr:row>
      <xdr:rowOff>1</xdr:rowOff>
    </xdr:to>
    <xdr:graphicFrame macro="">
      <xdr:nvGraphicFramePr>
        <xdr:cNvPr id="97" name="차트 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28</xdr:col>
      <xdr:colOff>85726</xdr:colOff>
      <xdr:row>80</xdr:row>
      <xdr:rowOff>9526</xdr:rowOff>
    </xdr:from>
    <xdr:to>
      <xdr:col>34</xdr:col>
      <xdr:colOff>238126</xdr:colOff>
      <xdr:row>92</xdr:row>
      <xdr:rowOff>200026</xdr:rowOff>
    </xdr:to>
    <xdr:graphicFrame macro="">
      <xdr:nvGraphicFramePr>
        <xdr:cNvPr id="98" name="차트 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3</xdr:col>
      <xdr:colOff>857925</xdr:colOff>
      <xdr:row>19</xdr:row>
      <xdr:rowOff>182700</xdr:rowOff>
    </xdr:to>
    <xdr:graphicFrame macro="">
      <xdr:nvGraphicFramePr>
        <xdr:cNvPr id="29" name="차트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3</xdr:col>
      <xdr:colOff>857925</xdr:colOff>
      <xdr:row>28</xdr:row>
      <xdr:rowOff>182700</xdr:rowOff>
    </xdr:to>
    <xdr:graphicFrame macro="">
      <xdr:nvGraphicFramePr>
        <xdr:cNvPr id="31" name="차트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3</xdr:col>
      <xdr:colOff>857925</xdr:colOff>
      <xdr:row>37</xdr:row>
      <xdr:rowOff>182700</xdr:rowOff>
    </xdr:to>
    <xdr:graphicFrame macro="">
      <xdr:nvGraphicFramePr>
        <xdr:cNvPr id="33" name="차트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9</xdr:col>
      <xdr:colOff>857925</xdr:colOff>
      <xdr:row>37</xdr:row>
      <xdr:rowOff>182700</xdr:rowOff>
    </xdr:to>
    <xdr:graphicFrame macro="">
      <xdr:nvGraphicFramePr>
        <xdr:cNvPr id="34" name="차트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3</xdr:col>
      <xdr:colOff>857925</xdr:colOff>
      <xdr:row>46</xdr:row>
      <xdr:rowOff>182700</xdr:rowOff>
    </xdr:to>
    <xdr:graphicFrame macro="">
      <xdr:nvGraphicFramePr>
        <xdr:cNvPr id="35" name="차트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40</xdr:row>
      <xdr:rowOff>0</xdr:rowOff>
    </xdr:from>
    <xdr:to>
      <xdr:col>9</xdr:col>
      <xdr:colOff>857925</xdr:colOff>
      <xdr:row>46</xdr:row>
      <xdr:rowOff>182700</xdr:rowOff>
    </xdr:to>
    <xdr:graphicFrame macro="">
      <xdr:nvGraphicFramePr>
        <xdr:cNvPr id="36" name="차트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3</xdr:col>
      <xdr:colOff>857925</xdr:colOff>
      <xdr:row>55</xdr:row>
      <xdr:rowOff>182700</xdr:rowOff>
    </xdr:to>
    <xdr:graphicFrame macro="">
      <xdr:nvGraphicFramePr>
        <xdr:cNvPr id="37" name="차트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9</xdr:col>
      <xdr:colOff>857925</xdr:colOff>
      <xdr:row>55</xdr:row>
      <xdr:rowOff>182700</xdr:rowOff>
    </xdr:to>
    <xdr:graphicFrame macro="">
      <xdr:nvGraphicFramePr>
        <xdr:cNvPr id="38" name="차트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</xdr:colOff>
      <xdr:row>3</xdr:row>
      <xdr:rowOff>213360</xdr:rowOff>
    </xdr:from>
    <xdr:to>
      <xdr:col>3</xdr:col>
      <xdr:colOff>876300</xdr:colOff>
      <xdr:row>10</xdr:row>
      <xdr:rowOff>175080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160021</xdr:colOff>
      <xdr:row>4</xdr:row>
      <xdr:rowOff>22860</xdr:rowOff>
    </xdr:from>
    <xdr:to>
      <xdr:col>9</xdr:col>
      <xdr:colOff>830581</xdr:colOff>
      <xdr:row>10</xdr:row>
      <xdr:rowOff>205560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22861</xdr:colOff>
      <xdr:row>13</xdr:row>
      <xdr:rowOff>22860</xdr:rowOff>
    </xdr:from>
    <xdr:to>
      <xdr:col>10</xdr:col>
      <xdr:colOff>15241</xdr:colOff>
      <xdr:row>19</xdr:row>
      <xdr:rowOff>216990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160021</xdr:colOff>
      <xdr:row>22</xdr:row>
      <xdr:rowOff>114300</xdr:rowOff>
    </xdr:from>
    <xdr:to>
      <xdr:col>9</xdr:col>
      <xdr:colOff>845821</xdr:colOff>
      <xdr:row>29</xdr:row>
      <xdr:rowOff>87450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4%20ASEAN%20&amp;%20Korea%20in%20Figures_Data/Data_Update(A~C)/B/B5%20-%20UN%20&#51088;&#47308;%20&#44032;&#44277;%20&#51064;&#44396;%20&#44536;&#47000;&#54532;(Update%20X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/B14%20-%20ADB%20-%20&#44032;&#44277;&#51088;&#47308;%20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14%20ASEAN%20&amp;%20Korea%20in%20Figures_Data/Data_Update(A~C)/B/B14%20-%20ADB%20-%20&#44032;&#44277;&#51088;&#47308;%20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가공 테이블"/>
      <sheetName val="Sheet2"/>
      <sheetName val="Sheet3"/>
    </sheetNames>
    <sheetDataSet>
      <sheetData sheetId="0">
        <row r="4">
          <cell r="C4">
            <v>0</v>
          </cell>
          <cell r="D4">
            <v>5</v>
          </cell>
          <cell r="E4">
            <v>10</v>
          </cell>
          <cell r="F4">
            <v>15</v>
          </cell>
          <cell r="G4">
            <v>20</v>
          </cell>
          <cell r="H4">
            <v>25</v>
          </cell>
          <cell r="I4">
            <v>30</v>
          </cell>
          <cell r="J4">
            <v>35</v>
          </cell>
          <cell r="K4">
            <v>40</v>
          </cell>
          <cell r="L4">
            <v>45</v>
          </cell>
          <cell r="M4">
            <v>50</v>
          </cell>
          <cell r="N4">
            <v>55</v>
          </cell>
          <cell r="O4">
            <v>60</v>
          </cell>
          <cell r="P4">
            <v>65</v>
          </cell>
          <cell r="Q4">
            <v>70</v>
          </cell>
          <cell r="R4">
            <v>75</v>
          </cell>
          <cell r="S4">
            <v>80</v>
          </cell>
          <cell r="T4">
            <v>85</v>
          </cell>
          <cell r="U4">
            <v>90</v>
          </cell>
          <cell r="V4">
            <v>95</v>
          </cell>
          <cell r="W4">
            <v>100</v>
          </cell>
          <cell r="X4">
            <v>105</v>
          </cell>
        </row>
        <row r="6">
          <cell r="B6" t="str">
            <v>Female 여자</v>
          </cell>
          <cell r="C6">
            <v>38537502</v>
          </cell>
          <cell r="D6">
            <v>36286012</v>
          </cell>
          <cell r="E6">
            <v>34931336</v>
          </cell>
          <cell r="F6">
            <v>36975041</v>
          </cell>
          <cell r="G6">
            <v>50234858</v>
          </cell>
          <cell r="H6">
            <v>62061826</v>
          </cell>
          <cell r="I6">
            <v>48320220</v>
          </cell>
          <cell r="J6">
            <v>46379235</v>
          </cell>
          <cell r="K6">
            <v>58138085</v>
          </cell>
          <cell r="L6">
            <v>60866380</v>
          </cell>
          <cell r="M6">
            <v>48752991</v>
          </cell>
          <cell r="N6">
            <v>38816916</v>
          </cell>
          <cell r="O6">
            <v>38601795</v>
          </cell>
          <cell r="P6">
            <v>25732648</v>
          </cell>
          <cell r="Q6">
            <v>16991862</v>
          </cell>
          <cell r="R6">
            <v>12593733</v>
          </cell>
          <cell r="S6">
            <v>7943966</v>
          </cell>
          <cell r="T6">
            <v>3510746</v>
          </cell>
          <cell r="U6">
            <v>1109375</v>
          </cell>
          <cell r="V6">
            <v>251740</v>
          </cell>
          <cell r="W6">
            <v>35560</v>
          </cell>
          <cell r="X6">
            <v>0</v>
          </cell>
        </row>
        <row r="7">
          <cell r="B7" t="str">
            <v>Male 남자</v>
          </cell>
          <cell r="C7">
            <v>-44648442</v>
          </cell>
          <cell r="D7">
            <v>-42351392</v>
          </cell>
          <cell r="E7">
            <v>-40360572</v>
          </cell>
          <cell r="F7">
            <v>-41955088</v>
          </cell>
          <cell r="G7">
            <v>-55903754</v>
          </cell>
          <cell r="H7">
            <v>-67023742</v>
          </cell>
          <cell r="I7">
            <v>-51054326</v>
          </cell>
          <cell r="J7">
            <v>-48839863</v>
          </cell>
          <cell r="K7">
            <v>-60953920</v>
          </cell>
          <cell r="L7">
            <v>-62659024</v>
          </cell>
          <cell r="M7">
            <v>-50642408</v>
          </cell>
          <cell r="N7">
            <v>-40116461</v>
          </cell>
          <cell r="O7">
            <v>-39208477</v>
          </cell>
          <cell r="P7">
            <v>-25428503</v>
          </cell>
          <cell r="Q7">
            <v>-16760534</v>
          </cell>
          <cell r="R7">
            <v>-11562614</v>
          </cell>
          <cell r="S7">
            <v>-6315743</v>
          </cell>
          <cell r="T7">
            <v>-2428189</v>
          </cell>
          <cell r="U7">
            <v>-632861</v>
          </cell>
          <cell r="V7">
            <v>-119106</v>
          </cell>
          <cell r="W7">
            <v>-12097</v>
          </cell>
          <cell r="X7">
            <v>0</v>
          </cell>
        </row>
        <row r="8">
          <cell r="C8">
            <v>0</v>
          </cell>
          <cell r="D8">
            <v>5</v>
          </cell>
          <cell r="E8">
            <v>10</v>
          </cell>
          <cell r="F8">
            <v>15</v>
          </cell>
          <cell r="G8">
            <v>20</v>
          </cell>
          <cell r="H8">
            <v>25</v>
          </cell>
          <cell r="I8">
            <v>30</v>
          </cell>
          <cell r="J8">
            <v>35</v>
          </cell>
          <cell r="K8">
            <v>40</v>
          </cell>
          <cell r="L8">
            <v>45</v>
          </cell>
          <cell r="M8">
            <v>50</v>
          </cell>
          <cell r="N8">
            <v>55</v>
          </cell>
          <cell r="O8">
            <v>60</v>
          </cell>
          <cell r="P8">
            <v>65</v>
          </cell>
          <cell r="Q8">
            <v>70</v>
          </cell>
          <cell r="R8">
            <v>75</v>
          </cell>
          <cell r="S8">
            <v>80</v>
          </cell>
          <cell r="T8">
            <v>85</v>
          </cell>
          <cell r="U8">
            <v>90</v>
          </cell>
          <cell r="V8">
            <v>95</v>
          </cell>
          <cell r="W8">
            <v>100</v>
          </cell>
          <cell r="X8">
            <v>105</v>
          </cell>
        </row>
        <row r="10">
          <cell r="B10" t="str">
            <v>Female 여자</v>
          </cell>
          <cell r="C10">
            <v>1105598</v>
          </cell>
          <cell r="D10">
            <v>1102184</v>
          </cell>
          <cell r="E10">
            <v>1191056</v>
          </cell>
          <cell r="F10">
            <v>1560288</v>
          </cell>
          <cell r="G10">
            <v>1657376</v>
          </cell>
          <cell r="H10">
            <v>1541342</v>
          </cell>
          <cell r="I10">
            <v>1819811</v>
          </cell>
          <cell r="J10">
            <v>1903314</v>
          </cell>
          <cell r="K10">
            <v>2091272</v>
          </cell>
          <cell r="L10">
            <v>2103108</v>
          </cell>
          <cell r="M10">
            <v>2063255.9999999998</v>
          </cell>
          <cell r="N10">
            <v>1904710</v>
          </cell>
          <cell r="O10">
            <v>1401285</v>
          </cell>
          <cell r="P10">
            <v>1112592</v>
          </cell>
          <cell r="Q10">
            <v>946381</v>
          </cell>
          <cell r="R10">
            <v>819864</v>
          </cell>
          <cell r="S10">
            <v>559727</v>
          </cell>
          <cell r="T10">
            <v>284339</v>
          </cell>
          <cell r="U10">
            <v>106480</v>
          </cell>
          <cell r="V10">
            <v>21619</v>
          </cell>
          <cell r="W10">
            <v>2809</v>
          </cell>
          <cell r="X10">
            <v>0</v>
          </cell>
        </row>
        <row r="11">
          <cell r="B11" t="str">
            <v>Male 남자</v>
          </cell>
          <cell r="C11">
            <v>-1181688</v>
          </cell>
          <cell r="D11">
            <v>-1170255</v>
          </cell>
          <cell r="E11">
            <v>-1286629</v>
          </cell>
          <cell r="F11">
            <v>-1701696</v>
          </cell>
          <cell r="G11">
            <v>-1865781</v>
          </cell>
          <cell r="H11">
            <v>-1727827</v>
          </cell>
          <cell r="I11">
            <v>-1903109</v>
          </cell>
          <cell r="J11">
            <v>-1956544</v>
          </cell>
          <cell r="K11">
            <v>-2120951</v>
          </cell>
          <cell r="L11">
            <v>-2108342</v>
          </cell>
          <cell r="M11">
            <v>-2054197</v>
          </cell>
          <cell r="N11">
            <v>-1848359</v>
          </cell>
          <cell r="O11">
            <v>-1321482</v>
          </cell>
          <cell r="P11">
            <v>-1003536</v>
          </cell>
          <cell r="Q11">
            <v>-755139</v>
          </cell>
          <cell r="R11">
            <v>-556109</v>
          </cell>
          <cell r="S11">
            <v>-291847</v>
          </cell>
          <cell r="T11">
            <v>-104918</v>
          </cell>
          <cell r="U11">
            <v>-31172</v>
          </cell>
          <cell r="V11">
            <v>-4959</v>
          </cell>
          <cell r="W11">
            <v>-488</v>
          </cell>
          <cell r="X11">
            <v>0</v>
          </cell>
        </row>
        <row r="12">
          <cell r="C12">
            <v>0</v>
          </cell>
          <cell r="D12">
            <v>5</v>
          </cell>
          <cell r="E12">
            <v>10</v>
          </cell>
          <cell r="F12">
            <v>15</v>
          </cell>
          <cell r="G12">
            <v>20</v>
          </cell>
          <cell r="H12">
            <v>25</v>
          </cell>
          <cell r="I12">
            <v>30</v>
          </cell>
          <cell r="J12">
            <v>35</v>
          </cell>
          <cell r="K12">
            <v>40</v>
          </cell>
          <cell r="L12">
            <v>45</v>
          </cell>
          <cell r="M12">
            <v>50</v>
          </cell>
          <cell r="N12">
            <v>55</v>
          </cell>
          <cell r="O12">
            <v>60</v>
          </cell>
          <cell r="P12">
            <v>65</v>
          </cell>
          <cell r="Q12">
            <v>70</v>
          </cell>
          <cell r="R12">
            <v>75</v>
          </cell>
          <cell r="S12">
            <v>80</v>
          </cell>
          <cell r="T12">
            <v>85</v>
          </cell>
          <cell r="U12">
            <v>90</v>
          </cell>
          <cell r="V12">
            <v>95</v>
          </cell>
          <cell r="W12">
            <v>100</v>
          </cell>
          <cell r="X12">
            <v>105</v>
          </cell>
        </row>
        <row r="14">
          <cell r="B14" t="str">
            <v>Female 여자</v>
          </cell>
          <cell r="C14">
            <v>16451</v>
          </cell>
          <cell r="D14">
            <v>14672</v>
          </cell>
          <cell r="E14">
            <v>16378</v>
          </cell>
          <cell r="F14">
            <v>17112</v>
          </cell>
          <cell r="G14">
            <v>17189</v>
          </cell>
          <cell r="H14">
            <v>18417</v>
          </cell>
          <cell r="I14">
            <v>18554</v>
          </cell>
          <cell r="J14">
            <v>17674</v>
          </cell>
          <cell r="K14">
            <v>16426</v>
          </cell>
          <cell r="L14">
            <v>14769</v>
          </cell>
          <cell r="M14">
            <v>11661</v>
          </cell>
          <cell r="N14">
            <v>9320</v>
          </cell>
          <cell r="O14">
            <v>6701</v>
          </cell>
          <cell r="P14">
            <v>4157</v>
          </cell>
          <cell r="Q14">
            <v>2292</v>
          </cell>
          <cell r="R14">
            <v>1770</v>
          </cell>
          <cell r="S14">
            <v>1039</v>
          </cell>
          <cell r="T14">
            <v>415</v>
          </cell>
          <cell r="U14">
            <v>136</v>
          </cell>
          <cell r="V14">
            <v>25</v>
          </cell>
          <cell r="W14">
            <v>3</v>
          </cell>
          <cell r="X14">
            <v>0</v>
          </cell>
        </row>
        <row r="15">
          <cell r="B15" t="str">
            <v>Male 남자</v>
          </cell>
          <cell r="C15">
            <v>-17332</v>
          </cell>
          <cell r="D15">
            <v>-15688</v>
          </cell>
          <cell r="E15">
            <v>-17270</v>
          </cell>
          <cell r="F15">
            <v>-18533</v>
          </cell>
          <cell r="G15">
            <v>-18104</v>
          </cell>
          <cell r="H15">
            <v>-20078</v>
          </cell>
          <cell r="I15">
            <v>-20816</v>
          </cell>
          <cell r="J15">
            <v>-19325</v>
          </cell>
          <cell r="K15">
            <v>-17273</v>
          </cell>
          <cell r="L15">
            <v>-15141</v>
          </cell>
          <cell r="M15">
            <v>-12647</v>
          </cell>
          <cell r="N15">
            <v>-10067</v>
          </cell>
          <cell r="O15">
            <v>-6887</v>
          </cell>
          <cell r="P15">
            <v>-3877</v>
          </cell>
          <cell r="Q15">
            <v>-2274</v>
          </cell>
          <cell r="R15">
            <v>-1460</v>
          </cell>
          <cell r="S15">
            <v>-797</v>
          </cell>
          <cell r="T15">
            <v>-351</v>
          </cell>
          <cell r="U15">
            <v>-93</v>
          </cell>
          <cell r="V15">
            <v>-13</v>
          </cell>
          <cell r="W15">
            <v>-1</v>
          </cell>
          <cell r="X15">
            <v>0</v>
          </cell>
        </row>
        <row r="16">
          <cell r="C16">
            <v>0</v>
          </cell>
          <cell r="D16">
            <v>5</v>
          </cell>
          <cell r="E16">
            <v>10</v>
          </cell>
          <cell r="F16">
            <v>15</v>
          </cell>
          <cell r="G16">
            <v>20</v>
          </cell>
          <cell r="H16">
            <v>25</v>
          </cell>
          <cell r="I16">
            <v>30</v>
          </cell>
          <cell r="J16">
            <v>35</v>
          </cell>
          <cell r="K16">
            <v>40</v>
          </cell>
          <cell r="L16">
            <v>45</v>
          </cell>
          <cell r="M16">
            <v>50</v>
          </cell>
          <cell r="N16">
            <v>55</v>
          </cell>
          <cell r="O16">
            <v>60</v>
          </cell>
          <cell r="P16">
            <v>65</v>
          </cell>
          <cell r="Q16">
            <v>70</v>
          </cell>
          <cell r="R16">
            <v>75</v>
          </cell>
          <cell r="S16">
            <v>80</v>
          </cell>
          <cell r="T16">
            <v>85</v>
          </cell>
          <cell r="U16">
            <v>90</v>
          </cell>
          <cell r="V16">
            <v>95</v>
          </cell>
          <cell r="W16">
            <v>100</v>
          </cell>
          <cell r="X16">
            <v>105</v>
          </cell>
        </row>
        <row r="18">
          <cell r="B18" t="str">
            <v>Female 여자</v>
          </cell>
          <cell r="C18">
            <v>775136</v>
          </cell>
          <cell r="D18">
            <v>721889</v>
          </cell>
          <cell r="E18">
            <v>734804</v>
          </cell>
          <cell r="F18">
            <v>815890</v>
          </cell>
          <cell r="G18">
            <v>669457</v>
          </cell>
          <cell r="H18">
            <v>893424</v>
          </cell>
          <cell r="I18">
            <v>345492</v>
          </cell>
          <cell r="J18">
            <v>443176</v>
          </cell>
          <cell r="K18">
            <v>414814</v>
          </cell>
          <cell r="L18">
            <v>382579</v>
          </cell>
          <cell r="M18">
            <v>307567</v>
          </cell>
          <cell r="N18">
            <v>260954</v>
          </cell>
          <cell r="O18">
            <v>181710</v>
          </cell>
          <cell r="P18">
            <v>139793</v>
          </cell>
          <cell r="Q18">
            <v>106074</v>
          </cell>
          <cell r="R18">
            <v>79571</v>
          </cell>
          <cell r="S18">
            <v>48493</v>
          </cell>
          <cell r="T18">
            <v>27126</v>
          </cell>
          <cell r="U18">
            <v>12279</v>
          </cell>
          <cell r="V18">
            <v>4607</v>
          </cell>
          <cell r="W18">
            <v>1177</v>
          </cell>
          <cell r="X18">
            <v>0</v>
          </cell>
        </row>
        <row r="19">
          <cell r="B19" t="str">
            <v>Male 남자</v>
          </cell>
          <cell r="C19">
            <v>-903644</v>
          </cell>
          <cell r="D19">
            <v>-851153</v>
          </cell>
          <cell r="E19">
            <v>-751342</v>
          </cell>
          <cell r="F19">
            <v>-801924</v>
          </cell>
          <cell r="G19">
            <v>-839364</v>
          </cell>
          <cell r="H19">
            <v>-627671</v>
          </cell>
          <cell r="I19">
            <v>-823153</v>
          </cell>
          <cell r="J19">
            <v>-307819</v>
          </cell>
          <cell r="K19">
            <v>-397081</v>
          </cell>
          <cell r="L19">
            <v>-358526</v>
          </cell>
          <cell r="M19">
            <v>-316466</v>
          </cell>
          <cell r="N19">
            <v>-194510</v>
          </cell>
          <cell r="O19">
            <v>-167595</v>
          </cell>
          <cell r="P19">
            <v>-110151</v>
          </cell>
          <cell r="Q19">
            <v>-72633</v>
          </cell>
          <cell r="R19">
            <v>-45111</v>
          </cell>
          <cell r="S19">
            <v>-21735</v>
          </cell>
          <cell r="T19">
            <v>-6816</v>
          </cell>
          <cell r="U19">
            <v>-1317</v>
          </cell>
          <cell r="V19">
            <v>-136</v>
          </cell>
          <cell r="W19">
            <v>-7</v>
          </cell>
          <cell r="X19">
            <v>0</v>
          </cell>
        </row>
        <row r="20">
          <cell r="C20">
            <v>0</v>
          </cell>
          <cell r="D20">
            <v>5</v>
          </cell>
          <cell r="E20">
            <v>10</v>
          </cell>
          <cell r="F20">
            <v>15</v>
          </cell>
          <cell r="G20">
            <v>20</v>
          </cell>
          <cell r="H20">
            <v>25</v>
          </cell>
          <cell r="I20">
            <v>30</v>
          </cell>
          <cell r="J20">
            <v>35</v>
          </cell>
          <cell r="K20">
            <v>40</v>
          </cell>
          <cell r="L20">
            <v>45</v>
          </cell>
          <cell r="M20">
            <v>50</v>
          </cell>
          <cell r="N20">
            <v>55</v>
          </cell>
          <cell r="O20">
            <v>60</v>
          </cell>
          <cell r="P20">
            <v>65</v>
          </cell>
          <cell r="Q20">
            <v>70</v>
          </cell>
          <cell r="R20">
            <v>75</v>
          </cell>
          <cell r="S20">
            <v>80</v>
          </cell>
          <cell r="T20">
            <v>85</v>
          </cell>
          <cell r="U20">
            <v>90</v>
          </cell>
          <cell r="V20">
            <v>95</v>
          </cell>
          <cell r="W20">
            <v>100</v>
          </cell>
          <cell r="X20">
            <v>105</v>
          </cell>
        </row>
        <row r="22">
          <cell r="B22" t="str">
            <v>Female 여자</v>
          </cell>
          <cell r="C22">
            <v>12167695</v>
          </cell>
          <cell r="D22">
            <v>11140287</v>
          </cell>
          <cell r="E22">
            <v>11418819</v>
          </cell>
          <cell r="F22">
            <v>11178218</v>
          </cell>
          <cell r="G22">
            <v>10352041</v>
          </cell>
          <cell r="H22">
            <v>10062972</v>
          </cell>
          <cell r="I22">
            <v>10733380</v>
          </cell>
          <cell r="J22">
            <v>9892257</v>
          </cell>
          <cell r="K22">
            <v>9147247</v>
          </cell>
          <cell r="L22">
            <v>8143330</v>
          </cell>
          <cell r="M22">
            <v>6899422</v>
          </cell>
          <cell r="N22">
            <v>5536156</v>
          </cell>
          <cell r="O22">
            <v>3829479</v>
          </cell>
          <cell r="P22">
            <v>2826322</v>
          </cell>
          <cell r="Q22">
            <v>2057719.9999999998</v>
          </cell>
          <cell r="R22">
            <v>1427802</v>
          </cell>
          <cell r="S22">
            <v>693566</v>
          </cell>
          <cell r="T22">
            <v>295689</v>
          </cell>
          <cell r="U22">
            <v>65325.999999999993</v>
          </cell>
          <cell r="V22">
            <v>7770</v>
          </cell>
          <cell r="W22">
            <v>438</v>
          </cell>
          <cell r="X22">
            <v>0</v>
          </cell>
        </row>
        <row r="23">
          <cell r="B23" t="str">
            <v>Male 남자</v>
          </cell>
          <cell r="C23">
            <v>-12695867</v>
          </cell>
          <cell r="D23">
            <v>-11783457</v>
          </cell>
          <cell r="E23">
            <v>-12119444</v>
          </cell>
          <cell r="F23">
            <v>-11759175</v>
          </cell>
          <cell r="G23">
            <v>-10655760</v>
          </cell>
          <cell r="H23">
            <v>-9913466</v>
          </cell>
          <cell r="I23">
            <v>-10675631</v>
          </cell>
          <cell r="J23">
            <v>-9990145</v>
          </cell>
          <cell r="K23">
            <v>-9348235</v>
          </cell>
          <cell r="L23">
            <v>-8263999</v>
          </cell>
          <cell r="M23">
            <v>-6881309</v>
          </cell>
          <cell r="N23">
            <v>-5611066</v>
          </cell>
          <cell r="O23">
            <v>-4039304</v>
          </cell>
          <cell r="P23">
            <v>-2516760</v>
          </cell>
          <cell r="Q23">
            <v>-1736416</v>
          </cell>
          <cell r="R23">
            <v>-1031736.0000000001</v>
          </cell>
          <cell r="S23">
            <v>-448459</v>
          </cell>
          <cell r="T23">
            <v>-181781</v>
          </cell>
          <cell r="U23">
            <v>-32506.999999999996</v>
          </cell>
          <cell r="V23">
            <v>-3167</v>
          </cell>
          <cell r="W23">
            <v>-195</v>
          </cell>
          <cell r="X23">
            <v>0</v>
          </cell>
        </row>
        <row r="24">
          <cell r="C24">
            <v>0</v>
          </cell>
          <cell r="D24">
            <v>5</v>
          </cell>
          <cell r="E24">
            <v>10</v>
          </cell>
          <cell r="F24">
            <v>15</v>
          </cell>
          <cell r="G24">
            <v>20</v>
          </cell>
          <cell r="H24">
            <v>25</v>
          </cell>
          <cell r="I24">
            <v>30</v>
          </cell>
          <cell r="J24">
            <v>35</v>
          </cell>
          <cell r="K24">
            <v>40</v>
          </cell>
          <cell r="L24">
            <v>45</v>
          </cell>
          <cell r="M24">
            <v>50</v>
          </cell>
          <cell r="N24">
            <v>55</v>
          </cell>
          <cell r="O24">
            <v>60</v>
          </cell>
          <cell r="P24">
            <v>65</v>
          </cell>
          <cell r="Q24">
            <v>70</v>
          </cell>
          <cell r="R24">
            <v>75</v>
          </cell>
          <cell r="S24">
            <v>80</v>
          </cell>
          <cell r="T24">
            <v>85</v>
          </cell>
          <cell r="U24">
            <v>90</v>
          </cell>
          <cell r="V24">
            <v>95</v>
          </cell>
          <cell r="W24">
            <v>100</v>
          </cell>
          <cell r="X24">
            <v>105</v>
          </cell>
        </row>
        <row r="26">
          <cell r="B26" t="str">
            <v>Female 여자</v>
          </cell>
          <cell r="C26">
            <v>410407</v>
          </cell>
          <cell r="D26">
            <v>389612</v>
          </cell>
          <cell r="E26">
            <v>358813</v>
          </cell>
          <cell r="F26">
            <v>371331</v>
          </cell>
          <cell r="G26">
            <v>374237</v>
          </cell>
          <cell r="H26">
            <v>311719</v>
          </cell>
          <cell r="I26">
            <v>242686</v>
          </cell>
          <cell r="J26">
            <v>197224</v>
          </cell>
          <cell r="K26">
            <v>170048</v>
          </cell>
          <cell r="L26">
            <v>144327</v>
          </cell>
          <cell r="M26">
            <v>123025</v>
          </cell>
          <cell r="N26">
            <v>99308</v>
          </cell>
          <cell r="O26">
            <v>77673</v>
          </cell>
          <cell r="P26">
            <v>57899</v>
          </cell>
          <cell r="Q26">
            <v>40447</v>
          </cell>
          <cell r="R26">
            <v>26900</v>
          </cell>
          <cell r="S26">
            <v>14160</v>
          </cell>
          <cell r="T26">
            <v>5444</v>
          </cell>
          <cell r="U26">
            <v>1257</v>
          </cell>
          <cell r="V26">
            <v>166</v>
          </cell>
          <cell r="W26">
            <v>12</v>
          </cell>
          <cell r="X26">
            <v>0</v>
          </cell>
        </row>
        <row r="27">
          <cell r="B27" t="str">
            <v>Male 남자</v>
          </cell>
          <cell r="C27">
            <v>-428393</v>
          </cell>
          <cell r="D27">
            <v>-406042</v>
          </cell>
          <cell r="E27">
            <v>-371770</v>
          </cell>
          <cell r="F27">
            <v>-381998</v>
          </cell>
          <cell r="G27">
            <v>-382566</v>
          </cell>
          <cell r="H27">
            <v>-316206</v>
          </cell>
          <cell r="I27">
            <v>-240003</v>
          </cell>
          <cell r="J27">
            <v>-188010</v>
          </cell>
          <cell r="K27">
            <v>-155677</v>
          </cell>
          <cell r="L27">
            <v>-129354.00000000001</v>
          </cell>
          <cell r="M27">
            <v>-111250</v>
          </cell>
          <cell r="N27">
            <v>-90620</v>
          </cell>
          <cell r="O27">
            <v>-70527</v>
          </cell>
          <cell r="P27">
            <v>-46477</v>
          </cell>
          <cell r="Q27">
            <v>-31833</v>
          </cell>
          <cell r="R27">
            <v>-20493</v>
          </cell>
          <cell r="S27">
            <v>-9989</v>
          </cell>
          <cell r="T27">
            <v>-3383</v>
          </cell>
          <cell r="U27">
            <v>-664</v>
          </cell>
          <cell r="V27">
            <v>-69</v>
          </cell>
          <cell r="W27">
            <v>-4</v>
          </cell>
          <cell r="X27">
            <v>0</v>
          </cell>
        </row>
        <row r="28">
          <cell r="C28">
            <v>0</v>
          </cell>
          <cell r="D28">
            <v>5</v>
          </cell>
          <cell r="E28">
            <v>10</v>
          </cell>
          <cell r="F28">
            <v>15</v>
          </cell>
          <cell r="G28">
            <v>20</v>
          </cell>
          <cell r="H28">
            <v>25</v>
          </cell>
          <cell r="I28">
            <v>30</v>
          </cell>
          <cell r="J28">
            <v>35</v>
          </cell>
          <cell r="K28">
            <v>40</v>
          </cell>
          <cell r="L28">
            <v>45</v>
          </cell>
          <cell r="M28">
            <v>50</v>
          </cell>
          <cell r="N28">
            <v>55</v>
          </cell>
          <cell r="O28">
            <v>60</v>
          </cell>
          <cell r="P28">
            <v>65</v>
          </cell>
          <cell r="Q28">
            <v>70</v>
          </cell>
          <cell r="R28">
            <v>75</v>
          </cell>
          <cell r="S28">
            <v>80</v>
          </cell>
          <cell r="T28">
            <v>85</v>
          </cell>
          <cell r="U28">
            <v>90</v>
          </cell>
          <cell r="V28">
            <v>95</v>
          </cell>
          <cell r="W28">
            <v>100</v>
          </cell>
          <cell r="X28">
            <v>105</v>
          </cell>
        </row>
        <row r="30">
          <cell r="B30" t="str">
            <v>Female 여자</v>
          </cell>
          <cell r="C30">
            <v>1203903</v>
          </cell>
          <cell r="D30">
            <v>1191655</v>
          </cell>
          <cell r="E30">
            <v>1354781</v>
          </cell>
          <cell r="F30">
            <v>1427089</v>
          </cell>
          <cell r="G30">
            <v>1466888</v>
          </cell>
          <cell r="H30">
            <v>1433493</v>
          </cell>
          <cell r="I30">
            <v>1379944</v>
          </cell>
          <cell r="J30">
            <v>1066151</v>
          </cell>
          <cell r="K30">
            <v>947150</v>
          </cell>
          <cell r="L30">
            <v>895271</v>
          </cell>
          <cell r="M30">
            <v>827262</v>
          </cell>
          <cell r="N30">
            <v>689503</v>
          </cell>
          <cell r="O30">
            <v>525237</v>
          </cell>
          <cell r="P30">
            <v>390385</v>
          </cell>
          <cell r="Q30">
            <v>240359</v>
          </cell>
          <cell r="R30">
            <v>160315</v>
          </cell>
          <cell r="S30">
            <v>71327</v>
          </cell>
          <cell r="T30">
            <v>26123</v>
          </cell>
          <cell r="U30">
            <v>7367</v>
          </cell>
          <cell r="V30">
            <v>1063</v>
          </cell>
          <cell r="W30">
            <v>65</v>
          </cell>
          <cell r="X30">
            <v>0</v>
          </cell>
        </row>
        <row r="31">
          <cell r="B31" t="str">
            <v>Male 남자</v>
          </cell>
          <cell r="C31">
            <v>-1272770</v>
          </cell>
          <cell r="D31">
            <v>-1137977</v>
          </cell>
          <cell r="E31">
            <v>-1271484</v>
          </cell>
          <cell r="F31">
            <v>-1346939</v>
          </cell>
          <cell r="G31">
            <v>-1442530</v>
          </cell>
          <cell r="H31">
            <v>-1490169</v>
          </cell>
          <cell r="I31">
            <v>-1379217</v>
          </cell>
          <cell r="J31">
            <v>-1085789</v>
          </cell>
          <cell r="K31">
            <v>-978794</v>
          </cell>
          <cell r="L31">
            <v>-869450</v>
          </cell>
          <cell r="M31">
            <v>-753396</v>
          </cell>
          <cell r="N31">
            <v>-634433</v>
          </cell>
          <cell r="O31">
            <v>-483721</v>
          </cell>
          <cell r="P31">
            <v>-364561</v>
          </cell>
          <cell r="Q31">
            <v>-224404</v>
          </cell>
          <cell r="R31">
            <v>-158889</v>
          </cell>
          <cell r="S31">
            <v>-85934</v>
          </cell>
          <cell r="T31">
            <v>-34263</v>
          </cell>
          <cell r="U31">
            <v>-9494</v>
          </cell>
          <cell r="V31">
            <v>-1347</v>
          </cell>
          <cell r="W31">
            <v>-115</v>
          </cell>
          <cell r="X31">
            <v>0</v>
          </cell>
        </row>
        <row r="34">
          <cell r="B34" t="str">
            <v>Female 여자</v>
          </cell>
          <cell r="C34">
            <v>2263838</v>
          </cell>
          <cell r="D34">
            <v>2477050</v>
          </cell>
          <cell r="E34">
            <v>2634049</v>
          </cell>
          <cell r="F34">
            <v>2488114</v>
          </cell>
          <cell r="G34">
            <v>2321611</v>
          </cell>
          <cell r="H34">
            <v>2184844</v>
          </cell>
          <cell r="I34">
            <v>2134921</v>
          </cell>
          <cell r="J34">
            <v>2051523.0000000002</v>
          </cell>
          <cell r="K34">
            <v>1886490</v>
          </cell>
          <cell r="L34">
            <v>1704474</v>
          </cell>
          <cell r="M34">
            <v>1468061</v>
          </cell>
          <cell r="N34">
            <v>1262935</v>
          </cell>
          <cell r="O34">
            <v>1042597</v>
          </cell>
          <cell r="P34">
            <v>633127</v>
          </cell>
          <cell r="Q34">
            <v>446069</v>
          </cell>
          <cell r="R34">
            <v>304768</v>
          </cell>
          <cell r="S34">
            <v>171572</v>
          </cell>
          <cell r="T34">
            <v>68329</v>
          </cell>
          <cell r="U34">
            <v>15463</v>
          </cell>
          <cell r="V34">
            <v>2175</v>
          </cell>
          <cell r="W34">
            <v>160</v>
          </cell>
          <cell r="X34">
            <v>0</v>
          </cell>
        </row>
        <row r="35">
          <cell r="B35" t="str">
            <v>Male 남자</v>
          </cell>
          <cell r="C35">
            <v>-2301075</v>
          </cell>
          <cell r="D35">
            <v>-2511223</v>
          </cell>
          <cell r="E35">
            <v>-2661755</v>
          </cell>
          <cell r="F35">
            <v>-2494449</v>
          </cell>
          <cell r="G35">
            <v>-2300227</v>
          </cell>
          <cell r="H35">
            <v>-2137230</v>
          </cell>
          <cell r="I35">
            <v>-2104574</v>
          </cell>
          <cell r="J35">
            <v>-1969369</v>
          </cell>
          <cell r="K35">
            <v>-1774267</v>
          </cell>
          <cell r="L35">
            <v>-1569417</v>
          </cell>
          <cell r="M35">
            <v>-1314719</v>
          </cell>
          <cell r="N35">
            <v>-1094653</v>
          </cell>
          <cell r="O35">
            <v>-854978</v>
          </cell>
          <cell r="P35">
            <v>-518686.00000000006</v>
          </cell>
          <cell r="Q35">
            <v>-349782</v>
          </cell>
          <cell r="R35">
            <v>-218917</v>
          </cell>
          <cell r="S35">
            <v>-111582</v>
          </cell>
          <cell r="T35">
            <v>-39396</v>
          </cell>
          <cell r="U35">
            <v>-7775</v>
          </cell>
          <cell r="V35">
            <v>-861</v>
          </cell>
          <cell r="W35">
            <v>-49</v>
          </cell>
          <cell r="X35">
            <v>0</v>
          </cell>
        </row>
        <row r="36">
          <cell r="C36">
            <v>0</v>
          </cell>
          <cell r="D36">
            <v>5</v>
          </cell>
          <cell r="E36">
            <v>10</v>
          </cell>
          <cell r="F36">
            <v>15</v>
          </cell>
          <cell r="G36">
            <v>20</v>
          </cell>
          <cell r="H36">
            <v>25</v>
          </cell>
          <cell r="I36">
            <v>30</v>
          </cell>
          <cell r="J36">
            <v>35</v>
          </cell>
          <cell r="K36">
            <v>40</v>
          </cell>
          <cell r="L36">
            <v>45</v>
          </cell>
          <cell r="M36">
            <v>50</v>
          </cell>
          <cell r="N36">
            <v>55</v>
          </cell>
          <cell r="O36">
            <v>60</v>
          </cell>
          <cell r="P36">
            <v>65</v>
          </cell>
          <cell r="Q36">
            <v>70</v>
          </cell>
          <cell r="R36">
            <v>75</v>
          </cell>
          <cell r="S36">
            <v>80</v>
          </cell>
          <cell r="T36">
            <v>85</v>
          </cell>
          <cell r="U36">
            <v>90</v>
          </cell>
          <cell r="V36">
            <v>95</v>
          </cell>
          <cell r="W36">
            <v>100</v>
          </cell>
          <cell r="X36">
            <v>105</v>
          </cell>
        </row>
        <row r="38">
          <cell r="B38" t="str">
            <v>Female 여자</v>
          </cell>
          <cell r="C38">
            <v>5480161</v>
          </cell>
          <cell r="D38">
            <v>5194640</v>
          </cell>
          <cell r="E38">
            <v>4914354</v>
          </cell>
          <cell r="F38">
            <v>4899595</v>
          </cell>
          <cell r="G38">
            <v>4718647</v>
          </cell>
          <cell r="H38">
            <v>4030775</v>
          </cell>
          <cell r="I38">
            <v>3582994</v>
          </cell>
          <cell r="J38">
            <v>3276864</v>
          </cell>
          <cell r="K38">
            <v>2927666</v>
          </cell>
          <cell r="L38">
            <v>2668961</v>
          </cell>
          <cell r="M38">
            <v>2261682</v>
          </cell>
          <cell r="N38">
            <v>1867853</v>
          </cell>
          <cell r="O38">
            <v>1405042</v>
          </cell>
          <cell r="P38">
            <v>1069311</v>
          </cell>
          <cell r="Q38">
            <v>696963</v>
          </cell>
          <cell r="R38">
            <v>511253</v>
          </cell>
          <cell r="S38">
            <v>267363</v>
          </cell>
          <cell r="T38">
            <v>93708</v>
          </cell>
          <cell r="U38">
            <v>17101</v>
          </cell>
          <cell r="V38">
            <v>1798</v>
          </cell>
          <cell r="W38">
            <v>108</v>
          </cell>
          <cell r="X38">
            <v>0</v>
          </cell>
        </row>
        <row r="39">
          <cell r="B39" t="str">
            <v>Male 남자</v>
          </cell>
          <cell r="C39">
            <v>-5774800</v>
          </cell>
          <cell r="D39">
            <v>-5456952</v>
          </cell>
          <cell r="E39">
            <v>-5351075</v>
          </cell>
          <cell r="F39">
            <v>-5224278</v>
          </cell>
          <cell r="G39">
            <v>-4861359</v>
          </cell>
          <cell r="H39">
            <v>-4157912.9999999995</v>
          </cell>
          <cell r="I39">
            <v>-3655433</v>
          </cell>
          <cell r="J39">
            <v>-3363948</v>
          </cell>
          <cell r="K39">
            <v>-2983188</v>
          </cell>
          <cell r="L39">
            <v>-2685060</v>
          </cell>
          <cell r="M39">
            <v>-2242102</v>
          </cell>
          <cell r="N39">
            <v>-1798445</v>
          </cell>
          <cell r="O39">
            <v>-1303933</v>
          </cell>
          <cell r="P39">
            <v>-884190</v>
          </cell>
          <cell r="Q39">
            <v>-519886.99999999994</v>
          </cell>
          <cell r="R39">
            <v>-333951</v>
          </cell>
          <cell r="S39">
            <v>-157582</v>
          </cell>
          <cell r="T39">
            <v>-47673</v>
          </cell>
          <cell r="U39">
            <v>-9464</v>
          </cell>
          <cell r="V39">
            <v>-1226</v>
          </cell>
          <cell r="W39">
            <v>-97</v>
          </cell>
          <cell r="X39">
            <v>0</v>
          </cell>
        </row>
        <row r="40">
          <cell r="C40">
            <v>0</v>
          </cell>
          <cell r="D40">
            <v>5</v>
          </cell>
          <cell r="E40">
            <v>10</v>
          </cell>
          <cell r="F40">
            <v>15</v>
          </cell>
          <cell r="G40">
            <v>20</v>
          </cell>
          <cell r="H40">
            <v>25</v>
          </cell>
          <cell r="I40">
            <v>30</v>
          </cell>
          <cell r="J40">
            <v>35</v>
          </cell>
          <cell r="K40">
            <v>40</v>
          </cell>
          <cell r="L40">
            <v>45</v>
          </cell>
          <cell r="M40">
            <v>50</v>
          </cell>
          <cell r="N40">
            <v>55</v>
          </cell>
          <cell r="O40">
            <v>60</v>
          </cell>
          <cell r="P40">
            <v>65</v>
          </cell>
          <cell r="Q40">
            <v>70</v>
          </cell>
          <cell r="R40">
            <v>75</v>
          </cell>
          <cell r="S40">
            <v>80</v>
          </cell>
          <cell r="T40">
            <v>85</v>
          </cell>
          <cell r="U40">
            <v>90</v>
          </cell>
          <cell r="V40">
            <v>95</v>
          </cell>
          <cell r="W40">
            <v>100</v>
          </cell>
          <cell r="X40">
            <v>105</v>
          </cell>
        </row>
        <row r="42">
          <cell r="B42" t="str">
            <v>Female 여자</v>
          </cell>
          <cell r="C42">
            <v>130043</v>
          </cell>
          <cell r="D42">
            <v>140352</v>
          </cell>
          <cell r="E42">
            <v>155326</v>
          </cell>
          <cell r="F42">
            <v>174520</v>
          </cell>
          <cell r="G42">
            <v>187771</v>
          </cell>
          <cell r="H42">
            <v>179755</v>
          </cell>
          <cell r="I42">
            <v>205291</v>
          </cell>
          <cell r="J42">
            <v>225843</v>
          </cell>
          <cell r="K42">
            <v>236147</v>
          </cell>
          <cell r="L42">
            <v>227120</v>
          </cell>
          <cell r="M42">
            <v>230440</v>
          </cell>
          <cell r="N42">
            <v>213363</v>
          </cell>
          <cell r="O42">
            <v>173743</v>
          </cell>
          <cell r="P42">
            <v>132211</v>
          </cell>
          <cell r="Q42">
            <v>78649</v>
          </cell>
          <cell r="R42">
            <v>63757</v>
          </cell>
          <cell r="S42">
            <v>43278</v>
          </cell>
          <cell r="T42">
            <v>24582</v>
          </cell>
          <cell r="U42">
            <v>11799</v>
          </cell>
          <cell r="V42">
            <v>3780</v>
          </cell>
          <cell r="W42">
            <v>935</v>
          </cell>
          <cell r="X42">
            <v>0</v>
          </cell>
        </row>
        <row r="43">
          <cell r="B43" t="str">
            <v>Male 남자</v>
          </cell>
          <cell r="C43">
            <v>-138683</v>
          </cell>
          <cell r="D43">
            <v>-144880</v>
          </cell>
          <cell r="E43">
            <v>-161703</v>
          </cell>
          <cell r="F43">
            <v>-182854</v>
          </cell>
          <cell r="G43">
            <v>-193299</v>
          </cell>
          <cell r="H43">
            <v>-180301</v>
          </cell>
          <cell r="I43">
            <v>-191375</v>
          </cell>
          <cell r="J43">
            <v>-208520</v>
          </cell>
          <cell r="K43">
            <v>-225727</v>
          </cell>
          <cell r="L43">
            <v>-221824</v>
          </cell>
          <cell r="M43">
            <v>-233326</v>
          </cell>
          <cell r="N43">
            <v>-214666</v>
          </cell>
          <cell r="O43">
            <v>-172311</v>
          </cell>
          <cell r="P43">
            <v>-125803</v>
          </cell>
          <cell r="Q43">
            <v>-69395</v>
          </cell>
          <cell r="R43">
            <v>-51630</v>
          </cell>
          <cell r="S43">
            <v>-29717</v>
          </cell>
          <cell r="T43">
            <v>-12853</v>
          </cell>
          <cell r="U43">
            <v>-4795</v>
          </cell>
          <cell r="V43">
            <v>-1179</v>
          </cell>
          <cell r="W43">
            <v>-194</v>
          </cell>
          <cell r="X43">
            <v>0</v>
          </cell>
        </row>
        <row r="44">
          <cell r="C44">
            <v>0</v>
          </cell>
          <cell r="D44">
            <v>5</v>
          </cell>
          <cell r="E44">
            <v>10</v>
          </cell>
          <cell r="F44">
            <v>15</v>
          </cell>
          <cell r="G44">
            <v>20</v>
          </cell>
          <cell r="H44">
            <v>25</v>
          </cell>
          <cell r="I44">
            <v>30</v>
          </cell>
          <cell r="J44">
            <v>35</v>
          </cell>
          <cell r="K44">
            <v>40</v>
          </cell>
          <cell r="L44">
            <v>45</v>
          </cell>
          <cell r="M44">
            <v>50</v>
          </cell>
          <cell r="N44">
            <v>55</v>
          </cell>
          <cell r="O44">
            <v>60</v>
          </cell>
          <cell r="P44">
            <v>65</v>
          </cell>
          <cell r="Q44">
            <v>70</v>
          </cell>
          <cell r="R44">
            <v>75</v>
          </cell>
          <cell r="S44">
            <v>80</v>
          </cell>
          <cell r="T44">
            <v>85</v>
          </cell>
          <cell r="U44">
            <v>90</v>
          </cell>
          <cell r="V44">
            <v>95</v>
          </cell>
          <cell r="W44">
            <v>100</v>
          </cell>
          <cell r="X44">
            <v>105</v>
          </cell>
        </row>
        <row r="46">
          <cell r="B46" t="str">
            <v>Female 여자</v>
          </cell>
          <cell r="C46">
            <v>1847970</v>
          </cell>
          <cell r="D46">
            <v>1964574</v>
          </cell>
          <cell r="E46">
            <v>2058830</v>
          </cell>
          <cell r="F46">
            <v>2173748</v>
          </cell>
          <cell r="G46">
            <v>2275812</v>
          </cell>
          <cell r="H46">
            <v>2334090</v>
          </cell>
          <cell r="I46">
            <v>2509190</v>
          </cell>
          <cell r="J46">
            <v>2763083</v>
          </cell>
          <cell r="K46">
            <v>2849921</v>
          </cell>
          <cell r="L46">
            <v>2860189</v>
          </cell>
          <cell r="M46">
            <v>2653777</v>
          </cell>
          <cell r="N46">
            <v>2370070</v>
          </cell>
          <cell r="O46">
            <v>1877198</v>
          </cell>
          <cell r="P46">
            <v>1329736</v>
          </cell>
          <cell r="Q46">
            <v>970367</v>
          </cell>
          <cell r="R46">
            <v>784341</v>
          </cell>
          <cell r="S46">
            <v>490913</v>
          </cell>
          <cell r="T46">
            <v>245186</v>
          </cell>
          <cell r="U46">
            <v>82917</v>
          </cell>
          <cell r="V46">
            <v>19646</v>
          </cell>
          <cell r="W46">
            <v>3012</v>
          </cell>
          <cell r="X46">
            <v>0</v>
          </cell>
        </row>
        <row r="47">
          <cell r="B47" t="str">
            <v>Male 남자</v>
          </cell>
          <cell r="C47">
            <v>-1951026</v>
          </cell>
          <cell r="D47">
            <v>-2071405.0000000002</v>
          </cell>
          <cell r="E47">
            <v>-2142322</v>
          </cell>
          <cell r="F47">
            <v>-2228966</v>
          </cell>
          <cell r="G47">
            <v>-2282601</v>
          </cell>
          <cell r="H47">
            <v>-2313818</v>
          </cell>
          <cell r="I47">
            <v>-2517528</v>
          </cell>
          <cell r="J47">
            <v>-2764636</v>
          </cell>
          <cell r="K47">
            <v>-2807152</v>
          </cell>
          <cell r="L47">
            <v>-2767189</v>
          </cell>
          <cell r="M47">
            <v>-2527660</v>
          </cell>
          <cell r="N47">
            <v>-2193289</v>
          </cell>
          <cell r="O47">
            <v>-1736699</v>
          </cell>
          <cell r="P47">
            <v>-1201280</v>
          </cell>
          <cell r="Q47">
            <v>-807512</v>
          </cell>
          <cell r="R47">
            <v>-593639</v>
          </cell>
          <cell r="S47">
            <v>-350457</v>
          </cell>
          <cell r="T47">
            <v>-170318</v>
          </cell>
          <cell r="U47">
            <v>-54066</v>
          </cell>
          <cell r="V47">
            <v>-11557</v>
          </cell>
          <cell r="W47">
            <v>-1669</v>
          </cell>
          <cell r="X47">
            <v>0</v>
          </cell>
        </row>
        <row r="48">
          <cell r="C48">
            <v>0</v>
          </cell>
          <cell r="D48">
            <v>5</v>
          </cell>
          <cell r="E48">
            <v>10</v>
          </cell>
          <cell r="F48">
            <v>15</v>
          </cell>
          <cell r="G48">
            <v>20</v>
          </cell>
          <cell r="H48">
            <v>25</v>
          </cell>
          <cell r="I48">
            <v>30</v>
          </cell>
          <cell r="J48">
            <v>35</v>
          </cell>
          <cell r="K48">
            <v>40</v>
          </cell>
          <cell r="L48">
            <v>45</v>
          </cell>
          <cell r="M48">
            <v>50</v>
          </cell>
          <cell r="N48">
            <v>55</v>
          </cell>
          <cell r="O48">
            <v>60</v>
          </cell>
          <cell r="P48">
            <v>65</v>
          </cell>
          <cell r="Q48">
            <v>70</v>
          </cell>
          <cell r="R48">
            <v>75</v>
          </cell>
          <cell r="S48">
            <v>80</v>
          </cell>
          <cell r="T48">
            <v>85</v>
          </cell>
          <cell r="U48">
            <v>90</v>
          </cell>
          <cell r="V48">
            <v>95</v>
          </cell>
          <cell r="W48">
            <v>100</v>
          </cell>
          <cell r="X48">
            <v>105</v>
          </cell>
        </row>
        <row r="50">
          <cell r="B50" t="str">
            <v>Female 여자</v>
          </cell>
          <cell r="C50">
            <v>3662281</v>
          </cell>
          <cell r="D50">
            <v>3446644</v>
          </cell>
          <cell r="E50">
            <v>3207976</v>
          </cell>
          <cell r="F50">
            <v>3390322</v>
          </cell>
          <cell r="G50">
            <v>4313263</v>
          </cell>
          <cell r="H50">
            <v>4290003</v>
          </cell>
          <cell r="I50">
            <v>3962145</v>
          </cell>
          <cell r="J50">
            <v>3590979</v>
          </cell>
          <cell r="K50">
            <v>3334276</v>
          </cell>
          <cell r="L50">
            <v>3017259</v>
          </cell>
          <cell r="M50">
            <v>2795424</v>
          </cell>
          <cell r="N50">
            <v>2440018</v>
          </cell>
          <cell r="O50">
            <v>1805521</v>
          </cell>
          <cell r="P50">
            <v>1096526</v>
          </cell>
          <cell r="Q50">
            <v>826539</v>
          </cell>
          <cell r="R50">
            <v>735137</v>
          </cell>
          <cell r="S50">
            <v>639607</v>
          </cell>
          <cell r="T50">
            <v>381725</v>
          </cell>
          <cell r="U50">
            <v>198182</v>
          </cell>
          <cell r="V50">
            <v>69556</v>
          </cell>
          <cell r="W50">
            <v>19749</v>
          </cell>
          <cell r="X50">
            <v>0</v>
          </cell>
        </row>
        <row r="51">
          <cell r="B51" t="str">
            <v>Male 남자</v>
          </cell>
          <cell r="C51">
            <v>-4078564</v>
          </cell>
          <cell r="D51">
            <v>-3774596</v>
          </cell>
          <cell r="E51">
            <v>-3406698</v>
          </cell>
          <cell r="F51">
            <v>-3582536</v>
          </cell>
          <cell r="G51">
            <v>-4490052</v>
          </cell>
          <cell r="H51">
            <v>-4374225</v>
          </cell>
          <cell r="I51">
            <v>-3970529</v>
          </cell>
          <cell r="J51">
            <v>-3555354</v>
          </cell>
          <cell r="K51">
            <v>-3305730</v>
          </cell>
          <cell r="L51">
            <v>-2987539</v>
          </cell>
          <cell r="M51">
            <v>-2671938</v>
          </cell>
          <cell r="N51">
            <v>-2185923</v>
          </cell>
          <cell r="O51">
            <v>-1508964</v>
          </cell>
          <cell r="P51">
            <v>-797501</v>
          </cell>
          <cell r="Q51">
            <v>-543157</v>
          </cell>
          <cell r="R51">
            <v>-423374</v>
          </cell>
          <cell r="S51">
            <v>-317592</v>
          </cell>
          <cell r="T51">
            <v>-159713</v>
          </cell>
          <cell r="U51">
            <v>-67421</v>
          </cell>
          <cell r="V51">
            <v>-18974</v>
          </cell>
          <cell r="W51">
            <v>-4089.0000000000005</v>
          </cell>
          <cell r="X51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2001</v>
          </cell>
        </row>
        <row r="15">
          <cell r="D15">
            <v>2013</v>
          </cell>
          <cell r="E15">
            <v>2000</v>
          </cell>
        </row>
        <row r="16">
          <cell r="C16" t="str">
            <v>Agriculture</v>
          </cell>
          <cell r="D16">
            <v>35</v>
          </cell>
          <cell r="E16">
            <v>45.278170000000003</v>
          </cell>
        </row>
        <row r="17">
          <cell r="C17" t="str">
            <v>Industry</v>
          </cell>
          <cell r="D17">
            <v>14.3</v>
          </cell>
          <cell r="E17">
            <v>13.541040000000001</v>
          </cell>
        </row>
        <row r="18">
          <cell r="C18" t="str">
            <v>Services</v>
          </cell>
          <cell r="D18">
            <v>50.6</v>
          </cell>
          <cell r="E18">
            <v>41.181910000000002</v>
          </cell>
        </row>
        <row r="27">
          <cell r="D27">
            <v>2013</v>
          </cell>
          <cell r="E27">
            <v>2000</v>
          </cell>
        </row>
        <row r="28">
          <cell r="C28" t="str">
            <v>Agriculture</v>
          </cell>
          <cell r="D28">
            <v>13</v>
          </cell>
          <cell r="E28">
            <v>16.74399</v>
          </cell>
        </row>
        <row r="29">
          <cell r="C29" t="str">
            <v>Industry</v>
          </cell>
          <cell r="D29">
            <v>17.600000000000001</v>
          </cell>
          <cell r="E29">
            <v>23.756609999999998</v>
          </cell>
        </row>
        <row r="30">
          <cell r="C30" t="str">
            <v>Services</v>
          </cell>
          <cell r="D30">
            <v>69.400000000000006</v>
          </cell>
          <cell r="E30">
            <v>59.499409999999997</v>
          </cell>
        </row>
        <row r="39">
          <cell r="D39">
            <v>2013</v>
          </cell>
          <cell r="E39">
            <v>2000</v>
          </cell>
        </row>
        <row r="40">
          <cell r="C40" t="str">
            <v>Agriculture</v>
          </cell>
          <cell r="D40">
            <v>31</v>
          </cell>
          <cell r="E40">
            <v>37.084960000000002</v>
          </cell>
        </row>
        <row r="41">
          <cell r="C41" t="str">
            <v>Industry</v>
          </cell>
          <cell r="D41">
            <v>8.9</v>
          </cell>
          <cell r="E41">
            <v>10.389760000000001</v>
          </cell>
        </row>
        <row r="42">
          <cell r="C42" t="str">
            <v>Services</v>
          </cell>
          <cell r="D42">
            <v>60</v>
          </cell>
          <cell r="E42">
            <v>52.522539999999999</v>
          </cell>
        </row>
        <row r="45">
          <cell r="D45">
            <v>2013</v>
          </cell>
          <cell r="E45">
            <v>2000</v>
          </cell>
        </row>
        <row r="46">
          <cell r="C46" t="str">
            <v>Agriculture</v>
          </cell>
          <cell r="D46">
            <v>8.856E-2</v>
          </cell>
          <cell r="E46">
            <v>0.10502</v>
          </cell>
        </row>
        <row r="47">
          <cell r="C47" t="str">
            <v>Industry</v>
          </cell>
          <cell r="D47">
            <v>13.8</v>
          </cell>
          <cell r="E47">
            <v>19.527819999999998</v>
          </cell>
        </row>
        <row r="48">
          <cell r="C48" t="str">
            <v>Services</v>
          </cell>
          <cell r="D48">
            <v>86</v>
          </cell>
          <cell r="E48">
            <v>80.323779999999999</v>
          </cell>
        </row>
        <row r="51">
          <cell r="D51">
            <v>2013</v>
          </cell>
          <cell r="E51">
            <v>2000</v>
          </cell>
        </row>
        <row r="52">
          <cell r="C52" t="str">
            <v>Agriculture</v>
          </cell>
          <cell r="D52">
            <v>41.7</v>
          </cell>
          <cell r="E52">
            <v>44.197049999999997</v>
          </cell>
        </row>
        <row r="53">
          <cell r="C53" t="str">
            <v>Industry</v>
          </cell>
          <cell r="D53">
            <v>15</v>
          </cell>
          <cell r="E53">
            <v>15.00231</v>
          </cell>
        </row>
        <row r="54">
          <cell r="C54" t="str">
            <v>Services</v>
          </cell>
          <cell r="D54">
            <v>43.2</v>
          </cell>
          <cell r="E54">
            <v>40.800649999999997</v>
          </cell>
        </row>
        <row r="57">
          <cell r="D57">
            <v>2013</v>
          </cell>
          <cell r="E57">
            <v>2000</v>
          </cell>
        </row>
        <row r="58">
          <cell r="C58" t="str">
            <v>Agriculture</v>
          </cell>
          <cell r="D58">
            <v>46.8</v>
          </cell>
          <cell r="E58">
            <v>64.361699999999999</v>
          </cell>
        </row>
        <row r="59">
          <cell r="C59" t="str">
            <v>Industry</v>
          </cell>
          <cell r="D59">
            <v>14.5</v>
          </cell>
          <cell r="E59">
            <v>10.10638</v>
          </cell>
        </row>
        <row r="60">
          <cell r="C60" t="str">
            <v>Services</v>
          </cell>
          <cell r="D60">
            <v>38.700000000000003</v>
          </cell>
          <cell r="E60">
            <v>25.53191</v>
          </cell>
        </row>
        <row r="63">
          <cell r="D63">
            <v>2013</v>
          </cell>
          <cell r="E63">
            <v>2000</v>
          </cell>
        </row>
        <row r="64">
          <cell r="C64" t="str">
            <v>Agriculture</v>
          </cell>
          <cell r="D64">
            <v>6.1</v>
          </cell>
          <cell r="E64">
            <v>10.60219</v>
          </cell>
        </row>
        <row r="65">
          <cell r="C65" t="str">
            <v>Industry</v>
          </cell>
          <cell r="D65">
            <v>16.8</v>
          </cell>
          <cell r="E65">
            <v>20.37247</v>
          </cell>
        </row>
        <row r="66">
          <cell r="C66" t="str">
            <v>Services</v>
          </cell>
          <cell r="D66">
            <v>77.2</v>
          </cell>
          <cell r="E66">
            <v>69.02534</v>
          </cell>
        </row>
        <row r="69">
          <cell r="D69">
            <v>2013</v>
          </cell>
          <cell r="E69">
            <v>2000</v>
          </cell>
        </row>
        <row r="70">
          <cell r="C70" t="str">
            <v>Agriculture</v>
          </cell>
          <cell r="D70">
            <v>31.4</v>
          </cell>
          <cell r="E70">
            <v>50.000689999999999</v>
          </cell>
        </row>
        <row r="71">
          <cell r="C71" t="str">
            <v>Industry</v>
          </cell>
          <cell r="D71">
            <v>30.1</v>
          </cell>
          <cell r="E71">
            <v>22.5</v>
          </cell>
        </row>
        <row r="72">
          <cell r="C72" t="str">
            <v>Services</v>
          </cell>
          <cell r="D72">
            <v>38.5</v>
          </cell>
          <cell r="E72">
            <v>27.5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2013</v>
          </cell>
          <cell r="E3">
            <v>2001</v>
          </cell>
        </row>
        <row r="4">
          <cell r="C4" t="str">
            <v>Agriculture</v>
          </cell>
          <cell r="D4">
            <v>0.69679011232560006</v>
          </cell>
          <cell r="E4">
            <v>1.1345700000000001</v>
          </cell>
        </row>
        <row r="5">
          <cell r="C5" t="str">
            <v>Industry</v>
          </cell>
          <cell r="D5">
            <v>68.240424254751275</v>
          </cell>
          <cell r="E5">
            <v>60.042839999999998</v>
          </cell>
        </row>
        <row r="6">
          <cell r="C6" t="str">
            <v>Services</v>
          </cell>
          <cell r="D6">
            <v>31.033798498836678</v>
          </cell>
          <cell r="E6">
            <v>38.822589999999998</v>
          </cell>
        </row>
        <row r="10">
          <cell r="C10" t="str">
            <v>Agriculture</v>
          </cell>
          <cell r="D10">
            <v>64.3</v>
          </cell>
          <cell r="E10">
            <v>73.723550000000003</v>
          </cell>
        </row>
        <row r="11">
          <cell r="C11" t="str">
            <v>Industry</v>
          </cell>
          <cell r="D11">
            <v>8.1</v>
          </cell>
          <cell r="E11">
            <v>7.02562</v>
          </cell>
        </row>
        <row r="12">
          <cell r="C12" t="str">
            <v>Services</v>
          </cell>
          <cell r="D12">
            <v>27.6</v>
          </cell>
          <cell r="E12">
            <v>19.250820000000001</v>
          </cell>
        </row>
        <row r="21">
          <cell r="D21">
            <v>2012</v>
          </cell>
          <cell r="E21">
            <v>2001</v>
          </cell>
        </row>
        <row r="22">
          <cell r="C22" t="str">
            <v>Agriculture</v>
          </cell>
          <cell r="D22">
            <v>27.59421</v>
          </cell>
          <cell r="E22">
            <v>45.540939999999999</v>
          </cell>
        </row>
        <row r="23">
          <cell r="D23">
            <v>33.057740000000003</v>
          </cell>
          <cell r="E23">
            <v>18.272390000000001</v>
          </cell>
        </row>
        <row r="24">
          <cell r="D24">
            <v>39.348050000000001</v>
          </cell>
          <cell r="E24">
            <v>36.186669999999999</v>
          </cell>
        </row>
        <row r="33">
          <cell r="D33">
            <v>2012</v>
          </cell>
          <cell r="E33">
            <v>1990</v>
          </cell>
        </row>
        <row r="34">
          <cell r="C34" t="str">
            <v>Agriculture</v>
          </cell>
          <cell r="D34">
            <v>30.45364</v>
          </cell>
          <cell r="E34">
            <v>65.565439999999995</v>
          </cell>
        </row>
        <row r="35">
          <cell r="C35" t="str">
            <v>Industry</v>
          </cell>
          <cell r="D35">
            <v>32</v>
          </cell>
          <cell r="E35">
            <v>7.6874200000000004</v>
          </cell>
        </row>
        <row r="36">
          <cell r="C36" t="str">
            <v>Services</v>
          </cell>
          <cell r="D36">
            <v>37.480809999999998</v>
          </cell>
          <cell r="E36">
            <v>26.747140000000002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https://stats.oecd.org/qwids/microdata.html?q=1:3+2:188+3:51+4:1+5:3+6:2013+7:1+8:85+9:85&amp;ds=CRS1&amp;f=json" TargetMode="External"/><Relationship Id="rId1" Type="http://schemas.openxmlformats.org/officeDocument/2006/relationships/hyperlink" Target="https://stats.oecd.org/qwids/microdata.html?q=1:3+2:170+3:51+4:1+5:3+6:2013+7:1+8:85+9:85&amp;ds=CRS1&amp;f=json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N21"/>
  <sheetViews>
    <sheetView view="pageBreakPreview" zoomScale="115" zoomScaleNormal="100" zoomScaleSheetLayoutView="11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2" sqref="E2"/>
    </sheetView>
  </sheetViews>
  <sheetFormatPr defaultColWidth="8.8984375" defaultRowHeight="10.8"/>
  <cols>
    <col min="1" max="1" width="2.796875" style="2" customWidth="1"/>
    <col min="2" max="3" width="14.796875" style="2" customWidth="1"/>
    <col min="4" max="4" width="14.796875" style="129" customWidth="1"/>
    <col min="5" max="6" width="14.796875" style="2" customWidth="1"/>
    <col min="7" max="12" width="12.796875" style="2" customWidth="1"/>
    <col min="13" max="16384" width="8.8984375" style="2"/>
  </cols>
  <sheetData>
    <row r="1" spans="1:12" ht="14.4">
      <c r="A1" s="48" t="s">
        <v>57</v>
      </c>
    </row>
    <row r="2" spans="1:12" ht="14.4">
      <c r="A2" s="65" t="s">
        <v>83</v>
      </c>
    </row>
    <row r="3" spans="1:12" ht="14.4">
      <c r="A3" s="48"/>
    </row>
    <row r="4" spans="1:12" s="1" customFormat="1" ht="12.6">
      <c r="A4" s="259" t="s">
        <v>58</v>
      </c>
      <c r="B4" s="259"/>
      <c r="C4" s="263" t="s">
        <v>161</v>
      </c>
      <c r="D4" s="264"/>
      <c r="E4" s="267" t="s">
        <v>165</v>
      </c>
      <c r="F4" s="267" t="s">
        <v>166</v>
      </c>
      <c r="G4" s="267" t="s">
        <v>147</v>
      </c>
      <c r="H4" s="267"/>
      <c r="I4" s="267"/>
      <c r="J4" s="259" t="s">
        <v>148</v>
      </c>
      <c r="K4" s="259"/>
      <c r="L4" s="259"/>
    </row>
    <row r="5" spans="1:12" s="1" customFormat="1" ht="21.6">
      <c r="A5" s="259"/>
      <c r="B5" s="259"/>
      <c r="C5" s="265"/>
      <c r="D5" s="266"/>
      <c r="E5" s="267"/>
      <c r="F5" s="267"/>
      <c r="G5" s="72" t="s">
        <v>59</v>
      </c>
      <c r="H5" s="72" t="s">
        <v>60</v>
      </c>
      <c r="I5" s="72" t="s">
        <v>114</v>
      </c>
      <c r="J5" s="72" t="s">
        <v>59</v>
      </c>
      <c r="K5" s="72" t="s">
        <v>60</v>
      </c>
      <c r="L5" s="72" t="s">
        <v>61</v>
      </c>
    </row>
    <row r="6" spans="1:12" ht="13.5" customHeight="1">
      <c r="A6" s="260" t="s">
        <v>19</v>
      </c>
      <c r="B6" s="260"/>
      <c r="C6" s="217">
        <v>129733917</v>
      </c>
      <c r="D6" s="132">
        <f>C6/$C$6*100</f>
        <v>100</v>
      </c>
      <c r="E6" s="220">
        <v>37.675226664284963</v>
      </c>
      <c r="F6" s="221">
        <v>30.971734617623063</v>
      </c>
      <c r="G6" s="22" t="s">
        <v>32</v>
      </c>
      <c r="H6" s="22" t="s">
        <v>32</v>
      </c>
      <c r="I6" s="22" t="s">
        <v>32</v>
      </c>
      <c r="J6" s="22" t="s">
        <v>32</v>
      </c>
      <c r="K6" s="22" t="s">
        <v>32</v>
      </c>
      <c r="L6" s="22" t="s">
        <v>32</v>
      </c>
    </row>
    <row r="7" spans="1:12">
      <c r="A7" s="260" t="s">
        <v>18</v>
      </c>
      <c r="B7" s="260"/>
      <c r="C7" s="218">
        <v>97350</v>
      </c>
      <c r="D7" s="132">
        <f t="shared" ref="D7:D18" si="0">C7/$C$6*100</f>
        <v>7.5038203001301498E-2</v>
      </c>
      <c r="E7" s="221">
        <v>18.366718027734976</v>
      </c>
      <c r="F7" s="221">
        <v>63.778120184899848</v>
      </c>
      <c r="G7" s="22" t="s">
        <v>86</v>
      </c>
      <c r="H7" s="78" t="s">
        <v>155</v>
      </c>
      <c r="I7" s="22">
        <v>11.7</v>
      </c>
      <c r="J7" s="22" t="s">
        <v>93</v>
      </c>
      <c r="K7" s="22" t="s">
        <v>94</v>
      </c>
      <c r="L7" s="22">
        <v>1368.9</v>
      </c>
    </row>
    <row r="8" spans="1:12">
      <c r="A8" s="261" t="s">
        <v>20</v>
      </c>
      <c r="B8" s="260"/>
      <c r="C8" s="20">
        <f>SUM(C9:C18)</f>
        <v>4325830</v>
      </c>
      <c r="D8" s="132">
        <f t="shared" si="0"/>
        <v>3.3343863347624043</v>
      </c>
      <c r="E8" s="219" t="s">
        <v>32</v>
      </c>
      <c r="F8" s="219" t="s">
        <v>32</v>
      </c>
      <c r="G8" s="22" t="s">
        <v>32</v>
      </c>
      <c r="H8" s="22" t="s">
        <v>32</v>
      </c>
      <c r="I8" s="22" t="s">
        <v>32</v>
      </c>
      <c r="J8" s="22" t="s">
        <v>32</v>
      </c>
      <c r="K8" s="22" t="s">
        <v>32</v>
      </c>
      <c r="L8" s="22" t="s">
        <v>32</v>
      </c>
    </row>
    <row r="9" spans="1:12">
      <c r="A9" s="42"/>
      <c r="B9" s="24" t="s">
        <v>52</v>
      </c>
      <c r="C9" s="217">
        <v>5270</v>
      </c>
      <c r="D9" s="132">
        <f t="shared" si="0"/>
        <v>4.0621605528182734E-3</v>
      </c>
      <c r="E9" s="221">
        <v>2.5426944971537004</v>
      </c>
      <c r="F9" s="221">
        <v>71.423149905123338</v>
      </c>
      <c r="G9" s="22" t="s">
        <v>32</v>
      </c>
      <c r="H9" s="22" t="s">
        <v>32</v>
      </c>
      <c r="I9" s="22" t="s">
        <v>32</v>
      </c>
      <c r="J9" s="22" t="s">
        <v>32</v>
      </c>
      <c r="K9" s="22" t="s">
        <v>32</v>
      </c>
      <c r="L9" s="22" t="s">
        <v>32</v>
      </c>
    </row>
    <row r="10" spans="1:12">
      <c r="A10" s="42"/>
      <c r="B10" s="24" t="s">
        <v>21</v>
      </c>
      <c r="C10" s="217">
        <v>176520</v>
      </c>
      <c r="D10" s="132">
        <f t="shared" si="0"/>
        <v>0.13606310830806104</v>
      </c>
      <c r="E10" s="221">
        <v>32.602537956038972</v>
      </c>
      <c r="F10" s="221">
        <v>55.739859506004983</v>
      </c>
      <c r="G10" s="22" t="s">
        <v>32</v>
      </c>
      <c r="H10" s="22" t="s">
        <v>32</v>
      </c>
      <c r="I10" s="22" t="s">
        <v>32</v>
      </c>
      <c r="J10" s="22" t="s">
        <v>32</v>
      </c>
      <c r="K10" s="22" t="s">
        <v>32</v>
      </c>
      <c r="L10" s="22" t="s">
        <v>32</v>
      </c>
    </row>
    <row r="11" spans="1:12">
      <c r="A11" s="42"/>
      <c r="B11" s="24" t="s">
        <v>62</v>
      </c>
      <c r="C11" s="218">
        <v>1811570</v>
      </c>
      <c r="D11" s="132">
        <f t="shared" si="0"/>
        <v>1.3963734710946867</v>
      </c>
      <c r="E11" s="221">
        <v>31.18841667724681</v>
      </c>
      <c r="F11" s="221">
        <v>51.370910315361819</v>
      </c>
      <c r="G11" s="22" t="s">
        <v>115</v>
      </c>
      <c r="H11" s="22" t="s">
        <v>90</v>
      </c>
      <c r="I11" s="22">
        <v>27.2</v>
      </c>
      <c r="J11" s="22" t="s">
        <v>91</v>
      </c>
      <c r="K11" s="22" t="s">
        <v>92</v>
      </c>
      <c r="L11" s="22">
        <v>1927.5</v>
      </c>
    </row>
    <row r="12" spans="1:12">
      <c r="A12" s="42"/>
      <c r="B12" s="24" t="s">
        <v>26</v>
      </c>
      <c r="C12" s="217">
        <v>230800</v>
      </c>
      <c r="D12" s="132">
        <f t="shared" si="0"/>
        <v>0.17790259119363519</v>
      </c>
      <c r="E12" s="221">
        <v>10.697573656845753</v>
      </c>
      <c r="F12" s="221">
        <v>67.567590987868286</v>
      </c>
      <c r="G12" s="22" t="s">
        <v>87</v>
      </c>
      <c r="H12" s="22" t="s">
        <v>116</v>
      </c>
      <c r="I12" s="22">
        <v>26.3</v>
      </c>
      <c r="J12" s="22" t="s">
        <v>88</v>
      </c>
      <c r="K12" s="22" t="s">
        <v>89</v>
      </c>
      <c r="L12" s="22">
        <v>1635.3</v>
      </c>
    </row>
    <row r="13" spans="1:12">
      <c r="A13" s="42"/>
      <c r="B13" s="24" t="s">
        <v>22</v>
      </c>
      <c r="C13" s="217">
        <v>328550</v>
      </c>
      <c r="D13" s="132">
        <f t="shared" si="0"/>
        <v>0.25324911757655477</v>
      </c>
      <c r="E13" s="221">
        <v>23.586973063460661</v>
      </c>
      <c r="F13" s="221">
        <v>61.733069548013994</v>
      </c>
      <c r="G13" s="22" t="s">
        <v>95</v>
      </c>
      <c r="H13" s="22" t="s">
        <v>96</v>
      </c>
      <c r="I13" s="22">
        <v>26.6</v>
      </c>
      <c r="J13" s="22" t="s">
        <v>117</v>
      </c>
      <c r="K13" s="22" t="s">
        <v>118</v>
      </c>
      <c r="L13" s="22">
        <v>2343.8000000000002</v>
      </c>
    </row>
    <row r="14" spans="1:12">
      <c r="A14" s="42"/>
      <c r="B14" s="24" t="s">
        <v>63</v>
      </c>
      <c r="C14" s="218">
        <v>653290</v>
      </c>
      <c r="D14" s="132">
        <f t="shared" si="0"/>
        <v>0.50356145494319726</v>
      </c>
      <c r="E14" s="221">
        <v>19.276278528677924</v>
      </c>
      <c r="F14" s="221">
        <v>47.687550704893695</v>
      </c>
      <c r="G14" s="22" t="s">
        <v>119</v>
      </c>
      <c r="H14" s="22" t="s">
        <v>97</v>
      </c>
      <c r="I14" s="22">
        <v>27.3</v>
      </c>
      <c r="J14" s="22" t="s">
        <v>98</v>
      </c>
      <c r="K14" s="22" t="s">
        <v>99</v>
      </c>
      <c r="L14" s="22">
        <v>2426.1</v>
      </c>
    </row>
    <row r="15" spans="1:12">
      <c r="A15" s="42"/>
      <c r="B15" s="24" t="s">
        <v>23</v>
      </c>
      <c r="C15" s="217">
        <v>298170</v>
      </c>
      <c r="D15" s="132">
        <f t="shared" si="0"/>
        <v>0.22983195674266121</v>
      </c>
      <c r="E15" s="221">
        <v>41.570245162155814</v>
      </c>
      <c r="F15" s="221">
        <v>26.074387094610458</v>
      </c>
      <c r="G15" s="22" t="s">
        <v>100</v>
      </c>
      <c r="H15" s="22" t="s">
        <v>101</v>
      </c>
      <c r="I15" s="22">
        <v>25.9</v>
      </c>
      <c r="J15" s="22" t="s">
        <v>120</v>
      </c>
      <c r="K15" s="22" t="s">
        <v>102</v>
      </c>
      <c r="L15" s="22">
        <v>2777.5</v>
      </c>
    </row>
    <row r="16" spans="1:12">
      <c r="A16" s="42"/>
      <c r="B16" s="24" t="s">
        <v>51</v>
      </c>
      <c r="C16" s="20">
        <v>700</v>
      </c>
      <c r="D16" s="132">
        <f t="shared" si="0"/>
        <v>5.3956591783164921E-4</v>
      </c>
      <c r="E16" s="221">
        <v>1.0428571428571429</v>
      </c>
      <c r="F16" s="221">
        <v>3.2857142857142856</v>
      </c>
      <c r="G16" s="22" t="s">
        <v>103</v>
      </c>
      <c r="H16" s="22" t="s">
        <v>121</v>
      </c>
      <c r="I16" s="22">
        <v>26.7</v>
      </c>
      <c r="J16" s="22" t="s">
        <v>104</v>
      </c>
      <c r="K16" s="22" t="s">
        <v>105</v>
      </c>
      <c r="L16" s="22">
        <v>2171.5</v>
      </c>
    </row>
    <row r="17" spans="1:14">
      <c r="A17" s="42"/>
      <c r="B17" s="24" t="s">
        <v>25</v>
      </c>
      <c r="C17" s="218">
        <v>510890</v>
      </c>
      <c r="D17" s="132">
        <f t="shared" si="0"/>
        <v>0.39379833108715895</v>
      </c>
      <c r="E17" s="221">
        <v>42.788075711014109</v>
      </c>
      <c r="F17" s="221">
        <v>37.193133551253695</v>
      </c>
      <c r="G17" s="22" t="s">
        <v>106</v>
      </c>
      <c r="H17" s="22" t="s">
        <v>107</v>
      </c>
      <c r="I17" s="22">
        <v>28.4</v>
      </c>
      <c r="J17" s="22" t="s">
        <v>122</v>
      </c>
      <c r="K17" s="22" t="s">
        <v>123</v>
      </c>
      <c r="L17" s="22">
        <v>1492.4</v>
      </c>
    </row>
    <row r="18" spans="1:14">
      <c r="A18" s="43"/>
      <c r="B18" s="24" t="s">
        <v>143</v>
      </c>
      <c r="C18" s="217">
        <v>310070</v>
      </c>
      <c r="D18" s="132">
        <f t="shared" si="0"/>
        <v>0.23900457734579925</v>
      </c>
      <c r="E18" s="221">
        <v>34.966297932724871</v>
      </c>
      <c r="F18" s="221">
        <v>45.425226561744118</v>
      </c>
      <c r="G18" s="22" t="s">
        <v>124</v>
      </c>
      <c r="H18" s="22" t="s">
        <v>108</v>
      </c>
      <c r="I18" s="22">
        <v>27.2</v>
      </c>
      <c r="J18" s="22" t="s">
        <v>109</v>
      </c>
      <c r="K18" s="22" t="s">
        <v>110</v>
      </c>
      <c r="L18" s="22">
        <v>1872.2</v>
      </c>
    </row>
    <row r="19" spans="1:14">
      <c r="C19" s="41"/>
      <c r="D19" s="130"/>
      <c r="L19" s="3"/>
    </row>
    <row r="20" spans="1:14">
      <c r="A20" s="74" t="s">
        <v>132</v>
      </c>
      <c r="B20" s="53"/>
      <c r="C20" s="53"/>
      <c r="D20" s="131"/>
      <c r="E20" s="53"/>
      <c r="F20" s="53"/>
      <c r="G20" s="74" t="s">
        <v>133</v>
      </c>
      <c r="H20" s="53"/>
      <c r="I20" s="53"/>
      <c r="J20" s="9"/>
      <c r="K20" s="9"/>
    </row>
    <row r="21" spans="1:14" ht="73.5" customHeight="1">
      <c r="A21" s="262" t="s">
        <v>456</v>
      </c>
      <c r="B21" s="262"/>
      <c r="C21" s="262"/>
      <c r="D21" s="262"/>
      <c r="E21" s="262"/>
      <c r="F21" s="262"/>
      <c r="G21" s="262" t="s">
        <v>455</v>
      </c>
      <c r="H21" s="262"/>
      <c r="I21" s="262"/>
      <c r="J21" s="262"/>
      <c r="K21" s="262"/>
      <c r="L21" s="262"/>
      <c r="M21" s="54"/>
      <c r="N21" s="54"/>
    </row>
  </sheetData>
  <mergeCells count="11">
    <mergeCell ref="J4:L4"/>
    <mergeCell ref="A6:B6"/>
    <mergeCell ref="A7:B7"/>
    <mergeCell ref="A8:B8"/>
    <mergeCell ref="A21:F21"/>
    <mergeCell ref="G21:L21"/>
    <mergeCell ref="A4:B5"/>
    <mergeCell ref="C4:D5"/>
    <mergeCell ref="E4:E5"/>
    <mergeCell ref="F4:F5"/>
    <mergeCell ref="G4:I4"/>
  </mergeCells>
  <phoneticPr fontId="9" type="noConversion"/>
  <pageMargins left="0.24" right="0.16" top="0.98425196850393704" bottom="0.53" header="0.51181102362204722" footer="0.51181102362204722"/>
  <pageSetup paperSize="9"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P30"/>
  <sheetViews>
    <sheetView view="pageBreakPreview" topLeftCell="E1" zoomScaleNormal="100" zoomScaleSheetLayoutView="100" workbookViewId="0">
      <selection activeCell="I2" sqref="I2"/>
    </sheetView>
  </sheetViews>
  <sheetFormatPr defaultColWidth="8.8984375" defaultRowHeight="10.8"/>
  <cols>
    <col min="1" max="16" width="12.796875" style="2" customWidth="1"/>
    <col min="17" max="16384" width="8.8984375" style="2"/>
  </cols>
  <sheetData>
    <row r="1" spans="1:16" ht="14.4">
      <c r="A1" s="163" t="s">
        <v>301</v>
      </c>
    </row>
    <row r="2" spans="1:16" ht="14.4">
      <c r="A2" s="163" t="s">
        <v>302</v>
      </c>
    </row>
    <row r="4" spans="1:16" ht="12" customHeight="1">
      <c r="A4" s="267" t="s">
        <v>303</v>
      </c>
      <c r="B4" s="267" t="s">
        <v>304</v>
      </c>
      <c r="C4" s="267"/>
      <c r="D4" s="267"/>
      <c r="E4" s="267"/>
      <c r="F4" s="267"/>
      <c r="G4" s="267" t="s">
        <v>305</v>
      </c>
      <c r="H4" s="267"/>
      <c r="I4" s="267"/>
      <c r="J4" s="267"/>
      <c r="K4" s="267"/>
      <c r="L4" s="267" t="s">
        <v>306</v>
      </c>
      <c r="M4" s="267"/>
      <c r="N4" s="267"/>
      <c r="O4" s="267"/>
      <c r="P4" s="267"/>
    </row>
    <row r="5" spans="1:16" ht="12" customHeight="1">
      <c r="A5" s="259"/>
      <c r="B5" s="158">
        <v>2000</v>
      </c>
      <c r="C5" s="158">
        <v>2005</v>
      </c>
      <c r="D5" s="190">
        <v>2010</v>
      </c>
      <c r="E5" s="212">
        <v>2013</v>
      </c>
      <c r="F5" s="158">
        <v>2014</v>
      </c>
      <c r="G5" s="158">
        <v>2000</v>
      </c>
      <c r="H5" s="158">
        <v>2005</v>
      </c>
      <c r="I5" s="190">
        <v>2010</v>
      </c>
      <c r="J5" s="212">
        <v>2013</v>
      </c>
      <c r="K5" s="158">
        <v>2014</v>
      </c>
      <c r="L5" s="158">
        <v>2000</v>
      </c>
      <c r="M5" s="158">
        <v>2005</v>
      </c>
      <c r="N5" s="190">
        <v>2010</v>
      </c>
      <c r="O5" s="212">
        <v>2013</v>
      </c>
      <c r="P5" s="158">
        <v>2014</v>
      </c>
    </row>
    <row r="6" spans="1:16" ht="12" customHeight="1">
      <c r="A6" s="20" t="s">
        <v>307</v>
      </c>
      <c r="B6" s="168">
        <v>8.5449999999999999</v>
      </c>
      <c r="C6" s="168">
        <v>5.5933299999999999</v>
      </c>
      <c r="D6" s="168">
        <v>5.5116699999999996</v>
      </c>
      <c r="E6" s="169">
        <v>4.6433299999999997</v>
      </c>
      <c r="F6" s="239">
        <v>4.2633333333333399</v>
      </c>
      <c r="G6" s="30">
        <v>7.08</v>
      </c>
      <c r="H6" s="29">
        <v>3.57</v>
      </c>
      <c r="I6" s="29">
        <v>3.18</v>
      </c>
      <c r="J6" s="30">
        <v>2.7</v>
      </c>
      <c r="K6" s="239">
        <v>2.5358333333333301</v>
      </c>
      <c r="L6" s="241">
        <v>33.278120000000001</v>
      </c>
      <c r="M6" s="241">
        <v>32.337859999999999</v>
      </c>
      <c r="N6" s="241">
        <v>32.208649999999999</v>
      </c>
      <c r="O6" s="241">
        <v>34.039580000000001</v>
      </c>
      <c r="P6" s="240">
        <v>34.497090388518302</v>
      </c>
    </row>
    <row r="7" spans="1:16" ht="12" customHeight="1">
      <c r="A7" s="28" t="s">
        <v>308</v>
      </c>
      <c r="B7" s="168">
        <v>5.5</v>
      </c>
      <c r="C7" s="168">
        <v>5.5</v>
      </c>
      <c r="D7" s="168">
        <v>5.5</v>
      </c>
      <c r="E7" s="169">
        <v>5.5</v>
      </c>
      <c r="F7" s="239">
        <v>5.5</v>
      </c>
      <c r="G7" s="170" t="s">
        <v>356</v>
      </c>
      <c r="H7" s="29">
        <v>1.006</v>
      </c>
      <c r="I7" s="29">
        <v>0.47054000000000001</v>
      </c>
      <c r="J7" s="30" t="s">
        <v>449</v>
      </c>
      <c r="K7" s="239">
        <v>0.3</v>
      </c>
      <c r="L7" s="241">
        <v>49.355080000000001</v>
      </c>
      <c r="M7" s="241">
        <v>59.130240000000001</v>
      </c>
      <c r="N7" s="241">
        <v>54.413240000000002</v>
      </c>
      <c r="O7" s="241">
        <v>59.4</v>
      </c>
      <c r="P7" s="241" t="s">
        <v>465</v>
      </c>
    </row>
    <row r="8" spans="1:16" ht="12" customHeight="1">
      <c r="A8" s="28" t="s">
        <v>310</v>
      </c>
      <c r="B8" s="168">
        <v>17.341699999999999</v>
      </c>
      <c r="C8" s="168">
        <v>17.334199999999999</v>
      </c>
      <c r="D8" s="169" t="s">
        <v>454</v>
      </c>
      <c r="E8" s="169" t="s">
        <v>14</v>
      </c>
      <c r="F8" s="21" t="s">
        <v>462</v>
      </c>
      <c r="G8" s="29">
        <v>6.13</v>
      </c>
      <c r="H8" s="29">
        <v>2.08</v>
      </c>
      <c r="I8" s="29">
        <v>1.1499999999999999</v>
      </c>
      <c r="J8" s="30">
        <v>1.1499999999999999</v>
      </c>
      <c r="K8" s="239">
        <v>1.41875</v>
      </c>
      <c r="L8" s="241">
        <v>8.10107</v>
      </c>
      <c r="M8" s="241">
        <v>9.9048599999999993</v>
      </c>
      <c r="N8" s="241">
        <v>14.08943</v>
      </c>
      <c r="O8" s="240">
        <v>10.985521501983836</v>
      </c>
      <c r="P8" s="240">
        <v>15.625164409627873</v>
      </c>
    </row>
    <row r="9" spans="1:16" ht="12" customHeight="1">
      <c r="A9" s="28" t="s">
        <v>311</v>
      </c>
      <c r="B9" s="168">
        <v>18.454999999999998</v>
      </c>
      <c r="C9" s="168">
        <v>6.3633300000000004</v>
      </c>
      <c r="D9" s="168">
        <v>4.9649999999999999</v>
      </c>
      <c r="E9" s="169">
        <v>11.657500000000001</v>
      </c>
      <c r="F9" s="239">
        <v>12.605</v>
      </c>
      <c r="G9" s="29">
        <v>8.86</v>
      </c>
      <c r="H9" s="29">
        <v>4.32</v>
      </c>
      <c r="I9" s="29">
        <v>3.92</v>
      </c>
      <c r="J9" s="30">
        <v>1.89</v>
      </c>
      <c r="K9" s="239">
        <v>8.7524999999999995</v>
      </c>
      <c r="L9" s="241">
        <v>31.817630000000001</v>
      </c>
      <c r="M9" s="241">
        <v>27.528009999999998</v>
      </c>
      <c r="N9" s="241">
        <v>34.375599999999999</v>
      </c>
      <c r="O9" s="241">
        <v>35.068739999999998</v>
      </c>
      <c r="P9" s="240">
        <v>33.898398507439573</v>
      </c>
    </row>
    <row r="10" spans="1:16" ht="12" customHeight="1">
      <c r="A10" s="28" t="s">
        <v>26</v>
      </c>
      <c r="B10" s="168">
        <v>32</v>
      </c>
      <c r="C10" s="168">
        <v>26.833300000000001</v>
      </c>
      <c r="D10" s="168">
        <v>22.612500000000001</v>
      </c>
      <c r="E10" s="169" t="s">
        <v>14</v>
      </c>
      <c r="F10" s="21" t="s">
        <v>462</v>
      </c>
      <c r="G10" s="170" t="s">
        <v>357</v>
      </c>
      <c r="H10" s="170" t="s">
        <v>357</v>
      </c>
      <c r="I10" s="170" t="s">
        <v>357</v>
      </c>
      <c r="J10" s="170" t="s">
        <v>449</v>
      </c>
      <c r="K10" s="21" t="s">
        <v>462</v>
      </c>
      <c r="L10" s="240">
        <v>-0.18924507562737869</v>
      </c>
      <c r="M10" s="240">
        <v>10.733428687725128</v>
      </c>
      <c r="N10" s="240">
        <v>21.957592516616895</v>
      </c>
      <c r="O10" s="240">
        <v>20.243311314790581</v>
      </c>
      <c r="P10" s="240">
        <v>26.08587422454216</v>
      </c>
    </row>
    <row r="11" spans="1:16" ht="12" customHeight="1">
      <c r="A11" s="28" t="s">
        <v>312</v>
      </c>
      <c r="B11" s="168">
        <v>7.67333</v>
      </c>
      <c r="C11" s="168">
        <v>5.9524999999999997</v>
      </c>
      <c r="D11" s="168">
        <v>5</v>
      </c>
      <c r="E11" s="169">
        <v>4.6124999999999998</v>
      </c>
      <c r="F11" s="239">
        <v>4.58673888888889</v>
      </c>
      <c r="G11" s="29">
        <v>2.72</v>
      </c>
      <c r="H11" s="29">
        <v>1.41</v>
      </c>
      <c r="I11" s="29">
        <v>1</v>
      </c>
      <c r="J11" s="30">
        <v>1.01</v>
      </c>
      <c r="K11" s="239">
        <v>3.0480151946818599</v>
      </c>
      <c r="L11" s="241">
        <v>46.080399999999997</v>
      </c>
      <c r="M11" s="241">
        <v>44.339910000000003</v>
      </c>
      <c r="N11" s="241">
        <v>40.307429999999997</v>
      </c>
      <c r="O11" s="241">
        <v>35.207169999999998</v>
      </c>
      <c r="P11" s="240">
        <v>34.972140343138264</v>
      </c>
    </row>
    <row r="12" spans="1:16" ht="12" customHeight="1">
      <c r="A12" s="28" t="s">
        <v>313</v>
      </c>
      <c r="B12" s="168">
        <v>15.25</v>
      </c>
      <c r="C12" s="168">
        <v>15</v>
      </c>
      <c r="D12" s="168">
        <v>17</v>
      </c>
      <c r="E12" s="169">
        <v>13</v>
      </c>
      <c r="F12" s="239">
        <v>13</v>
      </c>
      <c r="G12" s="170" t="s">
        <v>357</v>
      </c>
      <c r="H12" s="170" t="s">
        <v>357</v>
      </c>
      <c r="I12" s="170" t="s">
        <v>357</v>
      </c>
      <c r="J12" s="170" t="s">
        <v>449</v>
      </c>
      <c r="K12" s="239">
        <v>8</v>
      </c>
      <c r="L12" s="241">
        <v>12.349780000000001</v>
      </c>
      <c r="M12" s="241">
        <v>13.1</v>
      </c>
      <c r="N12" s="241" t="s">
        <v>466</v>
      </c>
      <c r="O12" s="241" t="s">
        <v>466</v>
      </c>
      <c r="P12" s="241" t="s">
        <v>465</v>
      </c>
    </row>
    <row r="13" spans="1:16" ht="12" customHeight="1">
      <c r="A13" s="28" t="s">
        <v>314</v>
      </c>
      <c r="B13" s="168">
        <v>10.9072</v>
      </c>
      <c r="C13" s="168">
        <v>10.184900000000001</v>
      </c>
      <c r="D13" s="168">
        <v>7.6726700000000001</v>
      </c>
      <c r="E13" s="169">
        <v>5.7668299999999997</v>
      </c>
      <c r="F13" s="239">
        <v>5.5259166666666699</v>
      </c>
      <c r="G13" s="30">
        <v>7.4</v>
      </c>
      <c r="H13" s="29">
        <v>3.8</v>
      </c>
      <c r="I13" s="29">
        <v>1.6</v>
      </c>
      <c r="J13" s="30">
        <v>0.83</v>
      </c>
      <c r="K13" s="239">
        <v>1.2288333333333299</v>
      </c>
      <c r="L13" s="241">
        <v>16.376329999999999</v>
      </c>
      <c r="M13" s="241">
        <v>15.945819999999999</v>
      </c>
      <c r="N13" s="241">
        <v>18.727820000000001</v>
      </c>
      <c r="O13" s="241">
        <v>16.839860000000002</v>
      </c>
      <c r="P13" s="240">
        <v>17.369454707220225</v>
      </c>
    </row>
    <row r="14" spans="1:16" ht="12" customHeight="1">
      <c r="A14" s="28" t="s">
        <v>315</v>
      </c>
      <c r="B14" s="168">
        <v>5.8333300000000001</v>
      </c>
      <c r="C14" s="168">
        <v>5.3</v>
      </c>
      <c r="D14" s="168">
        <v>5.38</v>
      </c>
      <c r="E14" s="169">
        <v>5.38</v>
      </c>
      <c r="F14" s="239">
        <v>5.35</v>
      </c>
      <c r="G14" s="29">
        <v>1.28</v>
      </c>
      <c r="H14" s="29">
        <v>0.3</v>
      </c>
      <c r="I14" s="29">
        <v>0.13</v>
      </c>
      <c r="J14" s="30">
        <v>0.1</v>
      </c>
      <c r="K14" s="239">
        <v>0.144166666666667</v>
      </c>
      <c r="L14" s="241">
        <v>46</v>
      </c>
      <c r="M14" s="241">
        <v>49.4</v>
      </c>
      <c r="N14" s="241">
        <v>50.901359999999997</v>
      </c>
      <c r="O14" s="241">
        <v>52.066429999999997</v>
      </c>
      <c r="P14" s="240">
        <v>52.076025707972882</v>
      </c>
    </row>
    <row r="15" spans="1:16" ht="12" customHeight="1">
      <c r="A15" s="28" t="s">
        <v>316</v>
      </c>
      <c r="B15" s="168">
        <v>7.8333300000000001</v>
      </c>
      <c r="C15" s="168">
        <v>5.7916699999999999</v>
      </c>
      <c r="D15" s="168">
        <v>5.9349999999999996</v>
      </c>
      <c r="E15" s="169">
        <v>6.9583300000000001</v>
      </c>
      <c r="F15" s="239">
        <v>6.7716666666666701</v>
      </c>
      <c r="G15" s="29">
        <v>2.5</v>
      </c>
      <c r="H15" s="29">
        <v>1.88</v>
      </c>
      <c r="I15" s="29">
        <v>0.5</v>
      </c>
      <c r="J15" s="30">
        <v>0.56499999999999995</v>
      </c>
      <c r="K15" s="239">
        <v>1.9583333333333299</v>
      </c>
      <c r="L15" s="241">
        <v>30.724550000000001</v>
      </c>
      <c r="M15" s="241">
        <v>29.481000000000002</v>
      </c>
      <c r="N15" s="241">
        <v>31.194210000000002</v>
      </c>
      <c r="O15" s="240">
        <v>32.525996515588659</v>
      </c>
      <c r="P15" s="240">
        <v>32.972402162045341</v>
      </c>
    </row>
    <row r="16" spans="1:16" ht="12" customHeight="1">
      <c r="A16" s="28" t="s">
        <v>143</v>
      </c>
      <c r="B16" s="168">
        <v>10.55</v>
      </c>
      <c r="C16" s="168">
        <v>11.025</v>
      </c>
      <c r="D16" s="168">
        <v>13.135199999999999</v>
      </c>
      <c r="E16" s="169">
        <v>10.374169999999999</v>
      </c>
      <c r="F16" s="239">
        <v>8.6649999999999991</v>
      </c>
      <c r="G16" s="29">
        <v>0.2</v>
      </c>
      <c r="H16" s="29">
        <v>3</v>
      </c>
      <c r="I16" s="29">
        <v>3</v>
      </c>
      <c r="J16" s="30">
        <v>1.04</v>
      </c>
      <c r="K16" s="239">
        <v>5.7575000000000003</v>
      </c>
      <c r="L16" s="241">
        <v>27.124199999999998</v>
      </c>
      <c r="M16" s="241">
        <v>27.835629999999998</v>
      </c>
      <c r="N16" s="241">
        <v>24.747699999999998</v>
      </c>
      <c r="O16" s="241">
        <v>28.805340000000001</v>
      </c>
      <c r="P16" s="240">
        <v>30.107682911716427</v>
      </c>
    </row>
    <row r="17" spans="1:16" ht="12" customHeight="1">
      <c r="A17" s="159" t="s">
        <v>317</v>
      </c>
      <c r="B17" s="168">
        <v>5.85</v>
      </c>
      <c r="C17" s="168">
        <v>5.58</v>
      </c>
      <c r="D17" s="168">
        <v>5.81</v>
      </c>
      <c r="E17" s="169">
        <v>6</v>
      </c>
      <c r="F17" s="239">
        <v>5.6</v>
      </c>
      <c r="G17" s="29">
        <v>0.9900000000000001</v>
      </c>
      <c r="H17" s="29">
        <v>0.71999999999999986</v>
      </c>
      <c r="I17" s="29">
        <v>0.35999999999999993</v>
      </c>
      <c r="J17" s="30">
        <v>0.41666666666666657</v>
      </c>
      <c r="K17" s="239">
        <v>2.75</v>
      </c>
      <c r="L17" s="241">
        <v>37.997</v>
      </c>
      <c r="M17" s="241">
        <v>46.275069999999999</v>
      </c>
      <c r="N17" s="241">
        <v>51.654110000000003</v>
      </c>
      <c r="O17" s="241">
        <v>48.64</v>
      </c>
      <c r="P17" s="241" t="s">
        <v>465</v>
      </c>
    </row>
    <row r="18" spans="1:16" ht="12" customHeight="1">
      <c r="A18" s="159" t="s">
        <v>318</v>
      </c>
      <c r="B18" s="168">
        <v>2.06717</v>
      </c>
      <c r="C18" s="168">
        <v>1.67692</v>
      </c>
      <c r="D18" s="168">
        <v>1.59833</v>
      </c>
      <c r="E18" s="169">
        <v>1.30375</v>
      </c>
      <c r="F18" s="239">
        <v>1.2191666666666701</v>
      </c>
      <c r="G18" s="29">
        <v>9.3270000000000006E-2</v>
      </c>
      <c r="H18" s="29">
        <v>8.0000000000000002E-3</v>
      </c>
      <c r="I18" s="29">
        <v>3.8809999999999997E-2</v>
      </c>
      <c r="J18" s="30">
        <v>2.1999999999999999E-2</v>
      </c>
      <c r="K18" s="239">
        <v>0.41525000000000001</v>
      </c>
      <c r="L18" s="242" t="s">
        <v>466</v>
      </c>
      <c r="M18" s="241">
        <v>23.715540000000001</v>
      </c>
      <c r="N18" s="241">
        <v>20.582170000000001</v>
      </c>
      <c r="O18" s="240">
        <v>18.287789922687285</v>
      </c>
      <c r="P18" s="241" t="s">
        <v>465</v>
      </c>
    </row>
    <row r="19" spans="1:16" ht="12" customHeight="1">
      <c r="A19" s="163"/>
      <c r="B19" s="163"/>
      <c r="C19" s="163"/>
      <c r="D19" s="192"/>
      <c r="E19" s="215"/>
      <c r="F19" s="163"/>
      <c r="G19" s="163"/>
      <c r="H19" s="163"/>
      <c r="I19" s="192"/>
      <c r="J19" s="215"/>
      <c r="K19" s="35"/>
      <c r="L19" s="163"/>
      <c r="M19" s="163"/>
      <c r="N19" s="192"/>
      <c r="O19" s="215"/>
      <c r="P19" s="163"/>
    </row>
    <row r="20" spans="1:16" ht="12" customHeight="1">
      <c r="A20" s="2" t="s">
        <v>381</v>
      </c>
      <c r="K20" s="2" t="s">
        <v>382</v>
      </c>
    </row>
    <row r="21" spans="1:16" ht="12" customHeight="1"/>
    <row r="22" spans="1:16" ht="12" customHeight="1">
      <c r="B22" s="163"/>
      <c r="C22" s="163"/>
      <c r="D22" s="192"/>
      <c r="E22" s="215"/>
      <c r="F22" s="163"/>
      <c r="G22" s="163"/>
      <c r="H22" s="163"/>
      <c r="I22" s="192"/>
      <c r="J22" s="215"/>
      <c r="L22" s="163"/>
      <c r="M22" s="163"/>
      <c r="N22" s="192"/>
      <c r="O22" s="215"/>
      <c r="P22" s="163"/>
    </row>
    <row r="26" spans="1:16" ht="13.2">
      <c r="M26" s="171"/>
      <c r="N26" s="171"/>
      <c r="O26" s="171"/>
    </row>
    <row r="27" spans="1:16" ht="14.4">
      <c r="F27" s="12"/>
      <c r="M27" s="171"/>
      <c r="N27" s="171"/>
      <c r="O27" s="171"/>
    </row>
    <row r="28" spans="1:16" ht="13.2">
      <c r="M28" s="171"/>
      <c r="N28" s="171"/>
      <c r="O28" s="171"/>
    </row>
    <row r="30" spans="1:16">
      <c r="A30" s="17"/>
    </row>
  </sheetData>
  <mergeCells count="4">
    <mergeCell ref="A4:A5"/>
    <mergeCell ref="B4:F4"/>
    <mergeCell ref="G4:K4"/>
    <mergeCell ref="L4:P4"/>
  </mergeCells>
  <phoneticPr fontId="9" type="noConversion"/>
  <pageMargins left="0.74803149606299213" right="0.19" top="0.98425196850393704" bottom="0.5" header="0.51181102362204722" footer="0.51181102362204722"/>
  <pageSetup paperSize="9" scale="53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O24"/>
  <sheetViews>
    <sheetView view="pageBreakPreview" topLeftCell="F4" zoomScale="145" zoomScaleNormal="100" zoomScaleSheetLayoutView="145" workbookViewId="0">
      <selection activeCell="O6" sqref="O6:O18"/>
    </sheetView>
  </sheetViews>
  <sheetFormatPr defaultColWidth="8.8984375" defaultRowHeight="10.8"/>
  <cols>
    <col min="1" max="15" width="10.296875" style="2" customWidth="1"/>
    <col min="16" max="16384" width="8.8984375" style="2"/>
  </cols>
  <sheetData>
    <row r="1" spans="1:15" ht="14.4">
      <c r="A1" s="163" t="s">
        <v>319</v>
      </c>
    </row>
    <row r="2" spans="1:15" ht="14.4">
      <c r="A2" s="163" t="s">
        <v>320</v>
      </c>
    </row>
    <row r="4" spans="1:15" ht="30.75" customHeight="1">
      <c r="A4" s="325" t="s">
        <v>409</v>
      </c>
      <c r="B4" s="291" t="s">
        <v>467</v>
      </c>
      <c r="C4" s="292"/>
      <c r="D4" s="292"/>
      <c r="E4" s="292"/>
      <c r="F4" s="292"/>
      <c r="G4" s="292"/>
      <c r="H4" s="293"/>
      <c r="I4" s="292" t="s">
        <v>468</v>
      </c>
      <c r="J4" s="292"/>
      <c r="K4" s="292"/>
      <c r="L4" s="292"/>
      <c r="M4" s="292"/>
      <c r="N4" s="292"/>
      <c r="O4" s="293"/>
    </row>
    <row r="5" spans="1:15">
      <c r="A5" s="326"/>
      <c r="B5" s="158">
        <v>2008</v>
      </c>
      <c r="C5" s="210">
        <v>2009</v>
      </c>
      <c r="D5" s="210">
        <v>2010</v>
      </c>
      <c r="E5" s="210">
        <v>2011</v>
      </c>
      <c r="F5" s="210">
        <v>2012</v>
      </c>
      <c r="G5" s="212">
        <v>2013</v>
      </c>
      <c r="H5" s="210">
        <v>2014</v>
      </c>
      <c r="I5" s="158">
        <v>2008</v>
      </c>
      <c r="J5" s="210">
        <v>2009</v>
      </c>
      <c r="K5" s="210">
        <v>2010</v>
      </c>
      <c r="L5" s="210">
        <v>2011</v>
      </c>
      <c r="M5" s="210">
        <v>2012</v>
      </c>
      <c r="N5" s="212">
        <v>2013</v>
      </c>
      <c r="O5" s="210">
        <v>2014</v>
      </c>
    </row>
    <row r="6" spans="1:15">
      <c r="A6" s="20" t="s">
        <v>307</v>
      </c>
      <c r="B6" s="172">
        <v>4.6743199999999998</v>
      </c>
      <c r="C6" s="172">
        <v>2.7570000000000001</v>
      </c>
      <c r="D6" s="172">
        <v>2.9558599999999999</v>
      </c>
      <c r="E6" s="172">
        <v>4</v>
      </c>
      <c r="F6" s="172">
        <v>2.2115399999999998</v>
      </c>
      <c r="G6" s="172">
        <v>1.3047200000000001</v>
      </c>
      <c r="H6" s="239">
        <v>1.2724064270456097</v>
      </c>
      <c r="I6" s="173">
        <v>8.5460499999999993</v>
      </c>
      <c r="J6" s="173">
        <v>-0.20719000000000001</v>
      </c>
      <c r="K6" s="173">
        <v>3.8098200000000002</v>
      </c>
      <c r="L6" s="173">
        <v>6.71</v>
      </c>
      <c r="M6" s="173">
        <v>0.69347000000000003</v>
      </c>
      <c r="N6" s="173">
        <v>-1.6007400000000001</v>
      </c>
      <c r="O6" s="173"/>
    </row>
    <row r="7" spans="1:15">
      <c r="A7" s="28" t="s">
        <v>308</v>
      </c>
      <c r="B7" s="172">
        <v>2.0750999999999999</v>
      </c>
      <c r="C7" s="172">
        <v>1.0648599999999999</v>
      </c>
      <c r="D7" s="172">
        <v>0.38313999999999998</v>
      </c>
      <c r="E7" s="172">
        <v>2.0038200000000002</v>
      </c>
      <c r="F7" s="172">
        <v>0.19980000000000001</v>
      </c>
      <c r="G7" s="174">
        <v>0.29909999999999998</v>
      </c>
      <c r="H7" s="239">
        <v>-0.19442629174645276</v>
      </c>
      <c r="I7" s="175" t="s">
        <v>450</v>
      </c>
      <c r="J7" s="175" t="s">
        <v>450</v>
      </c>
      <c r="K7" s="175" t="s">
        <v>450</v>
      </c>
      <c r="L7" s="175" t="s">
        <v>450</v>
      </c>
      <c r="M7" s="175" t="s">
        <v>450</v>
      </c>
      <c r="N7" s="175" t="s">
        <v>450</v>
      </c>
      <c r="O7" s="175"/>
    </row>
    <row r="8" spans="1:15">
      <c r="A8" s="28" t="s">
        <v>310</v>
      </c>
      <c r="B8" s="172">
        <v>19.670280000000002</v>
      </c>
      <c r="C8" s="172">
        <v>-0.7</v>
      </c>
      <c r="D8" s="172">
        <v>4.0427200000000001</v>
      </c>
      <c r="E8" s="172">
        <v>5.4252200000000004</v>
      </c>
      <c r="F8" s="172">
        <v>2.9207200000000002</v>
      </c>
      <c r="G8" s="174">
        <v>2.9786000000000001</v>
      </c>
      <c r="H8" s="239">
        <v>3.8552385534792961</v>
      </c>
      <c r="I8" s="175" t="s">
        <v>450</v>
      </c>
      <c r="J8" s="175" t="s">
        <v>450</v>
      </c>
      <c r="K8" s="175" t="s">
        <v>450</v>
      </c>
      <c r="L8" s="175" t="s">
        <v>450</v>
      </c>
      <c r="M8" s="175" t="s">
        <v>450</v>
      </c>
      <c r="N8" s="175" t="s">
        <v>451</v>
      </c>
      <c r="O8" s="175"/>
    </row>
    <row r="9" spans="1:15">
      <c r="A9" s="28" t="s">
        <v>311</v>
      </c>
      <c r="B9" s="172">
        <v>9.8000000000000007</v>
      </c>
      <c r="C9" s="172">
        <v>4.7920499999999997</v>
      </c>
      <c r="D9" s="172">
        <v>5.1327499999999997</v>
      </c>
      <c r="E9" s="172">
        <v>5.3574999999999999</v>
      </c>
      <c r="F9" s="172">
        <v>4.2795100000000001</v>
      </c>
      <c r="G9" s="172">
        <v>6.9838199999999997</v>
      </c>
      <c r="H9" s="239">
        <v>6.3949254081983753</v>
      </c>
      <c r="I9" s="173">
        <v>25.77721</v>
      </c>
      <c r="J9" s="173">
        <v>-9.5699999999999993E-2</v>
      </c>
      <c r="K9" s="173">
        <v>4.8555599999999997</v>
      </c>
      <c r="L9" s="173">
        <v>7.4443099999999998</v>
      </c>
      <c r="M9" s="173">
        <v>5.1227499999999999</v>
      </c>
      <c r="N9" s="173">
        <v>4.80565</v>
      </c>
      <c r="O9" s="173"/>
    </row>
    <row r="10" spans="1:15">
      <c r="A10" s="28" t="s">
        <v>26</v>
      </c>
      <c r="B10" s="172">
        <v>7.52698</v>
      </c>
      <c r="C10" s="172">
        <v>4.3060000000000001E-2</v>
      </c>
      <c r="D10" s="172">
        <v>5.9825499999999998</v>
      </c>
      <c r="E10" s="172">
        <v>7.5778299999999996</v>
      </c>
      <c r="F10" s="172">
        <v>4.2569400000000002</v>
      </c>
      <c r="G10" s="174">
        <v>6.3679600000000001</v>
      </c>
      <c r="H10" s="239">
        <v>4.1352263701353991</v>
      </c>
      <c r="I10" s="175" t="s">
        <v>450</v>
      </c>
      <c r="J10" s="175" t="s">
        <v>450</v>
      </c>
      <c r="K10" s="175" t="s">
        <v>450</v>
      </c>
      <c r="L10" s="175" t="s">
        <v>450</v>
      </c>
      <c r="M10" s="175" t="s">
        <v>452</v>
      </c>
      <c r="N10" s="175" t="s">
        <v>450</v>
      </c>
      <c r="O10" s="175"/>
    </row>
    <row r="11" spans="1:15">
      <c r="A11" s="28" t="s">
        <v>312</v>
      </c>
      <c r="B11" s="172">
        <v>5.3937400000000002</v>
      </c>
      <c r="C11" s="172">
        <v>0.61412</v>
      </c>
      <c r="D11" s="172">
        <v>1.7294</v>
      </c>
      <c r="E11" s="172">
        <v>3.2</v>
      </c>
      <c r="F11" s="172">
        <v>1.6472899999999999</v>
      </c>
      <c r="G11" s="172">
        <v>2.1162999999999998</v>
      </c>
      <c r="H11" s="239">
        <v>3.1429905087903904</v>
      </c>
      <c r="I11" s="173">
        <v>10.202209999999999</v>
      </c>
      <c r="J11" s="173">
        <v>-7.3394500000000003</v>
      </c>
      <c r="K11" s="173">
        <v>5.5805600000000002</v>
      </c>
      <c r="L11" s="173">
        <v>8.9514099999999992</v>
      </c>
      <c r="M11" s="173">
        <v>7.825E-2</v>
      </c>
      <c r="N11" s="173">
        <v>-1.95465</v>
      </c>
      <c r="O11" s="173"/>
    </row>
    <row r="12" spans="1:15">
      <c r="A12" s="28" t="s">
        <v>313</v>
      </c>
      <c r="B12" s="172">
        <v>17.866</v>
      </c>
      <c r="C12" s="172">
        <v>1.4736800000000001</v>
      </c>
      <c r="D12" s="172">
        <v>7.6832599999999998</v>
      </c>
      <c r="E12" s="174">
        <v>5.0096299999999996</v>
      </c>
      <c r="F12" s="174">
        <v>1.4678899999999999</v>
      </c>
      <c r="G12" s="174">
        <v>5.5</v>
      </c>
      <c r="H12" s="239">
        <v>5.4744647131892918</v>
      </c>
      <c r="I12" s="175" t="s">
        <v>450</v>
      </c>
      <c r="J12" s="175" t="s">
        <v>450</v>
      </c>
      <c r="K12" s="175" t="s">
        <v>450</v>
      </c>
      <c r="L12" s="175" t="s">
        <v>450</v>
      </c>
      <c r="M12" s="175" t="s">
        <v>450</v>
      </c>
      <c r="N12" s="175" t="s">
        <v>451</v>
      </c>
      <c r="O12" s="175"/>
    </row>
    <row r="13" spans="1:15">
      <c r="A13" s="28" t="s">
        <v>314</v>
      </c>
      <c r="B13" s="172">
        <v>8.2604500000000005</v>
      </c>
      <c r="C13" s="172">
        <v>4.2190300000000001</v>
      </c>
      <c r="D13" s="172">
        <v>3.7898399999999999</v>
      </c>
      <c r="E13" s="172">
        <v>4.6473000000000004</v>
      </c>
      <c r="F13" s="172">
        <v>3.1720899999999999</v>
      </c>
      <c r="G13" s="172">
        <v>3</v>
      </c>
      <c r="H13" s="239">
        <v>4.1293532338306846</v>
      </c>
      <c r="I13" s="173">
        <v>11.86346</v>
      </c>
      <c r="J13" s="173">
        <v>-4.1520799999999998</v>
      </c>
      <c r="K13" s="173">
        <v>5.8977000000000004</v>
      </c>
      <c r="L13" s="173">
        <v>8.67422</v>
      </c>
      <c r="M13" s="173">
        <v>1.1337900000000001</v>
      </c>
      <c r="N13" s="173">
        <v>1.56951</v>
      </c>
      <c r="O13" s="173"/>
    </row>
    <row r="14" spans="1:15">
      <c r="A14" s="28" t="s">
        <v>315</v>
      </c>
      <c r="B14" s="172">
        <v>6.6523599999999998</v>
      </c>
      <c r="C14" s="172">
        <v>0.6</v>
      </c>
      <c r="D14" s="172">
        <v>2.8</v>
      </c>
      <c r="E14" s="172">
        <v>5.2</v>
      </c>
      <c r="F14" s="172">
        <v>4.5286499999999998</v>
      </c>
      <c r="G14" s="172">
        <v>2.38727</v>
      </c>
      <c r="H14" s="239">
        <v>1.0101010101012662</v>
      </c>
      <c r="I14" s="173">
        <v>7.4973599999999996</v>
      </c>
      <c r="J14" s="173">
        <v>-13.85069</v>
      </c>
      <c r="K14" s="173">
        <v>4.6750299999999996</v>
      </c>
      <c r="L14" s="173">
        <v>8.3878000000000004</v>
      </c>
      <c r="M14" s="173">
        <v>0.50251000000000001</v>
      </c>
      <c r="N14" s="173">
        <v>-2.7</v>
      </c>
      <c r="O14" s="173"/>
    </row>
    <row r="15" spans="1:15">
      <c r="A15" s="28" t="s">
        <v>316</v>
      </c>
      <c r="B15" s="172">
        <v>5.5</v>
      </c>
      <c r="C15" s="172">
        <v>-0.9</v>
      </c>
      <c r="D15" s="172">
        <v>3.3</v>
      </c>
      <c r="E15" s="172">
        <v>3.81</v>
      </c>
      <c r="F15" s="172">
        <v>3.02</v>
      </c>
      <c r="G15" s="172">
        <v>2.1800000000000002</v>
      </c>
      <c r="H15" s="239">
        <v>1.8951418189877103</v>
      </c>
      <c r="I15" s="173">
        <v>12.4</v>
      </c>
      <c r="J15" s="173">
        <v>-3.8</v>
      </c>
      <c r="K15" s="173">
        <v>9.4</v>
      </c>
      <c r="L15" s="173">
        <v>5.5</v>
      </c>
      <c r="M15" s="173">
        <v>1</v>
      </c>
      <c r="N15" s="173">
        <v>0.3</v>
      </c>
      <c r="O15" s="173"/>
    </row>
    <row r="16" spans="1:15">
      <c r="A16" s="28" t="s">
        <v>143</v>
      </c>
      <c r="B16" s="172">
        <v>23.087759999999999</v>
      </c>
      <c r="C16" s="172">
        <v>6.7169800000000004</v>
      </c>
      <c r="D16" s="172">
        <v>9.19</v>
      </c>
      <c r="E16" s="172">
        <v>18.58351</v>
      </c>
      <c r="F16" s="172">
        <v>9.2003400000000006</v>
      </c>
      <c r="G16" s="172">
        <v>6.5997300000000001</v>
      </c>
      <c r="H16" s="239">
        <v>4.0858999407278134</v>
      </c>
      <c r="I16" s="173">
        <v>21.8</v>
      </c>
      <c r="J16" s="173">
        <v>7.3697900000000001</v>
      </c>
      <c r="K16" s="173">
        <v>12.60331</v>
      </c>
      <c r="L16" s="175">
        <v>18.440370000000001</v>
      </c>
      <c r="M16" s="175">
        <v>3.43</v>
      </c>
      <c r="N16" s="175">
        <v>5.2515299999999998</v>
      </c>
      <c r="O16" s="175"/>
    </row>
    <row r="17" spans="1:15">
      <c r="A17" s="20" t="s">
        <v>317</v>
      </c>
      <c r="B17" s="172">
        <v>5.9</v>
      </c>
      <c r="C17" s="172">
        <v>-0.7</v>
      </c>
      <c r="D17" s="172">
        <v>3.3</v>
      </c>
      <c r="E17" s="172">
        <v>5.4</v>
      </c>
      <c r="F17" s="172">
        <v>2.6</v>
      </c>
      <c r="G17" s="172">
        <v>2.6</v>
      </c>
      <c r="H17" s="239">
        <v>1.992982607066125</v>
      </c>
      <c r="I17" s="173">
        <v>6.8663499999999997</v>
      </c>
      <c r="J17" s="173">
        <v>-5.3939700000000004</v>
      </c>
      <c r="K17" s="173">
        <v>5.5</v>
      </c>
      <c r="L17" s="173">
        <v>6</v>
      </c>
      <c r="M17" s="173">
        <v>-1.7</v>
      </c>
      <c r="N17" s="173">
        <v>-1.9</v>
      </c>
      <c r="O17" s="173"/>
    </row>
    <row r="18" spans="1:15">
      <c r="A18" s="20" t="s">
        <v>318</v>
      </c>
      <c r="B18" s="172">
        <v>1.3902699999999999</v>
      </c>
      <c r="C18" s="172">
        <v>-1.3712</v>
      </c>
      <c r="D18" s="172">
        <v>-0.69513000000000003</v>
      </c>
      <c r="E18" s="172">
        <v>-0.3</v>
      </c>
      <c r="F18" s="172">
        <v>0</v>
      </c>
      <c r="G18" s="172">
        <v>0.3009</v>
      </c>
      <c r="H18" s="239">
        <v>2.7405247813404401</v>
      </c>
      <c r="I18" s="173">
        <v>4.5593199999999996</v>
      </c>
      <c r="J18" s="173">
        <v>-5.2515400000000003</v>
      </c>
      <c r="K18" s="173">
        <v>-0.12483</v>
      </c>
      <c r="L18" s="173">
        <v>1.47488</v>
      </c>
      <c r="M18" s="173">
        <v>-0.87863000000000002</v>
      </c>
      <c r="N18" s="173">
        <v>1.2592099999999999</v>
      </c>
      <c r="O18" s="173"/>
    </row>
    <row r="19" spans="1:15"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5">
      <c r="A20" s="2" t="s">
        <v>408</v>
      </c>
      <c r="B20" s="3"/>
      <c r="C20" s="3"/>
      <c r="D20" s="3"/>
      <c r="E20" s="3"/>
      <c r="F20" s="3"/>
      <c r="G20" s="3"/>
      <c r="H20" s="3"/>
      <c r="I20" s="322" t="s">
        <v>453</v>
      </c>
      <c r="J20" s="322"/>
      <c r="K20" s="322"/>
      <c r="L20" s="322"/>
      <c r="M20" s="322"/>
      <c r="N20" s="322"/>
      <c r="O20" s="322"/>
    </row>
    <row r="21" spans="1:15" ht="14.4">
      <c r="A21" s="323"/>
      <c r="B21" s="324"/>
      <c r="C21" s="324"/>
      <c r="D21" s="324"/>
      <c r="E21" s="324"/>
      <c r="F21" s="194"/>
      <c r="G21" s="215"/>
      <c r="H21" s="162"/>
      <c r="I21" s="262"/>
      <c r="J21" s="262"/>
      <c r="K21" s="262"/>
      <c r="L21" s="262"/>
      <c r="M21" s="262"/>
      <c r="N21" s="262"/>
      <c r="O21" s="262"/>
    </row>
    <row r="23" spans="1:15" ht="13.2">
      <c r="H23" s="10"/>
    </row>
    <row r="24" spans="1:15" ht="13.2">
      <c r="A24" s="15"/>
      <c r="H24" s="10"/>
    </row>
  </sheetData>
  <mergeCells count="6">
    <mergeCell ref="I21:O21"/>
    <mergeCell ref="I20:O20"/>
    <mergeCell ref="A21:E21"/>
    <mergeCell ref="I4:O4"/>
    <mergeCell ref="B4:H4"/>
    <mergeCell ref="A4:A5"/>
  </mergeCells>
  <phoneticPr fontId="9" type="noConversion"/>
  <pageMargins left="0.74803149606299213" right="0.74803149606299213" top="0.53" bottom="0.52" header="0.51181102362204722" footer="0.51181102362204722"/>
  <pageSetup paperSize="9" scale="6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K25"/>
  <sheetViews>
    <sheetView view="pageBreakPreview" topLeftCell="B1" zoomScale="175" zoomScaleNormal="100" zoomScaleSheetLayoutView="175" workbookViewId="0">
      <selection activeCell="G3" sqref="G3"/>
    </sheetView>
  </sheetViews>
  <sheetFormatPr defaultColWidth="8.8984375" defaultRowHeight="10.8"/>
  <cols>
    <col min="1" max="1" width="14.796875" style="2" customWidth="1"/>
    <col min="2" max="11" width="12.796875" style="2" customWidth="1"/>
    <col min="12" max="16384" width="8.8984375" style="2"/>
  </cols>
  <sheetData>
    <row r="1" spans="1:11" ht="14.4">
      <c r="A1" s="163" t="s">
        <v>321</v>
      </c>
    </row>
    <row r="2" spans="1:11" ht="14.4">
      <c r="A2" s="163" t="s">
        <v>322</v>
      </c>
      <c r="G2" s="2" t="s">
        <v>475</v>
      </c>
    </row>
    <row r="3" spans="1:11" ht="14.4">
      <c r="A3" s="48"/>
      <c r="C3" s="2" t="s">
        <v>474</v>
      </c>
      <c r="G3" s="2" t="s">
        <v>476</v>
      </c>
    </row>
    <row r="4" spans="1:11" ht="39" customHeight="1">
      <c r="A4" s="325" t="s">
        <v>410</v>
      </c>
      <c r="B4" s="327" t="s">
        <v>323</v>
      </c>
      <c r="C4" s="328"/>
      <c r="D4" s="328"/>
      <c r="E4" s="329"/>
      <c r="F4" s="330" t="s">
        <v>413</v>
      </c>
      <c r="G4" s="331"/>
      <c r="H4" s="332"/>
      <c r="I4" s="291" t="s">
        <v>324</v>
      </c>
      <c r="J4" s="292"/>
      <c r="K4" s="293"/>
    </row>
    <row r="5" spans="1:11" s="1" customFormat="1">
      <c r="A5" s="326"/>
      <c r="B5" s="250">
        <v>2005</v>
      </c>
      <c r="C5" s="250">
        <v>2010</v>
      </c>
      <c r="D5" s="250">
        <v>2014</v>
      </c>
      <c r="E5" s="250">
        <v>2015</v>
      </c>
      <c r="F5" s="158">
        <v>2005</v>
      </c>
      <c r="G5" s="193">
        <v>2010</v>
      </c>
      <c r="H5" s="158">
        <v>2013</v>
      </c>
      <c r="I5" s="158">
        <v>2005</v>
      </c>
      <c r="J5" s="193">
        <v>2010</v>
      </c>
      <c r="K5" s="158">
        <v>2012</v>
      </c>
    </row>
    <row r="6" spans="1:11">
      <c r="A6" s="20" t="s">
        <v>325</v>
      </c>
      <c r="B6" s="251">
        <v>1379.4</v>
      </c>
      <c r="C6" s="251">
        <v>2051</v>
      </c>
      <c r="D6" s="251">
        <v>2072.7800000000002</v>
      </c>
      <c r="E6" s="252">
        <v>1914.55</v>
      </c>
      <c r="F6" s="172">
        <v>28.515540000000001</v>
      </c>
      <c r="G6" s="172">
        <v>23.55416</v>
      </c>
      <c r="H6" s="172">
        <v>1.54857</v>
      </c>
      <c r="I6" s="23">
        <v>718180.08</v>
      </c>
      <c r="J6" s="23">
        <v>1089216.5012099999</v>
      </c>
      <c r="K6" s="23">
        <v>1180473.4223100001</v>
      </c>
    </row>
    <row r="7" spans="1:11">
      <c r="A7" s="28" t="s">
        <v>308</v>
      </c>
      <c r="B7" s="253" t="s">
        <v>32</v>
      </c>
      <c r="C7" s="253" t="s">
        <v>32</v>
      </c>
      <c r="D7" s="253" t="s">
        <v>32</v>
      </c>
      <c r="E7" s="254" t="s">
        <v>32</v>
      </c>
      <c r="F7" s="22" t="s">
        <v>358</v>
      </c>
      <c r="G7" s="22" t="s">
        <v>358</v>
      </c>
      <c r="H7" s="22" t="s">
        <v>358</v>
      </c>
      <c r="I7" s="22" t="s">
        <v>358</v>
      </c>
      <c r="J7" s="22" t="s">
        <v>358</v>
      </c>
      <c r="K7" s="22" t="s">
        <v>358</v>
      </c>
    </row>
    <row r="8" spans="1:11">
      <c r="A8" s="28" t="s">
        <v>310</v>
      </c>
      <c r="B8" s="253" t="s">
        <v>32</v>
      </c>
      <c r="C8" s="253" t="s">
        <v>32</v>
      </c>
      <c r="D8" s="253" t="s">
        <v>32</v>
      </c>
      <c r="E8" s="254" t="s">
        <v>32</v>
      </c>
      <c r="F8" s="22" t="s">
        <v>358</v>
      </c>
      <c r="G8" s="22" t="s">
        <v>358</v>
      </c>
      <c r="H8" s="22" t="s">
        <v>358</v>
      </c>
      <c r="I8" s="22" t="s">
        <v>358</v>
      </c>
      <c r="J8" s="22" t="s">
        <v>358</v>
      </c>
      <c r="K8" s="22" t="s">
        <v>358</v>
      </c>
    </row>
    <row r="9" spans="1:11">
      <c r="A9" s="28" t="s">
        <v>326</v>
      </c>
      <c r="B9" s="251">
        <v>1162.5999999999999</v>
      </c>
      <c r="C9" s="251">
        <v>3699.2170000000001</v>
      </c>
      <c r="D9" s="251">
        <v>5190.17</v>
      </c>
      <c r="E9" s="252">
        <v>4441.91</v>
      </c>
      <c r="F9" s="172">
        <v>34.974620000000002</v>
      </c>
      <c r="G9" s="172">
        <v>53.917400000000001</v>
      </c>
      <c r="H9" s="172">
        <v>11.833970000000001</v>
      </c>
      <c r="I9" s="23">
        <v>81428.12</v>
      </c>
      <c r="J9" s="176">
        <v>360388.09989000001</v>
      </c>
      <c r="K9" s="176">
        <v>396772.10742000001</v>
      </c>
    </row>
    <row r="10" spans="1:11">
      <c r="A10" s="28" t="s">
        <v>26</v>
      </c>
      <c r="B10" s="253" t="s">
        <v>32</v>
      </c>
      <c r="C10" s="253" t="s">
        <v>32</v>
      </c>
      <c r="D10" s="253" t="s">
        <v>32</v>
      </c>
      <c r="E10" s="254" t="s">
        <v>32</v>
      </c>
      <c r="F10" s="22" t="s">
        <v>358</v>
      </c>
      <c r="G10" s="22" t="s">
        <v>358</v>
      </c>
      <c r="H10" s="22" t="s">
        <v>358</v>
      </c>
      <c r="I10" s="22" t="s">
        <v>358</v>
      </c>
      <c r="J10" s="22" t="s">
        <v>358</v>
      </c>
      <c r="K10" s="22" t="s">
        <v>358</v>
      </c>
    </row>
    <row r="11" spans="1:11">
      <c r="A11" s="28" t="s">
        <v>327</v>
      </c>
      <c r="B11" s="251">
        <v>899.8</v>
      </c>
      <c r="C11" s="251">
        <v>1518.91</v>
      </c>
      <c r="D11" s="251">
        <v>1878.89</v>
      </c>
      <c r="E11" s="252">
        <v>1582.34</v>
      </c>
      <c r="F11" s="172">
        <v>6.4023300000000001</v>
      </c>
      <c r="G11" s="172">
        <v>27.07292</v>
      </c>
      <c r="H11" s="172">
        <v>8.6657799999999998</v>
      </c>
      <c r="I11" s="23">
        <v>181235.71900000001</v>
      </c>
      <c r="J11" s="23">
        <v>410534.13329000003</v>
      </c>
      <c r="K11" s="23">
        <v>476340.03597000003</v>
      </c>
    </row>
    <row r="12" spans="1:11">
      <c r="A12" s="28" t="s">
        <v>313</v>
      </c>
      <c r="B12" s="253" t="s">
        <v>32</v>
      </c>
      <c r="C12" s="253" t="s">
        <v>32</v>
      </c>
      <c r="D12" s="253" t="s">
        <v>32</v>
      </c>
      <c r="E12" s="254" t="s">
        <v>32</v>
      </c>
      <c r="F12" s="22" t="s">
        <v>358</v>
      </c>
      <c r="G12" s="22" t="s">
        <v>358</v>
      </c>
      <c r="H12" s="22" t="s">
        <v>358</v>
      </c>
      <c r="I12" s="22" t="s">
        <v>358</v>
      </c>
      <c r="J12" s="22" t="s">
        <v>358</v>
      </c>
      <c r="K12" s="22" t="s">
        <v>358</v>
      </c>
    </row>
    <row r="13" spans="1:11">
      <c r="A13" s="28" t="s">
        <v>328</v>
      </c>
      <c r="B13" s="251">
        <v>734.3</v>
      </c>
      <c r="C13" s="251">
        <v>4199.3100000000004</v>
      </c>
      <c r="D13" s="251">
        <v>7096.49</v>
      </c>
      <c r="E13" s="252">
        <v>7278.98</v>
      </c>
      <c r="F13" s="172">
        <v>151.65953999999999</v>
      </c>
      <c r="G13" s="172">
        <v>-30.701630000000002</v>
      </c>
      <c r="H13" s="174" t="s">
        <v>414</v>
      </c>
      <c r="I13" s="23">
        <v>40153.449999999997</v>
      </c>
      <c r="J13" s="23">
        <v>157320.50057</v>
      </c>
      <c r="K13" s="23">
        <v>264142.87975999998</v>
      </c>
    </row>
    <row r="14" spans="1:11">
      <c r="A14" s="28" t="s">
        <v>329</v>
      </c>
      <c r="B14" s="251">
        <v>2347.34</v>
      </c>
      <c r="C14" s="251">
        <v>3190.04</v>
      </c>
      <c r="D14" s="251">
        <v>3323.65</v>
      </c>
      <c r="E14" s="252">
        <v>3323.65</v>
      </c>
      <c r="F14" s="172">
        <v>16.222449999999998</v>
      </c>
      <c r="G14" s="172">
        <v>27.417439999999999</v>
      </c>
      <c r="H14" s="172">
        <v>7.4297700000000004</v>
      </c>
      <c r="I14" s="23">
        <v>316657.88189000002</v>
      </c>
      <c r="J14" s="23">
        <v>370090.94102000003</v>
      </c>
      <c r="K14" s="23">
        <v>414125.80874000001</v>
      </c>
    </row>
    <row r="15" spans="1:11">
      <c r="A15" s="28" t="s">
        <v>330</v>
      </c>
      <c r="B15" s="251">
        <v>713.73</v>
      </c>
      <c r="C15" s="251">
        <v>1034.5899999999999</v>
      </c>
      <c r="D15" s="251">
        <v>1550.77</v>
      </c>
      <c r="E15" s="252">
        <v>1372.53</v>
      </c>
      <c r="F15" s="172">
        <v>4.1940200000000001</v>
      </c>
      <c r="G15" s="172">
        <v>45.562559999999998</v>
      </c>
      <c r="H15" s="172">
        <v>21.34892</v>
      </c>
      <c r="I15" s="23">
        <v>124864.08976</v>
      </c>
      <c r="J15" s="23">
        <v>277731.73944999999</v>
      </c>
      <c r="K15" s="23">
        <v>382999.08467000001</v>
      </c>
    </row>
    <row r="16" spans="1:11">
      <c r="A16" s="28" t="s">
        <v>331</v>
      </c>
      <c r="B16" s="251">
        <v>307.5</v>
      </c>
      <c r="C16" s="251">
        <v>484.66</v>
      </c>
      <c r="D16" s="251">
        <v>606.70000000000005</v>
      </c>
      <c r="E16" s="252">
        <v>566.69000000000005</v>
      </c>
      <c r="F16" s="172">
        <v>8.3008299999999995</v>
      </c>
      <c r="G16" s="172">
        <v>12.24657</v>
      </c>
      <c r="H16" s="172">
        <v>18.653420000000001</v>
      </c>
      <c r="I16" s="23">
        <v>461.32600000000002</v>
      </c>
      <c r="J16" s="23">
        <v>20385.102200000001</v>
      </c>
      <c r="K16" s="23">
        <v>32933.061040000001</v>
      </c>
    </row>
    <row r="17" spans="1:11">
      <c r="A17" s="20" t="s">
        <v>332</v>
      </c>
      <c r="B17" s="251">
        <v>1161.0999999999999</v>
      </c>
      <c r="C17" s="251">
        <v>3189.68</v>
      </c>
      <c r="D17" s="251">
        <v>2240.21</v>
      </c>
      <c r="E17" s="252">
        <v>3664.29</v>
      </c>
      <c r="F17" s="172">
        <v>-22.134150000000002</v>
      </c>
      <c r="G17" s="172">
        <v>3.40422</v>
      </c>
      <c r="H17" s="172">
        <v>-1.0518400000000001</v>
      </c>
      <c r="I17" s="23">
        <v>780762.72</v>
      </c>
      <c r="J17" s="23">
        <v>4762836.7649499997</v>
      </c>
      <c r="K17" s="23">
        <v>3697376.0396799999</v>
      </c>
    </row>
    <row r="18" spans="1:11">
      <c r="A18" s="20" t="s">
        <v>333</v>
      </c>
      <c r="B18" s="251">
        <v>15130.5</v>
      </c>
      <c r="C18" s="251">
        <v>10228.92</v>
      </c>
      <c r="D18" s="251">
        <v>15454.45</v>
      </c>
      <c r="E18" s="252">
        <v>20033.52</v>
      </c>
      <c r="F18" s="172">
        <v>13.454319999999999</v>
      </c>
      <c r="G18" s="172">
        <v>1.9962500000000001</v>
      </c>
      <c r="H18" s="172">
        <v>46.037379999999999</v>
      </c>
      <c r="I18" s="23">
        <v>4736512.8187699998</v>
      </c>
      <c r="J18" s="23">
        <v>4099591</v>
      </c>
      <c r="K18" s="23">
        <v>3680982.1161199999</v>
      </c>
    </row>
    <row r="19" spans="1:11">
      <c r="B19" s="3"/>
      <c r="C19" s="3"/>
      <c r="D19" s="3"/>
      <c r="E19" s="3"/>
      <c r="H19" s="3"/>
    </row>
    <row r="20" spans="1:11">
      <c r="A20" s="2" t="s">
        <v>411</v>
      </c>
      <c r="E20" s="2" t="s">
        <v>412</v>
      </c>
    </row>
    <row r="21" spans="1:11">
      <c r="A21" s="2" t="s">
        <v>138</v>
      </c>
      <c r="E21" s="2" t="s">
        <v>139</v>
      </c>
    </row>
    <row r="23" spans="1:11" s="8" customFormat="1"/>
    <row r="24" spans="1:11" s="8" customFormat="1"/>
    <row r="25" spans="1:11" s="8" customFormat="1"/>
  </sheetData>
  <mergeCells count="4">
    <mergeCell ref="B4:E4"/>
    <mergeCell ref="F4:H4"/>
    <mergeCell ref="I4:K4"/>
    <mergeCell ref="A4:A5"/>
  </mergeCells>
  <phoneticPr fontId="9" type="noConversion"/>
  <pageMargins left="0.74803149606299213" right="0.74803149606299213" top="0.98425196850393704" bottom="0.98425196850393704" header="0.51181102362204722" footer="0.51181102362204722"/>
  <pageSetup paperSize="9" scale="79" orientation="landscape" r:id="rId1"/>
  <headerFooter alignWithMargins="0"/>
  <colBreaks count="1" manualBreakCount="1">
    <brk id="12" max="22" man="1"/>
  </col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N23"/>
  <sheetViews>
    <sheetView view="pageBreakPreview" topLeftCell="C4" zoomScaleNormal="100" zoomScaleSheetLayoutView="100" workbookViewId="0">
      <selection activeCell="G9" sqref="G9"/>
    </sheetView>
  </sheetViews>
  <sheetFormatPr defaultColWidth="8.8984375" defaultRowHeight="10.8"/>
  <cols>
    <col min="1" max="1" width="3.09765625" style="2" customWidth="1"/>
    <col min="2" max="14" width="12.796875" style="2" customWidth="1"/>
    <col min="15" max="16384" width="8.8984375" style="2"/>
  </cols>
  <sheetData>
    <row r="1" spans="1:14" ht="14.4">
      <c r="A1" s="163" t="s">
        <v>334</v>
      </c>
    </row>
    <row r="2" spans="1:14" ht="14.4">
      <c r="A2" s="163" t="s">
        <v>335</v>
      </c>
    </row>
    <row r="4" spans="1:14" ht="27" customHeight="1">
      <c r="A4" s="276" t="s">
        <v>336</v>
      </c>
      <c r="B4" s="336"/>
      <c r="C4" s="263" t="s">
        <v>337</v>
      </c>
      <c r="D4" s="341"/>
      <c r="E4" s="264"/>
      <c r="F4" s="291" t="s">
        <v>338</v>
      </c>
      <c r="G4" s="333"/>
      <c r="H4" s="333"/>
      <c r="I4" s="333"/>
      <c r="J4" s="333"/>
      <c r="K4" s="333"/>
      <c r="L4" s="333"/>
      <c r="M4" s="333"/>
      <c r="N4" s="334"/>
    </row>
    <row r="5" spans="1:14" ht="15.75" customHeight="1">
      <c r="A5" s="337"/>
      <c r="B5" s="338"/>
      <c r="C5" s="265"/>
      <c r="D5" s="342"/>
      <c r="E5" s="266"/>
      <c r="F5" s="282">
        <v>2000</v>
      </c>
      <c r="G5" s="315"/>
      <c r="H5" s="283"/>
      <c r="I5" s="282">
        <v>2010</v>
      </c>
      <c r="J5" s="315"/>
      <c r="K5" s="283"/>
      <c r="L5" s="282">
        <v>2013</v>
      </c>
      <c r="M5" s="335"/>
      <c r="N5" s="307"/>
    </row>
    <row r="6" spans="1:14" ht="34.5" customHeight="1">
      <c r="A6" s="339"/>
      <c r="B6" s="340"/>
      <c r="C6" s="158">
        <v>2005</v>
      </c>
      <c r="D6" s="193">
        <v>2010</v>
      </c>
      <c r="E6" s="158">
        <v>2013</v>
      </c>
      <c r="F6" s="32" t="s">
        <v>339</v>
      </c>
      <c r="G6" s="32" t="s">
        <v>360</v>
      </c>
      <c r="H6" s="32" t="s">
        <v>361</v>
      </c>
      <c r="I6" s="32" t="s">
        <v>339</v>
      </c>
      <c r="J6" s="32" t="s">
        <v>360</v>
      </c>
      <c r="K6" s="32" t="s">
        <v>361</v>
      </c>
      <c r="L6" s="32" t="s">
        <v>339</v>
      </c>
      <c r="M6" s="32" t="s">
        <v>360</v>
      </c>
      <c r="N6" s="32" t="s">
        <v>361</v>
      </c>
    </row>
    <row r="7" spans="1:14">
      <c r="A7" s="260" t="s">
        <v>307</v>
      </c>
      <c r="B7" s="260"/>
      <c r="C7" s="174">
        <v>3.7</v>
      </c>
      <c r="D7" s="174">
        <v>3.7</v>
      </c>
      <c r="E7" s="174">
        <v>3.1190799999999999</v>
      </c>
      <c r="F7" s="177">
        <v>10.6</v>
      </c>
      <c r="G7" s="177">
        <v>20.399999999999999</v>
      </c>
      <c r="H7" s="177">
        <v>69</v>
      </c>
      <c r="I7" s="177">
        <v>6.5718199999999998</v>
      </c>
      <c r="J7" s="177">
        <v>16.991900000000001</v>
      </c>
      <c r="K7" s="177">
        <v>76.436279999999996</v>
      </c>
      <c r="L7" s="177">
        <v>6.1</v>
      </c>
      <c r="M7" s="177">
        <v>16.8</v>
      </c>
      <c r="N7" s="177">
        <v>77.2</v>
      </c>
    </row>
    <row r="8" spans="1:14">
      <c r="A8" s="261" t="s">
        <v>340</v>
      </c>
      <c r="B8" s="260"/>
      <c r="C8" s="31" t="s">
        <v>309</v>
      </c>
      <c r="D8" s="31" t="s">
        <v>358</v>
      </c>
      <c r="E8" s="31" t="s">
        <v>309</v>
      </c>
      <c r="F8" s="31" t="s">
        <v>309</v>
      </c>
      <c r="G8" s="31" t="s">
        <v>309</v>
      </c>
      <c r="H8" s="31" t="s">
        <v>309</v>
      </c>
      <c r="I8" s="31" t="s">
        <v>359</v>
      </c>
      <c r="J8" s="31" t="s">
        <v>359</v>
      </c>
      <c r="K8" s="31" t="s">
        <v>359</v>
      </c>
      <c r="L8" s="31" t="s">
        <v>14</v>
      </c>
      <c r="M8" s="31" t="s">
        <v>309</v>
      </c>
      <c r="N8" s="31" t="s">
        <v>309</v>
      </c>
    </row>
    <row r="9" spans="1:14">
      <c r="A9" s="42"/>
      <c r="B9" s="159" t="s">
        <v>308</v>
      </c>
      <c r="C9" s="174">
        <v>4.2603600000000004</v>
      </c>
      <c r="D9" s="174">
        <v>2.88828</v>
      </c>
      <c r="E9" s="178" t="s">
        <v>417</v>
      </c>
      <c r="F9" s="21" t="s">
        <v>239</v>
      </c>
      <c r="G9" s="21">
        <v>0</v>
      </c>
      <c r="H9" s="21">
        <v>0</v>
      </c>
      <c r="I9" s="21" t="s">
        <v>239</v>
      </c>
      <c r="J9" s="21">
        <v>0</v>
      </c>
      <c r="K9" s="21">
        <v>0</v>
      </c>
      <c r="L9" s="21" t="s">
        <v>359</v>
      </c>
      <c r="M9" s="21" t="s">
        <v>359</v>
      </c>
      <c r="N9" s="21" t="s">
        <v>359</v>
      </c>
    </row>
    <row r="10" spans="1:14">
      <c r="A10" s="42"/>
      <c r="B10" s="159" t="s">
        <v>310</v>
      </c>
      <c r="C10" s="31" t="s">
        <v>359</v>
      </c>
      <c r="D10" s="31">
        <v>0.34988999999999998</v>
      </c>
      <c r="E10" s="31">
        <v>1.3</v>
      </c>
      <c r="F10" s="174">
        <v>73.7</v>
      </c>
      <c r="G10" s="174">
        <v>7</v>
      </c>
      <c r="H10" s="174">
        <v>19.3</v>
      </c>
      <c r="I10" s="174">
        <v>72.290000000000006</v>
      </c>
      <c r="J10" s="174">
        <v>9.16</v>
      </c>
      <c r="K10" s="174">
        <v>18.55</v>
      </c>
      <c r="L10" s="174">
        <v>64.3</v>
      </c>
      <c r="M10" s="174">
        <v>8.1</v>
      </c>
      <c r="N10" s="174">
        <v>27.6</v>
      </c>
    </row>
    <row r="11" spans="1:14">
      <c r="A11" s="42"/>
      <c r="B11" s="159" t="s">
        <v>311</v>
      </c>
      <c r="C11" s="174">
        <v>11.2</v>
      </c>
      <c r="D11" s="174">
        <v>7.14</v>
      </c>
      <c r="E11" s="178">
        <v>5.92</v>
      </c>
      <c r="F11" s="174">
        <v>45.3</v>
      </c>
      <c r="G11" s="174">
        <v>13.5</v>
      </c>
      <c r="H11" s="174">
        <v>41.2</v>
      </c>
      <c r="I11" s="174">
        <v>38.347470000000001</v>
      </c>
      <c r="J11" s="174">
        <v>13.935</v>
      </c>
      <c r="K11" s="174">
        <v>47.717529999999996</v>
      </c>
      <c r="L11" s="174">
        <v>35</v>
      </c>
      <c r="M11" s="174">
        <v>14.3</v>
      </c>
      <c r="N11" s="174">
        <v>50.6</v>
      </c>
    </row>
    <row r="12" spans="1:14">
      <c r="A12" s="42"/>
      <c r="B12" s="159" t="s">
        <v>26</v>
      </c>
      <c r="C12" s="174">
        <v>1.3620399999999999</v>
      </c>
      <c r="D12" s="174">
        <v>1.9</v>
      </c>
      <c r="E12" s="31" t="s">
        <v>359</v>
      </c>
      <c r="F12" s="21" t="s">
        <v>417</v>
      </c>
      <c r="G12" s="21" t="s">
        <v>239</v>
      </c>
      <c r="H12" s="21" t="s">
        <v>239</v>
      </c>
      <c r="I12" s="21">
        <v>72.2</v>
      </c>
      <c r="J12" s="21">
        <v>8.1</v>
      </c>
      <c r="K12" s="21">
        <v>19.7</v>
      </c>
      <c r="L12" s="31" t="s">
        <v>359</v>
      </c>
      <c r="M12" s="31" t="s">
        <v>359</v>
      </c>
      <c r="N12" s="31" t="s">
        <v>359</v>
      </c>
    </row>
    <row r="13" spans="1:14">
      <c r="A13" s="42"/>
      <c r="B13" s="159" t="s">
        <v>312</v>
      </c>
      <c r="C13" s="174">
        <v>3.5244399999999998</v>
      </c>
      <c r="D13" s="174">
        <v>3.3</v>
      </c>
      <c r="E13" s="178">
        <v>3.1</v>
      </c>
      <c r="F13" s="174">
        <v>16.7</v>
      </c>
      <c r="G13" s="174">
        <v>23.8</v>
      </c>
      <c r="H13" s="174">
        <v>59.5</v>
      </c>
      <c r="I13" s="174">
        <v>13.571160000000001</v>
      </c>
      <c r="J13" s="174">
        <v>18.199919999999999</v>
      </c>
      <c r="K13" s="174">
        <v>68.228080000000006</v>
      </c>
      <c r="L13" s="174">
        <v>13</v>
      </c>
      <c r="M13" s="174">
        <v>17.600000000000001</v>
      </c>
      <c r="N13" s="174">
        <v>69.400000000000006</v>
      </c>
    </row>
    <row r="14" spans="1:14">
      <c r="A14" s="42"/>
      <c r="B14" s="159" t="s">
        <v>313</v>
      </c>
      <c r="C14" s="174">
        <v>4.01</v>
      </c>
      <c r="D14" s="174">
        <v>4</v>
      </c>
      <c r="E14" s="178" t="s">
        <v>418</v>
      </c>
      <c r="F14" s="21" t="s">
        <v>239</v>
      </c>
      <c r="G14" s="21" t="s">
        <v>239</v>
      </c>
      <c r="H14" s="21" t="s">
        <v>239</v>
      </c>
      <c r="I14" s="21" t="s">
        <v>359</v>
      </c>
      <c r="J14" s="21">
        <v>0</v>
      </c>
      <c r="K14" s="21">
        <v>0</v>
      </c>
      <c r="L14" s="31" t="s">
        <v>359</v>
      </c>
      <c r="M14" s="31" t="s">
        <v>359</v>
      </c>
      <c r="N14" s="31" t="s">
        <v>359</v>
      </c>
    </row>
    <row r="15" spans="1:14">
      <c r="A15" s="42"/>
      <c r="B15" s="159" t="s">
        <v>314</v>
      </c>
      <c r="C15" s="174">
        <v>7.8685900000000002</v>
      </c>
      <c r="D15" s="174">
        <v>7.3</v>
      </c>
      <c r="E15" s="178">
        <v>7.0806199999999997</v>
      </c>
      <c r="F15" s="174">
        <v>37.1</v>
      </c>
      <c r="G15" s="174">
        <v>10.4</v>
      </c>
      <c r="H15" s="174">
        <v>52.5</v>
      </c>
      <c r="I15" s="174">
        <v>33.181629999999998</v>
      </c>
      <c r="J15" s="174">
        <v>8.9690600000000007</v>
      </c>
      <c r="K15" s="174">
        <v>57.849310000000003</v>
      </c>
      <c r="L15" s="174">
        <v>31</v>
      </c>
      <c r="M15" s="174">
        <v>8.9</v>
      </c>
      <c r="N15" s="174">
        <v>60</v>
      </c>
    </row>
    <row r="16" spans="1:14">
      <c r="A16" s="42"/>
      <c r="B16" s="159" t="s">
        <v>315</v>
      </c>
      <c r="C16" s="174">
        <v>4.2</v>
      </c>
      <c r="D16" s="174">
        <v>2.8</v>
      </c>
      <c r="E16" s="178">
        <v>2.6338699999999999</v>
      </c>
      <c r="F16" s="174">
        <v>0.10147</v>
      </c>
      <c r="G16" s="174">
        <v>19.5</v>
      </c>
      <c r="H16" s="174">
        <v>80.3</v>
      </c>
      <c r="I16" s="174">
        <v>0.13783000000000001</v>
      </c>
      <c r="J16" s="174">
        <v>15.29879</v>
      </c>
      <c r="K16" s="174">
        <v>84.48724</v>
      </c>
      <c r="L16" s="174">
        <v>8.856E-2</v>
      </c>
      <c r="M16" s="174">
        <v>13.8</v>
      </c>
      <c r="N16" s="174">
        <v>86</v>
      </c>
    </row>
    <row r="17" spans="1:14">
      <c r="A17" s="42"/>
      <c r="B17" s="159" t="s">
        <v>316</v>
      </c>
      <c r="C17" s="174">
        <v>1.8</v>
      </c>
      <c r="D17" s="174">
        <v>1.04074</v>
      </c>
      <c r="E17" s="178">
        <v>0.68557000000000001</v>
      </c>
      <c r="F17" s="174">
        <v>44.2</v>
      </c>
      <c r="G17" s="174">
        <v>15</v>
      </c>
      <c r="H17" s="174">
        <v>40.799999999999997</v>
      </c>
      <c r="I17" s="174">
        <v>38.243670000000002</v>
      </c>
      <c r="J17" s="174">
        <v>14.171250000000001</v>
      </c>
      <c r="K17" s="174">
        <v>47.585079999999998</v>
      </c>
      <c r="L17" s="174">
        <v>41.7</v>
      </c>
      <c r="M17" s="174">
        <v>15</v>
      </c>
      <c r="N17" s="174">
        <v>43.2</v>
      </c>
    </row>
    <row r="18" spans="1:14">
      <c r="A18" s="43"/>
      <c r="B18" s="159" t="s">
        <v>143</v>
      </c>
      <c r="C18" s="174">
        <v>2.5229400000000002</v>
      </c>
      <c r="D18" s="174">
        <v>2.6679200000000001</v>
      </c>
      <c r="E18" s="178">
        <v>1.9</v>
      </c>
      <c r="F18" s="174">
        <v>64.400000000000006</v>
      </c>
      <c r="G18" s="174">
        <v>10.1</v>
      </c>
      <c r="H18" s="174">
        <v>25.5</v>
      </c>
      <c r="I18" s="174">
        <v>49.5</v>
      </c>
      <c r="J18" s="174">
        <v>20.952970000000001</v>
      </c>
      <c r="K18" s="174">
        <v>29.547039999999999</v>
      </c>
      <c r="L18" s="174">
        <v>46.8</v>
      </c>
      <c r="M18" s="174">
        <v>14.5</v>
      </c>
      <c r="N18" s="174">
        <v>38.700000000000003</v>
      </c>
    </row>
    <row r="19" spans="1:14">
      <c r="A19" s="260" t="s">
        <v>317</v>
      </c>
      <c r="B19" s="260"/>
      <c r="C19" s="174">
        <v>4.2</v>
      </c>
      <c r="D19" s="174">
        <v>4.0999999999999996</v>
      </c>
      <c r="E19" s="174">
        <v>4.0999999999999996</v>
      </c>
      <c r="F19" s="174">
        <v>50</v>
      </c>
      <c r="G19" s="179">
        <v>22.5</v>
      </c>
      <c r="H19" s="180">
        <v>27.5</v>
      </c>
      <c r="I19" s="180">
        <v>36.700609999999998</v>
      </c>
      <c r="J19" s="180">
        <v>28.7</v>
      </c>
      <c r="K19" s="180">
        <v>34.6</v>
      </c>
      <c r="L19" s="174">
        <v>31.4</v>
      </c>
      <c r="M19" s="174">
        <v>30.1</v>
      </c>
      <c r="N19" s="174">
        <v>38.5</v>
      </c>
    </row>
    <row r="20" spans="1:14">
      <c r="A20" s="260" t="s">
        <v>318</v>
      </c>
      <c r="B20" s="260"/>
      <c r="C20" s="174">
        <v>4.4203900000000003</v>
      </c>
      <c r="D20" s="174">
        <v>5.0361900000000004</v>
      </c>
      <c r="E20" s="174">
        <v>4</v>
      </c>
      <c r="F20" s="174">
        <v>5.0999999999999996</v>
      </c>
      <c r="G20" s="181">
        <v>20.6</v>
      </c>
      <c r="H20" s="174">
        <v>74.400000000000006</v>
      </c>
      <c r="I20" s="174">
        <v>4.0488999999999997</v>
      </c>
      <c r="J20" s="174">
        <v>16.87837</v>
      </c>
      <c r="K20" s="174">
        <v>79.072720000000004</v>
      </c>
      <c r="L20" s="174">
        <v>3.7</v>
      </c>
      <c r="M20" s="174">
        <v>16.507180000000002</v>
      </c>
      <c r="N20" s="174">
        <v>79.8</v>
      </c>
    </row>
    <row r="21" spans="1:14">
      <c r="C21" s="16"/>
      <c r="D21" s="16"/>
      <c r="E21" s="5"/>
    </row>
    <row r="22" spans="1:14">
      <c r="A22" s="2" t="s">
        <v>415</v>
      </c>
      <c r="K22" s="2" t="s">
        <v>416</v>
      </c>
    </row>
    <row r="23" spans="1:14">
      <c r="E23" s="161"/>
    </row>
  </sheetData>
  <mergeCells count="10">
    <mergeCell ref="A20:B20"/>
    <mergeCell ref="A7:B7"/>
    <mergeCell ref="A8:B8"/>
    <mergeCell ref="A19:B19"/>
    <mergeCell ref="F4:N4"/>
    <mergeCell ref="F5:H5"/>
    <mergeCell ref="L5:N5"/>
    <mergeCell ref="A4:B6"/>
    <mergeCell ref="C4:E5"/>
    <mergeCell ref="I5:K5"/>
  </mergeCells>
  <phoneticPr fontId="9" type="noConversion"/>
  <pageMargins left="0.74803149606299213" right="0.74803149606299213" top="0.51181102362204722" bottom="0.51181102362204722" header="0.51181102362204722" footer="0.51181102362204722"/>
  <pageSetup paperSize="9" scale="66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63"/>
  <sheetViews>
    <sheetView view="pageBreakPreview" topLeftCell="A7" zoomScaleNormal="70" zoomScaleSheetLayoutView="100" workbookViewId="0">
      <selection activeCell="E47" sqref="E47"/>
    </sheetView>
  </sheetViews>
  <sheetFormatPr defaultColWidth="8.8984375" defaultRowHeight="17.399999999999999"/>
  <cols>
    <col min="1" max="3" width="11.19921875" style="182" customWidth="1"/>
    <col min="4" max="4" width="12.69921875" style="182" customWidth="1"/>
    <col min="5" max="5" width="43.8984375" style="81" customWidth="1"/>
    <col min="6" max="6" width="2.3984375" style="182" customWidth="1"/>
    <col min="7" max="10" width="11.19921875" style="182" customWidth="1"/>
    <col min="11" max="11" width="45" style="81" customWidth="1"/>
    <col min="12" max="12" width="7.69921875" style="182" customWidth="1"/>
    <col min="13" max="16" width="8" style="182" customWidth="1"/>
    <col min="17" max="17" width="8" style="81" customWidth="1"/>
    <col min="18" max="18" width="10.796875" style="81" customWidth="1"/>
    <col min="19" max="20" width="8" style="81" customWidth="1"/>
    <col min="21" max="21" width="11.3984375" style="81" customWidth="1"/>
    <col min="22" max="24" width="8" style="81" customWidth="1"/>
    <col min="25" max="25" width="8.8984375" style="81"/>
    <col min="26" max="16384" width="8.8984375" style="182"/>
  </cols>
  <sheetData>
    <row r="1" spans="1:25">
      <c r="A1" s="195" t="s">
        <v>362</v>
      </c>
    </row>
    <row r="2" spans="1:25">
      <c r="A2" s="182" t="s">
        <v>160</v>
      </c>
    </row>
    <row r="4" spans="1:25">
      <c r="A4" s="182" t="s">
        <v>159</v>
      </c>
      <c r="G4" s="182" t="s">
        <v>158</v>
      </c>
      <c r="M4" s="81"/>
      <c r="N4" s="81"/>
      <c r="O4" s="81"/>
      <c r="P4" s="81"/>
      <c r="V4" s="85"/>
      <c r="W4" s="85"/>
      <c r="X4" s="85"/>
      <c r="Y4" s="85"/>
    </row>
    <row r="5" spans="1:25">
      <c r="E5" s="81" t="s">
        <v>363</v>
      </c>
      <c r="K5" s="81" t="s">
        <v>421</v>
      </c>
      <c r="M5" s="81"/>
      <c r="N5" s="81"/>
      <c r="O5" s="81"/>
      <c r="P5" s="81"/>
      <c r="V5" s="85"/>
      <c r="W5" s="85"/>
      <c r="X5" s="85"/>
      <c r="Y5" s="85"/>
    </row>
    <row r="6" spans="1:25">
      <c r="E6" s="81" t="s">
        <v>364</v>
      </c>
      <c r="K6" s="81" t="s">
        <v>431</v>
      </c>
      <c r="M6" s="81"/>
      <c r="N6" s="81"/>
      <c r="O6" s="81"/>
      <c r="P6" s="81"/>
      <c r="S6" s="183"/>
      <c r="T6" s="183"/>
      <c r="U6" s="183"/>
      <c r="V6" s="85"/>
      <c r="W6" s="85"/>
      <c r="X6" s="85"/>
      <c r="Y6" s="85"/>
    </row>
    <row r="7" spans="1:25">
      <c r="E7" s="81" t="s">
        <v>430</v>
      </c>
      <c r="K7" s="81" t="s">
        <v>432</v>
      </c>
      <c r="M7" s="81"/>
      <c r="N7" s="81"/>
      <c r="O7" s="81"/>
      <c r="P7" s="81"/>
      <c r="S7" s="100"/>
      <c r="T7" s="100"/>
      <c r="U7" s="100"/>
      <c r="V7" s="85"/>
      <c r="W7" s="85"/>
      <c r="X7" s="85"/>
      <c r="Y7" s="85"/>
    </row>
    <row r="8" spans="1:25">
      <c r="K8" s="86"/>
      <c r="M8" s="81"/>
      <c r="N8" s="81"/>
      <c r="O8" s="81"/>
      <c r="P8" s="81"/>
      <c r="S8" s="100"/>
      <c r="T8" s="100"/>
      <c r="U8" s="100"/>
      <c r="V8" s="85"/>
      <c r="W8" s="85"/>
      <c r="X8" s="85"/>
      <c r="Y8" s="85"/>
    </row>
    <row r="9" spans="1:25">
      <c r="K9" s="86"/>
      <c r="M9" s="81"/>
      <c r="N9" s="81"/>
      <c r="O9" s="81"/>
      <c r="P9" s="81"/>
      <c r="Q9" s="102"/>
      <c r="V9" s="85"/>
      <c r="W9" s="85"/>
      <c r="X9" s="85"/>
      <c r="Y9" s="85"/>
    </row>
    <row r="10" spans="1:25">
      <c r="K10" s="86"/>
      <c r="M10" s="81"/>
      <c r="N10" s="81"/>
      <c r="O10" s="81"/>
      <c r="P10" s="81"/>
      <c r="Q10" s="102"/>
      <c r="V10" s="85"/>
      <c r="W10" s="85"/>
      <c r="X10" s="85"/>
      <c r="Y10" s="85"/>
    </row>
    <row r="11" spans="1:25">
      <c r="K11" s="86"/>
      <c r="M11" s="81"/>
      <c r="N11" s="183"/>
      <c r="O11" s="183"/>
      <c r="P11" s="183"/>
      <c r="Q11" s="102"/>
      <c r="V11" s="85"/>
      <c r="W11" s="85"/>
      <c r="X11" s="85"/>
      <c r="Y11" s="85"/>
    </row>
    <row r="12" spans="1:25">
      <c r="M12" s="81"/>
      <c r="N12" s="81"/>
      <c r="O12" s="81"/>
      <c r="P12" s="81"/>
      <c r="Q12" s="102"/>
      <c r="V12" s="85"/>
      <c r="W12" s="85"/>
      <c r="X12" s="85"/>
      <c r="Y12" s="85"/>
    </row>
    <row r="13" spans="1:25">
      <c r="A13" s="182" t="s">
        <v>157</v>
      </c>
      <c r="G13" s="182" t="s">
        <v>341</v>
      </c>
      <c r="M13" s="81"/>
      <c r="N13" s="81"/>
      <c r="O13" s="81"/>
      <c r="P13" s="81"/>
      <c r="Q13" s="102"/>
      <c r="V13" s="85"/>
      <c r="W13" s="85"/>
      <c r="X13" s="85"/>
      <c r="Y13" s="85"/>
    </row>
    <row r="14" spans="1:25">
      <c r="E14" s="81" t="s">
        <v>422</v>
      </c>
      <c r="K14" s="81" t="s">
        <v>423</v>
      </c>
      <c r="M14" s="81"/>
      <c r="N14" s="81"/>
      <c r="O14" s="81"/>
      <c r="P14" s="81"/>
    </row>
    <row r="15" spans="1:25">
      <c r="E15" s="81" t="s">
        <v>433</v>
      </c>
      <c r="K15" s="81" t="s">
        <v>365</v>
      </c>
      <c r="M15" s="81"/>
      <c r="N15" s="81"/>
      <c r="O15" s="81"/>
      <c r="P15" s="81"/>
    </row>
    <row r="16" spans="1:25">
      <c r="E16" s="81" t="s">
        <v>434</v>
      </c>
      <c r="K16" s="81" t="s">
        <v>435</v>
      </c>
      <c r="M16" s="81"/>
      <c r="N16" s="183"/>
      <c r="O16" s="183"/>
      <c r="P16" s="183"/>
    </row>
    <row r="17" spans="1:27">
      <c r="M17" s="81"/>
      <c r="N17" s="81"/>
      <c r="O17" s="81"/>
      <c r="P17" s="81"/>
    </row>
    <row r="18" spans="1:27">
      <c r="M18" s="81"/>
      <c r="N18" s="81"/>
      <c r="O18" s="81"/>
      <c r="P18" s="81"/>
    </row>
    <row r="19" spans="1:27">
      <c r="K19" s="86"/>
      <c r="M19" s="81"/>
      <c r="N19" s="81"/>
      <c r="O19" s="81"/>
      <c r="P19" s="81"/>
    </row>
    <row r="20" spans="1:27">
      <c r="K20" s="86"/>
      <c r="M20" s="81"/>
      <c r="N20" s="81"/>
      <c r="O20" s="81"/>
      <c r="P20" s="81"/>
    </row>
    <row r="21" spans="1:27">
      <c r="K21" s="86"/>
      <c r="M21" s="81"/>
      <c r="N21" s="183"/>
      <c r="O21" s="183"/>
      <c r="P21" s="183"/>
      <c r="Q21" s="102"/>
      <c r="S21" s="183"/>
      <c r="T21" s="183"/>
      <c r="U21" s="183"/>
    </row>
    <row r="22" spans="1:27">
      <c r="A22" s="182" t="s">
        <v>156</v>
      </c>
      <c r="G22" s="182" t="s">
        <v>342</v>
      </c>
      <c r="K22" s="86"/>
      <c r="M22" s="81"/>
      <c r="N22" s="100"/>
      <c r="O22" s="100"/>
      <c r="P22" s="100"/>
      <c r="Q22" s="102"/>
    </row>
    <row r="23" spans="1:27">
      <c r="E23" s="81" t="s">
        <v>424</v>
      </c>
      <c r="K23" s="81" t="s">
        <v>366</v>
      </c>
      <c r="M23" s="81"/>
      <c r="N23" s="100"/>
      <c r="O23" s="100"/>
      <c r="P23" s="100"/>
      <c r="Q23" s="102"/>
    </row>
    <row r="24" spans="1:27">
      <c r="E24" s="81" t="s">
        <v>436</v>
      </c>
      <c r="K24" s="81" t="s">
        <v>367</v>
      </c>
      <c r="M24" s="81"/>
      <c r="N24" s="81"/>
      <c r="O24" s="81"/>
      <c r="P24" s="81"/>
      <c r="Q24" s="102"/>
    </row>
    <row r="25" spans="1:27">
      <c r="E25" s="81" t="s">
        <v>437</v>
      </c>
      <c r="K25" s="81" t="s">
        <v>438</v>
      </c>
      <c r="M25" s="81"/>
      <c r="N25" s="81"/>
      <c r="O25" s="81"/>
      <c r="P25" s="81"/>
      <c r="Q25" s="102"/>
    </row>
    <row r="26" spans="1:27">
      <c r="M26" s="81"/>
      <c r="N26" s="183"/>
      <c r="O26" s="183"/>
      <c r="P26" s="183"/>
      <c r="S26" s="183"/>
      <c r="T26" s="183"/>
      <c r="U26" s="183"/>
    </row>
    <row r="27" spans="1:27">
      <c r="M27" s="81"/>
      <c r="N27" s="100"/>
      <c r="O27" s="100"/>
      <c r="P27" s="100"/>
    </row>
    <row r="28" spans="1:27">
      <c r="L28" s="184"/>
      <c r="M28" s="81"/>
      <c r="N28" s="100"/>
      <c r="O28" s="100"/>
      <c r="P28" s="100"/>
      <c r="V28" s="92"/>
      <c r="W28" s="92"/>
      <c r="X28" s="92"/>
      <c r="Y28" s="92"/>
      <c r="Z28" s="184"/>
      <c r="AA28" s="184"/>
    </row>
    <row r="29" spans="1:27">
      <c r="L29" s="184"/>
      <c r="M29" s="81"/>
      <c r="N29" s="81"/>
      <c r="O29" s="81"/>
      <c r="P29" s="81"/>
      <c r="V29" s="92"/>
      <c r="W29" s="92"/>
      <c r="X29" s="92"/>
      <c r="Y29" s="92"/>
      <c r="Z29" s="184"/>
      <c r="AA29" s="184"/>
    </row>
    <row r="30" spans="1:27">
      <c r="L30" s="101"/>
      <c r="M30" s="81"/>
      <c r="N30" s="81"/>
      <c r="O30" s="81"/>
      <c r="P30" s="81"/>
      <c r="V30" s="92"/>
      <c r="W30" s="92"/>
      <c r="X30" s="92"/>
      <c r="Y30" s="92"/>
      <c r="Z30" s="184"/>
      <c r="AA30" s="184"/>
    </row>
    <row r="31" spans="1:27">
      <c r="A31" s="182" t="s">
        <v>343</v>
      </c>
      <c r="G31" s="182" t="s">
        <v>344</v>
      </c>
      <c r="K31" s="86"/>
      <c r="L31" s="96"/>
      <c r="M31" s="81"/>
      <c r="N31" s="183"/>
      <c r="O31" s="183"/>
      <c r="P31" s="183"/>
      <c r="S31" s="183"/>
      <c r="T31" s="183"/>
      <c r="U31" s="183"/>
      <c r="V31" s="92"/>
      <c r="W31" s="92"/>
      <c r="X31" s="92"/>
      <c r="Y31" s="92"/>
      <c r="Z31" s="184"/>
      <c r="AA31" s="184"/>
    </row>
    <row r="32" spans="1:27">
      <c r="E32" s="81" t="s">
        <v>425</v>
      </c>
      <c r="K32" s="81" t="s">
        <v>426</v>
      </c>
      <c r="L32" s="96"/>
      <c r="M32" s="81"/>
      <c r="N32" s="100"/>
      <c r="O32" s="100"/>
      <c r="P32" s="100"/>
      <c r="S32" s="100"/>
      <c r="T32" s="100"/>
      <c r="U32" s="100"/>
      <c r="V32" s="92"/>
      <c r="W32" s="92"/>
      <c r="X32" s="92"/>
      <c r="Y32" s="92"/>
      <c r="Z32" s="184"/>
      <c r="AA32" s="184"/>
    </row>
    <row r="33" spans="1:29">
      <c r="E33" s="81" t="s">
        <v>439</v>
      </c>
      <c r="F33" s="87"/>
      <c r="G33" s="85"/>
      <c r="H33" s="85"/>
      <c r="I33" s="85"/>
      <c r="J33" s="85"/>
      <c r="K33" s="81" t="s">
        <v>441</v>
      </c>
      <c r="L33" s="96"/>
      <c r="M33" s="81"/>
      <c r="N33" s="100"/>
      <c r="O33" s="100"/>
      <c r="P33" s="100"/>
      <c r="Q33" s="86"/>
      <c r="S33" s="100"/>
      <c r="T33" s="100"/>
      <c r="U33" s="100"/>
      <c r="V33" s="92"/>
      <c r="W33" s="92"/>
      <c r="X33" s="92"/>
      <c r="Y33" s="92"/>
      <c r="Z33" s="184"/>
      <c r="AA33" s="184"/>
    </row>
    <row r="34" spans="1:29">
      <c r="E34" s="81" t="s">
        <v>440</v>
      </c>
      <c r="F34" s="87"/>
      <c r="G34" s="85"/>
      <c r="H34" s="85"/>
      <c r="I34" s="85"/>
      <c r="J34" s="85"/>
      <c r="K34" s="81" t="s">
        <v>437</v>
      </c>
      <c r="L34" s="96"/>
      <c r="M34" s="94"/>
      <c r="N34" s="95"/>
      <c r="O34" s="94"/>
      <c r="P34" s="93"/>
      <c r="Q34" s="99"/>
      <c r="R34" s="99"/>
      <c r="S34" s="99"/>
      <c r="T34" s="99"/>
      <c r="U34" s="99"/>
      <c r="V34" s="99"/>
      <c r="W34" s="99"/>
      <c r="X34" s="99"/>
      <c r="Y34" s="92"/>
      <c r="Z34" s="184"/>
      <c r="AA34" s="184"/>
    </row>
    <row r="35" spans="1:29">
      <c r="F35" s="87"/>
      <c r="G35" s="85"/>
      <c r="H35" s="85"/>
      <c r="I35" s="85"/>
      <c r="J35" s="85"/>
      <c r="K35" s="86"/>
      <c r="L35" s="96"/>
      <c r="M35" s="94"/>
      <c r="N35" s="98"/>
      <c r="O35" s="94"/>
      <c r="P35" s="95"/>
      <c r="Q35" s="86"/>
      <c r="R35" s="86"/>
      <c r="S35" s="86"/>
      <c r="T35" s="86"/>
      <c r="U35" s="86"/>
      <c r="V35" s="86"/>
      <c r="W35" s="86"/>
      <c r="X35" s="86"/>
      <c r="Y35" s="92"/>
      <c r="Z35" s="184"/>
      <c r="AA35" s="184"/>
    </row>
    <row r="36" spans="1:29">
      <c r="F36" s="87"/>
      <c r="G36" s="85"/>
      <c r="H36" s="85"/>
      <c r="I36" s="85"/>
      <c r="J36" s="85"/>
      <c r="K36" s="86"/>
      <c r="L36" s="96"/>
      <c r="M36" s="94"/>
      <c r="N36" s="98"/>
      <c r="O36" s="94"/>
      <c r="P36" s="93"/>
      <c r="Q36" s="86"/>
      <c r="R36" s="86"/>
      <c r="S36" s="86"/>
      <c r="T36" s="86"/>
      <c r="U36" s="86"/>
      <c r="V36" s="86"/>
      <c r="W36" s="86"/>
      <c r="X36" s="86"/>
      <c r="Y36" s="92"/>
      <c r="Z36" s="184"/>
      <c r="AA36" s="184"/>
    </row>
    <row r="37" spans="1:29">
      <c r="F37" s="87"/>
      <c r="G37" s="85"/>
      <c r="H37" s="85"/>
      <c r="I37" s="85"/>
      <c r="J37" s="85"/>
      <c r="K37" s="86"/>
      <c r="L37" s="96"/>
      <c r="M37" s="94"/>
      <c r="N37" s="95"/>
      <c r="O37" s="94"/>
      <c r="P37" s="93"/>
      <c r="Q37" s="86"/>
      <c r="R37" s="86"/>
      <c r="S37" s="86"/>
      <c r="T37" s="86"/>
      <c r="U37" s="86"/>
      <c r="V37" s="86"/>
      <c r="W37" s="86"/>
      <c r="X37" s="86"/>
      <c r="Y37" s="92"/>
      <c r="Z37" s="184"/>
      <c r="AA37" s="184"/>
    </row>
    <row r="38" spans="1:29">
      <c r="L38" s="96"/>
      <c r="M38" s="94"/>
      <c r="N38" s="95"/>
      <c r="O38" s="94"/>
      <c r="P38" s="93"/>
      <c r="Q38" s="86"/>
      <c r="R38" s="86"/>
      <c r="S38" s="86"/>
      <c r="T38" s="86"/>
      <c r="U38" s="86"/>
      <c r="V38" s="86"/>
      <c r="W38" s="86"/>
      <c r="X38" s="86"/>
      <c r="Y38" s="92"/>
      <c r="Z38" s="184"/>
      <c r="AA38" s="184"/>
    </row>
    <row r="39" spans="1:29">
      <c r="F39" s="97"/>
      <c r="L39" s="96"/>
      <c r="M39" s="94"/>
      <c r="N39" s="95"/>
      <c r="O39" s="94"/>
      <c r="P39" s="93"/>
      <c r="Q39" s="86"/>
      <c r="R39" s="86"/>
      <c r="S39" s="86"/>
      <c r="T39" s="86"/>
      <c r="U39" s="86"/>
      <c r="V39" s="86"/>
      <c r="W39" s="86"/>
      <c r="X39" s="86"/>
      <c r="Y39" s="92"/>
      <c r="Z39" s="184"/>
      <c r="AA39" s="184"/>
    </row>
    <row r="40" spans="1:29">
      <c r="A40" s="182" t="s">
        <v>345</v>
      </c>
      <c r="F40" s="87"/>
      <c r="G40" s="89" t="s">
        <v>143</v>
      </c>
      <c r="H40" s="85"/>
      <c r="I40" s="85"/>
      <c r="J40" s="85"/>
      <c r="K40" s="86"/>
      <c r="L40" s="85"/>
      <c r="M40" s="85"/>
      <c r="N40" s="85"/>
      <c r="O40" s="88"/>
      <c r="P40" s="85"/>
      <c r="Q40" s="86"/>
      <c r="R40" s="86"/>
      <c r="S40" s="86"/>
      <c r="T40" s="86"/>
      <c r="U40" s="86"/>
      <c r="V40" s="86"/>
      <c r="W40" s="86"/>
      <c r="X40" s="86"/>
      <c r="Y40" s="92"/>
      <c r="Z40" s="184"/>
      <c r="AA40" s="184"/>
    </row>
    <row r="41" spans="1:29">
      <c r="E41" s="81" t="s">
        <v>427</v>
      </c>
      <c r="F41" s="87"/>
      <c r="G41" s="85"/>
      <c r="H41" s="85"/>
      <c r="I41" s="85"/>
      <c r="J41" s="85"/>
      <c r="K41" s="81" t="s">
        <v>428</v>
      </c>
      <c r="L41" s="85"/>
      <c r="M41" s="85"/>
      <c r="N41" s="85"/>
      <c r="O41" s="88"/>
      <c r="P41" s="85"/>
      <c r="Q41" s="86"/>
      <c r="R41" s="86"/>
      <c r="S41" s="86"/>
      <c r="T41" s="86"/>
      <c r="U41" s="86"/>
      <c r="V41" s="86"/>
      <c r="W41" s="86"/>
      <c r="X41" s="86"/>
      <c r="Y41" s="92"/>
      <c r="Z41" s="184"/>
      <c r="AA41" s="184"/>
    </row>
    <row r="42" spans="1:29">
      <c r="E42" s="81" t="s">
        <v>442</v>
      </c>
      <c r="F42" s="87"/>
      <c r="G42" s="85"/>
      <c r="H42" s="85"/>
      <c r="I42" s="85"/>
      <c r="J42" s="85"/>
      <c r="K42" s="81" t="s">
        <v>444</v>
      </c>
      <c r="L42" s="85"/>
      <c r="M42" s="85"/>
      <c r="N42" s="85"/>
      <c r="O42" s="88"/>
      <c r="P42" s="85"/>
      <c r="Q42" s="86"/>
      <c r="R42" s="86"/>
      <c r="S42" s="86"/>
      <c r="T42" s="86"/>
      <c r="U42" s="86"/>
      <c r="V42" s="86"/>
      <c r="W42" s="86"/>
      <c r="X42" s="86"/>
      <c r="Y42" s="92"/>
      <c r="Z42" s="184"/>
      <c r="AA42" s="184"/>
    </row>
    <row r="43" spans="1:29">
      <c r="E43" s="81" t="s">
        <v>443</v>
      </c>
      <c r="F43" s="87"/>
      <c r="G43" s="85"/>
      <c r="H43" s="85"/>
      <c r="I43" s="85"/>
      <c r="J43" s="85"/>
      <c r="K43" s="81" t="s">
        <v>445</v>
      </c>
      <c r="L43" s="88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184"/>
      <c r="AA43" s="184"/>
    </row>
    <row r="44" spans="1:29">
      <c r="F44" s="87"/>
      <c r="G44" s="85"/>
      <c r="H44" s="85"/>
      <c r="I44" s="85"/>
      <c r="J44" s="85"/>
      <c r="K44" s="86"/>
      <c r="L44" s="88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184"/>
      <c r="AA44" s="184"/>
    </row>
    <row r="45" spans="1:29">
      <c r="L45" s="88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184"/>
      <c r="AA45" s="184"/>
    </row>
    <row r="46" spans="1:29">
      <c r="F46" s="91"/>
      <c r="L46" s="88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90"/>
      <c r="AA46" s="90"/>
      <c r="AB46" s="90"/>
      <c r="AC46" s="90"/>
    </row>
    <row r="47" spans="1:29">
      <c r="F47" s="87"/>
      <c r="G47" s="85"/>
      <c r="H47" s="85"/>
      <c r="I47" s="85"/>
      <c r="J47" s="85"/>
      <c r="K47" s="86"/>
      <c r="L47" s="87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</row>
    <row r="48" spans="1:29">
      <c r="F48" s="87"/>
      <c r="G48" s="85"/>
      <c r="H48" s="85"/>
      <c r="I48" s="85"/>
      <c r="J48" s="85"/>
      <c r="K48" s="86"/>
      <c r="L48" s="85"/>
      <c r="M48" s="85"/>
      <c r="N48" s="85"/>
      <c r="O48" s="88"/>
      <c r="P48" s="88"/>
      <c r="Q48" s="86"/>
      <c r="R48" s="86"/>
      <c r="S48" s="86"/>
      <c r="T48" s="86"/>
      <c r="U48" s="86"/>
      <c r="V48" s="86"/>
      <c r="W48" s="86"/>
      <c r="X48" s="86"/>
      <c r="Y48" s="86"/>
      <c r="Z48" s="85"/>
      <c r="AA48" s="85"/>
      <c r="AB48" s="85"/>
      <c r="AC48" s="85"/>
    </row>
    <row r="49" spans="1:29">
      <c r="A49" s="182" t="s">
        <v>346</v>
      </c>
      <c r="F49" s="87"/>
      <c r="G49" s="89" t="s">
        <v>347</v>
      </c>
      <c r="H49" s="85"/>
      <c r="I49" s="85"/>
      <c r="J49" s="85"/>
      <c r="K49" s="86"/>
      <c r="L49" s="85"/>
      <c r="M49" s="85"/>
      <c r="N49" s="85"/>
      <c r="O49" s="88"/>
      <c r="P49" s="88"/>
      <c r="Q49" s="86"/>
      <c r="R49" s="86"/>
      <c r="S49" s="86"/>
      <c r="T49" s="86"/>
      <c r="U49" s="86"/>
      <c r="V49" s="86"/>
      <c r="W49" s="86"/>
      <c r="X49" s="86"/>
      <c r="Y49" s="86"/>
      <c r="Z49" s="85"/>
      <c r="AA49" s="85"/>
      <c r="AB49" s="85"/>
      <c r="AC49" s="85"/>
    </row>
    <row r="50" spans="1:29">
      <c r="E50" s="81" t="s">
        <v>429</v>
      </c>
      <c r="F50" s="87"/>
      <c r="G50" s="85"/>
      <c r="H50" s="85"/>
      <c r="I50" s="85"/>
      <c r="J50" s="85"/>
      <c r="K50" s="81" t="s">
        <v>368</v>
      </c>
      <c r="L50" s="85"/>
      <c r="M50" s="85"/>
      <c r="N50" s="85"/>
      <c r="O50" s="88"/>
      <c r="P50" s="88"/>
      <c r="Q50" s="86"/>
      <c r="R50" s="86"/>
      <c r="S50" s="86"/>
      <c r="T50" s="86"/>
      <c r="U50" s="86"/>
      <c r="V50" s="86"/>
      <c r="W50" s="86"/>
      <c r="X50" s="86"/>
      <c r="Y50" s="86"/>
      <c r="Z50" s="85"/>
      <c r="AA50" s="85"/>
      <c r="AB50" s="85"/>
      <c r="AC50" s="85"/>
    </row>
    <row r="51" spans="1:29">
      <c r="E51" s="81" t="s">
        <v>436</v>
      </c>
      <c r="F51" s="87"/>
      <c r="G51" s="85"/>
      <c r="H51" s="85"/>
      <c r="I51" s="85"/>
      <c r="J51" s="85"/>
      <c r="K51" s="81" t="s">
        <v>447</v>
      </c>
      <c r="L51" s="85"/>
      <c r="M51" s="85"/>
      <c r="N51" s="85"/>
      <c r="O51" s="88"/>
      <c r="P51" s="87"/>
      <c r="Q51" s="86"/>
      <c r="R51" s="86"/>
      <c r="S51" s="86"/>
      <c r="T51" s="86"/>
      <c r="U51" s="86"/>
      <c r="V51" s="86"/>
      <c r="W51" s="86"/>
      <c r="X51" s="86"/>
      <c r="Y51" s="86"/>
      <c r="Z51" s="85"/>
      <c r="AA51" s="85"/>
      <c r="AB51" s="85"/>
      <c r="AC51" s="85"/>
    </row>
    <row r="52" spans="1:29">
      <c r="E52" s="81" t="s">
        <v>446</v>
      </c>
      <c r="K52" s="81" t="s">
        <v>448</v>
      </c>
    </row>
    <row r="58" spans="1:29" s="83" customFormat="1" ht="10.8">
      <c r="A58" s="83" t="s">
        <v>419</v>
      </c>
      <c r="G58" s="83" t="s">
        <v>420</v>
      </c>
      <c r="H58" s="84"/>
      <c r="I58" s="84"/>
      <c r="J58" s="84"/>
      <c r="K58" s="84"/>
    </row>
    <row r="59" spans="1:29">
      <c r="A59" s="82" t="s">
        <v>140</v>
      </c>
      <c r="B59" s="82"/>
      <c r="C59" s="82"/>
      <c r="D59" s="82"/>
      <c r="E59" s="82"/>
      <c r="F59" s="82" t="s">
        <v>348</v>
      </c>
      <c r="G59" s="82" t="s">
        <v>141</v>
      </c>
    </row>
    <row r="60" spans="1:29">
      <c r="A60" s="2" t="s">
        <v>370</v>
      </c>
      <c r="G60" s="2" t="s">
        <v>374</v>
      </c>
    </row>
    <row r="61" spans="1:29">
      <c r="A61" s="2" t="s">
        <v>371</v>
      </c>
      <c r="G61" s="2" t="s">
        <v>375</v>
      </c>
    </row>
    <row r="62" spans="1:29">
      <c r="A62" s="2" t="s">
        <v>372</v>
      </c>
      <c r="G62" s="2" t="s">
        <v>376</v>
      </c>
    </row>
    <row r="63" spans="1:29">
      <c r="A63" s="2" t="s">
        <v>373</v>
      </c>
      <c r="G63" s="2" t="s">
        <v>377</v>
      </c>
    </row>
  </sheetData>
  <phoneticPr fontId="9" type="noConversion"/>
  <pageMargins left="0.70866141732283472" right="0.70866141732283472" top="0.32" bottom="0.32" header="0.31496062992125984" footer="0.31496062992125984"/>
  <pageSetup paperSize="9" scale="53" orientation="landscape" r:id="rId1"/>
  <rowBreaks count="1" manualBreakCount="1">
    <brk id="30" max="10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4"/>
  <sheetViews>
    <sheetView view="pageBreakPreview" zoomScale="115" zoomScaleNormal="100" zoomScaleSheetLayoutView="115" workbookViewId="0">
      <selection activeCell="L11" sqref="L11"/>
    </sheetView>
  </sheetViews>
  <sheetFormatPr defaultColWidth="8.8984375" defaultRowHeight="14.4"/>
  <cols>
    <col min="1" max="1" width="19.8984375" style="106" bestFit="1" customWidth="1"/>
    <col min="2" max="10" width="9.796875" style="106" customWidth="1"/>
    <col min="11" max="11" width="10.296875" style="106" bestFit="1" customWidth="1"/>
    <col min="12" max="16384" width="8.8984375" style="106"/>
  </cols>
  <sheetData>
    <row r="1" spans="1:13">
      <c r="A1" s="215" t="s">
        <v>469</v>
      </c>
    </row>
    <row r="2" spans="1:13">
      <c r="A2" s="215" t="s">
        <v>470</v>
      </c>
    </row>
    <row r="3" spans="1:13">
      <c r="K3" s="145" t="s">
        <v>168</v>
      </c>
    </row>
    <row r="4" spans="1:13" s="47" customFormat="1" ht="11.4">
      <c r="A4" s="146" t="s">
        <v>253</v>
      </c>
      <c r="B4" s="146" t="s">
        <v>254</v>
      </c>
      <c r="C4" s="146" t="s">
        <v>255</v>
      </c>
      <c r="D4" s="146" t="s">
        <v>26</v>
      </c>
      <c r="E4" s="146" t="s">
        <v>256</v>
      </c>
      <c r="F4" s="146" t="s">
        <v>257</v>
      </c>
      <c r="G4" s="146" t="s">
        <v>258</v>
      </c>
      <c r="H4" s="146" t="s">
        <v>259</v>
      </c>
      <c r="I4" s="146" t="s">
        <v>143</v>
      </c>
      <c r="J4" s="343" t="s">
        <v>260</v>
      </c>
      <c r="K4" s="343"/>
    </row>
    <row r="5" spans="1:13">
      <c r="A5" s="146" t="s">
        <v>41</v>
      </c>
      <c r="B5" s="243">
        <v>71.95</v>
      </c>
      <c r="C5" s="243">
        <v>549.33000000000004</v>
      </c>
      <c r="D5" s="243">
        <v>49.22</v>
      </c>
      <c r="E5" s="243">
        <v>2.41</v>
      </c>
      <c r="F5" s="243">
        <v>70.010000000000005</v>
      </c>
      <c r="G5" s="243">
        <v>143.30000000000001</v>
      </c>
      <c r="H5" s="243">
        <v>6.1629370000000003</v>
      </c>
      <c r="I5" s="243">
        <v>147.173001</v>
      </c>
      <c r="J5" s="196">
        <f t="shared" ref="J5:J14" si="0">SUM(I5,H5,G5,F5,E5,D5,C5,B5)</f>
        <v>1039.555938</v>
      </c>
      <c r="K5" s="148">
        <f t="shared" ref="K5:K15" si="1">(J5/$J$15)</f>
        <v>0.15338746554685334</v>
      </c>
    </row>
    <row r="6" spans="1:13" ht="13.5" customHeight="1">
      <c r="A6" s="146" t="s">
        <v>42</v>
      </c>
      <c r="B6" s="245">
        <v>21.65</v>
      </c>
      <c r="C6" s="245">
        <v>-31.23</v>
      </c>
      <c r="D6" s="245">
        <v>16.93</v>
      </c>
      <c r="E6" s="245">
        <v>2.15</v>
      </c>
      <c r="F6" s="245">
        <v>579.45000000000005</v>
      </c>
      <c r="G6" s="245">
        <v>-8.06</v>
      </c>
      <c r="H6" s="245">
        <v>4.92</v>
      </c>
      <c r="I6" s="245">
        <v>177.27</v>
      </c>
      <c r="J6" s="196">
        <f>SUM(I6,H6,G6,F6,E6,D6,C6,B6)</f>
        <v>763.07999999999993</v>
      </c>
      <c r="K6" s="148">
        <f t="shared" si="1"/>
        <v>0.11259317842450997</v>
      </c>
    </row>
    <row r="7" spans="1:13">
      <c r="A7" s="146" t="s">
        <v>53</v>
      </c>
      <c r="B7" s="245">
        <v>76.92</v>
      </c>
      <c r="C7" s="245">
        <v>152.16</v>
      </c>
      <c r="D7" s="245">
        <v>9.41</v>
      </c>
      <c r="E7" s="245">
        <v>5.35</v>
      </c>
      <c r="F7" s="245">
        <v>81.2</v>
      </c>
      <c r="G7" s="245">
        <v>154.19999999999999</v>
      </c>
      <c r="H7" s="245">
        <v>56.84</v>
      </c>
      <c r="I7" s="245">
        <v>107.65</v>
      </c>
      <c r="J7" s="196">
        <f t="shared" si="0"/>
        <v>643.73</v>
      </c>
      <c r="K7" s="148">
        <f t="shared" si="1"/>
        <v>9.4982972620445846E-2</v>
      </c>
    </row>
    <row r="8" spans="1:13">
      <c r="A8" s="146" t="s">
        <v>45</v>
      </c>
      <c r="B8" s="245">
        <v>60.54</v>
      </c>
      <c r="C8" s="245">
        <v>31.5</v>
      </c>
      <c r="D8" s="245">
        <v>27.07</v>
      </c>
      <c r="E8" s="245">
        <v>0.14000000000000001</v>
      </c>
      <c r="F8" s="245">
        <v>11.72</v>
      </c>
      <c r="G8" s="248">
        <v>42.74</v>
      </c>
      <c r="H8" s="205">
        <v>3.34</v>
      </c>
      <c r="I8" s="205">
        <v>234.56</v>
      </c>
      <c r="J8" s="196">
        <f>SUM(I8,H8,G8,F8,E8,D8,C8,B8)</f>
        <v>411.61</v>
      </c>
      <c r="K8" s="148">
        <f t="shared" si="1"/>
        <v>6.0733446258993233E-2</v>
      </c>
    </row>
    <row r="9" spans="1:13">
      <c r="A9" s="146" t="s">
        <v>54</v>
      </c>
      <c r="B9" s="245">
        <v>17.14</v>
      </c>
      <c r="C9" s="245">
        <v>34.51</v>
      </c>
      <c r="D9" s="245">
        <v>1.48</v>
      </c>
      <c r="E9" s="245">
        <v>6.13</v>
      </c>
      <c r="F9" s="245">
        <v>155.82</v>
      </c>
      <c r="G9" s="245">
        <v>54.83</v>
      </c>
      <c r="H9" s="245">
        <v>-1.48</v>
      </c>
      <c r="I9" s="245">
        <v>36.29</v>
      </c>
      <c r="J9" s="196">
        <f>SUM(I9,H9,G9,F9,E9,D9,C9,B9)</f>
        <v>304.71999999999997</v>
      </c>
      <c r="K9" s="148">
        <f t="shared" si="1"/>
        <v>4.4961725283740477E-2</v>
      </c>
    </row>
    <row r="10" spans="1:13">
      <c r="A10" s="146" t="s">
        <v>43</v>
      </c>
      <c r="B10" s="245">
        <v>37.97</v>
      </c>
      <c r="C10" s="245">
        <v>36.21</v>
      </c>
      <c r="D10" s="246">
        <v>25.84</v>
      </c>
      <c r="E10" s="246">
        <v>9.1300000000000008</v>
      </c>
      <c r="F10" s="246">
        <v>8.57</v>
      </c>
      <c r="G10" s="247">
        <v>36.5</v>
      </c>
      <c r="H10" s="205">
        <v>3.28</v>
      </c>
      <c r="I10" s="205">
        <v>144.29</v>
      </c>
      <c r="J10" s="196">
        <f t="shared" si="0"/>
        <v>301.78999999999996</v>
      </c>
      <c r="K10" s="148">
        <f t="shared" si="1"/>
        <v>4.4529401002166041E-2</v>
      </c>
    </row>
    <row r="11" spans="1:13">
      <c r="A11" s="146" t="s">
        <v>44</v>
      </c>
      <c r="B11" s="245">
        <v>10.06</v>
      </c>
      <c r="C11" s="245">
        <v>12.33</v>
      </c>
      <c r="D11" s="246">
        <v>0.72</v>
      </c>
      <c r="E11" s="246">
        <v>0.22</v>
      </c>
      <c r="F11" s="246">
        <v>6.55</v>
      </c>
      <c r="G11" s="247">
        <v>71.08</v>
      </c>
      <c r="H11" s="205">
        <v>0.28000000000000003</v>
      </c>
      <c r="I11" s="205">
        <v>22.12</v>
      </c>
      <c r="J11" s="196">
        <f t="shared" si="0"/>
        <v>123.36</v>
      </c>
      <c r="K11" s="148">
        <f t="shared" si="1"/>
        <v>1.8201885110928805E-2</v>
      </c>
    </row>
    <row r="12" spans="1:13">
      <c r="A12" s="146" t="s">
        <v>48</v>
      </c>
      <c r="B12" s="245">
        <v>40.299999999999997</v>
      </c>
      <c r="C12" s="248">
        <v>4.6399999999999997</v>
      </c>
      <c r="D12" s="246">
        <v>-0.73</v>
      </c>
      <c r="E12" s="246">
        <v>0.65</v>
      </c>
      <c r="F12" s="247">
        <v>28.11</v>
      </c>
      <c r="G12" s="247">
        <v>23.29</v>
      </c>
      <c r="H12" s="205">
        <v>8.43</v>
      </c>
      <c r="I12" s="205">
        <v>11.14</v>
      </c>
      <c r="J12" s="196">
        <f>SUM(I12,H12,G12,F12,E12,D12,C12,B12)</f>
        <v>115.83</v>
      </c>
      <c r="K12" s="148">
        <f t="shared" si="1"/>
        <v>1.7090826462377459E-2</v>
      </c>
    </row>
    <row r="13" spans="1:13">
      <c r="A13" s="146" t="s">
        <v>46</v>
      </c>
      <c r="B13" s="245">
        <v>0.01</v>
      </c>
      <c r="C13" s="245">
        <v>-9.1300000000000008</v>
      </c>
      <c r="D13" s="206" t="s">
        <v>471</v>
      </c>
      <c r="E13" s="206" t="s">
        <v>471</v>
      </c>
      <c r="F13" s="245">
        <v>4.21</v>
      </c>
      <c r="G13" s="248">
        <v>7.98</v>
      </c>
      <c r="H13" s="205">
        <v>0.06</v>
      </c>
      <c r="I13" s="205">
        <v>0.62</v>
      </c>
      <c r="J13" s="196">
        <f t="shared" si="0"/>
        <v>3.75</v>
      </c>
      <c r="K13" s="148">
        <f t="shared" si="1"/>
        <v>5.5331606003553024E-4</v>
      </c>
    </row>
    <row r="14" spans="1:13">
      <c r="A14" s="146" t="s">
        <v>47</v>
      </c>
      <c r="B14" s="245">
        <v>1.43</v>
      </c>
      <c r="C14" s="245">
        <v>7.87</v>
      </c>
      <c r="D14" s="206" t="s">
        <v>471</v>
      </c>
      <c r="E14" s="206" t="s">
        <v>471</v>
      </c>
      <c r="F14" s="246">
        <v>23.39</v>
      </c>
      <c r="G14" s="246">
        <v>5.47</v>
      </c>
      <c r="H14" s="205">
        <v>-0.1</v>
      </c>
      <c r="I14" s="205">
        <v>40.82</v>
      </c>
      <c r="J14" s="196">
        <f t="shared" si="0"/>
        <v>78.88000000000001</v>
      </c>
      <c r="K14" s="148">
        <f t="shared" si="1"/>
        <v>1.1638818884160703E-2</v>
      </c>
    </row>
    <row r="15" spans="1:13">
      <c r="A15" s="147" t="s">
        <v>261</v>
      </c>
      <c r="B15" s="244">
        <v>535.62</v>
      </c>
      <c r="C15" s="249">
        <v>15.22</v>
      </c>
      <c r="D15" s="249">
        <v>268.12</v>
      </c>
      <c r="E15" s="249">
        <v>-132.78</v>
      </c>
      <c r="F15" s="249">
        <v>3603.03</v>
      </c>
      <c r="G15" s="249">
        <v>210.24</v>
      </c>
      <c r="H15" s="249">
        <v>-103.5</v>
      </c>
      <c r="I15" s="249">
        <v>2381.37</v>
      </c>
      <c r="J15" s="196">
        <f>SUM(I15,H15,G15,F15,E15,D15,C15,B15)</f>
        <v>6777.32</v>
      </c>
      <c r="K15" s="148">
        <f t="shared" si="1"/>
        <v>1</v>
      </c>
      <c r="M15" s="189"/>
    </row>
    <row r="16" spans="1:13" s="45" customFormat="1">
      <c r="A16" s="146" t="s">
        <v>262</v>
      </c>
      <c r="B16" s="205">
        <v>267.02</v>
      </c>
      <c r="C16" s="205">
        <v>52.66</v>
      </c>
      <c r="D16" s="205">
        <v>117.39</v>
      </c>
      <c r="E16" s="205">
        <v>12.41</v>
      </c>
      <c r="F16" s="205">
        <v>330.83</v>
      </c>
      <c r="G16" s="205">
        <v>-28.38</v>
      </c>
      <c r="H16" s="205">
        <v>129.1</v>
      </c>
      <c r="I16" s="205">
        <v>1695.54</v>
      </c>
      <c r="J16" s="196">
        <f>SUM(I16,H16,G16,F16,E16,D16,C16,B16)</f>
        <v>2576.5699999999993</v>
      </c>
      <c r="K16" s="146">
        <f>SUM(B16:J16)</f>
        <v>5153.1399999999994</v>
      </c>
    </row>
    <row r="17" spans="1:11">
      <c r="A17" s="146" t="s">
        <v>55</v>
      </c>
      <c r="B17" s="205">
        <v>2.5</v>
      </c>
      <c r="C17" s="205">
        <v>-1.1100000000000001</v>
      </c>
      <c r="D17" s="205">
        <v>35.479999999999997</v>
      </c>
      <c r="E17" s="205">
        <v>0.62</v>
      </c>
      <c r="F17" s="205">
        <v>0.8</v>
      </c>
      <c r="G17" s="205">
        <v>8.17</v>
      </c>
      <c r="H17" s="206">
        <v>0.71</v>
      </c>
      <c r="I17" s="205">
        <v>8.39</v>
      </c>
      <c r="J17" s="196">
        <f>SUM(I17,H17,G17,F17,E17,D17,C17,B17)</f>
        <v>55.56</v>
      </c>
      <c r="K17" s="146">
        <f>SUM(B17:J17)</f>
        <v>111.12</v>
      </c>
    </row>
    <row r="18" spans="1:11">
      <c r="A18" s="147" t="s">
        <v>56</v>
      </c>
      <c r="B18" s="205">
        <v>805.14</v>
      </c>
      <c r="C18" s="205">
        <v>66.760000000000005</v>
      </c>
      <c r="D18" s="205">
        <v>420.98</v>
      </c>
      <c r="E18" s="205">
        <v>-119.74</v>
      </c>
      <c r="F18" s="205">
        <v>3934.66</v>
      </c>
      <c r="G18" s="205">
        <v>190.03</v>
      </c>
      <c r="H18" s="205">
        <v>26.3</v>
      </c>
      <c r="I18" s="205">
        <v>4085.29</v>
      </c>
      <c r="J18" s="196">
        <f>SUM(I18,H18,G18,F18,E18,D18,C18,B18)</f>
        <v>9409.4199999999983</v>
      </c>
      <c r="K18" s="216">
        <f>SUM(B18:J18)</f>
        <v>18818.839999999997</v>
      </c>
    </row>
    <row r="19" spans="1:11" s="46" customFormat="1"/>
    <row r="20" spans="1:11">
      <c r="A20" s="38"/>
      <c r="B20" s="39"/>
      <c r="C20" s="39"/>
      <c r="D20" s="39"/>
      <c r="E20" s="39"/>
      <c r="F20" s="39"/>
      <c r="G20" s="39"/>
      <c r="H20" s="39"/>
      <c r="I20" s="39"/>
      <c r="J20" s="39"/>
    </row>
    <row r="21" spans="1:11">
      <c r="A21" s="13" t="s">
        <v>142</v>
      </c>
      <c r="G21" s="13" t="s">
        <v>169</v>
      </c>
    </row>
    <row r="22" spans="1:11">
      <c r="A22" s="13" t="s">
        <v>352</v>
      </c>
      <c r="G22" s="13" t="s">
        <v>369</v>
      </c>
    </row>
    <row r="23" spans="1:11">
      <c r="A23" s="13" t="s">
        <v>350</v>
      </c>
      <c r="G23" s="13" t="s">
        <v>351</v>
      </c>
    </row>
    <row r="24" spans="1:11">
      <c r="A24" s="14" t="s">
        <v>170</v>
      </c>
      <c r="G24" s="13" t="s">
        <v>171</v>
      </c>
    </row>
  </sheetData>
  <mergeCells count="1">
    <mergeCell ref="J4:K4"/>
  </mergeCells>
  <phoneticPr fontId="9" type="noConversion"/>
  <hyperlinks>
    <hyperlink ref="H5" r:id="rId1" display="https://stats.oecd.org/qwids/microdata.html?q=1:3+2:170+3:51+4:1+5:3+6:2013+7:1+8:85+9:85&amp;ds=CRS1&amp;f=json"/>
    <hyperlink ref="I5" r:id="rId2" display="https://stats.oecd.org/qwids/microdata.html?q=1:3+2:188+3:51+4:1+5:3+6:2013+7:1+8:85+9:85&amp;ds=CRS1&amp;f=json"/>
  </hyperlinks>
  <pageMargins left="0.74803149606299213" right="0.74803149606299213" top="0.98425196850393704" bottom="0.98425196850393704" header="0.51181102362204722" footer="0.51181102362204722"/>
  <pageSetup paperSize="9" scale="69" orientation="landscape" r:id="rId3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L20"/>
  <sheetViews>
    <sheetView view="pageBreakPreview" zoomScale="145" zoomScaleNormal="100" zoomScaleSheetLayoutView="145" workbookViewId="0">
      <selection activeCell="H8" sqref="H8"/>
    </sheetView>
  </sheetViews>
  <sheetFormatPr defaultColWidth="8.8984375" defaultRowHeight="10.8"/>
  <cols>
    <col min="1" max="1" width="10.59765625" style="13" customWidth="1"/>
    <col min="2" max="2" width="14.19921875" style="13" customWidth="1"/>
    <col min="3" max="3" width="13.69921875" style="13" customWidth="1"/>
    <col min="4" max="5" width="8.8984375" style="13"/>
    <col min="6" max="7" width="10.09765625" style="13" customWidth="1"/>
    <col min="8" max="8" width="13.69921875" style="13" customWidth="1"/>
    <col min="9" max="10" width="8.8984375" style="13"/>
    <col min="11" max="12" width="10.09765625" style="13" customWidth="1"/>
    <col min="13" max="16384" width="8.8984375" style="13"/>
  </cols>
  <sheetData>
    <row r="1" spans="1:12" ht="14.4">
      <c r="A1" s="50" t="s">
        <v>477</v>
      </c>
    </row>
    <row r="2" spans="1:12" ht="14.4">
      <c r="A2" s="50" t="s">
        <v>478</v>
      </c>
    </row>
    <row r="3" spans="1:12">
      <c r="L3" s="49" t="s">
        <v>151</v>
      </c>
    </row>
    <row r="4" spans="1:12" ht="13.5" customHeight="1">
      <c r="A4" s="259" t="s">
        <v>16</v>
      </c>
      <c r="B4" s="259"/>
      <c r="C4" s="259" t="s">
        <v>17</v>
      </c>
      <c r="D4" s="259"/>
      <c r="E4" s="259"/>
      <c r="F4" s="259"/>
      <c r="G4" s="259"/>
      <c r="H4" s="259" t="s">
        <v>18</v>
      </c>
      <c r="I4" s="259"/>
      <c r="J4" s="259"/>
      <c r="K4" s="259"/>
      <c r="L4" s="259"/>
    </row>
    <row r="5" spans="1:12" ht="13.5" customHeight="1">
      <c r="A5" s="344" t="s">
        <v>130</v>
      </c>
      <c r="B5" s="345"/>
      <c r="C5" s="267" t="s">
        <v>38</v>
      </c>
      <c r="D5" s="18"/>
      <c r="E5" s="18"/>
      <c r="F5" s="267" t="s">
        <v>1</v>
      </c>
      <c r="G5" s="267" t="s">
        <v>0</v>
      </c>
      <c r="H5" s="267" t="s">
        <v>38</v>
      </c>
      <c r="I5" s="20"/>
      <c r="J5" s="20"/>
      <c r="K5" s="267" t="s">
        <v>64</v>
      </c>
      <c r="L5" s="267" t="s">
        <v>65</v>
      </c>
    </row>
    <row r="6" spans="1:12" ht="41.25" customHeight="1">
      <c r="A6" s="346"/>
      <c r="B6" s="347"/>
      <c r="C6" s="259"/>
      <c r="D6" s="19" t="s">
        <v>39</v>
      </c>
      <c r="E6" s="19" t="s">
        <v>40</v>
      </c>
      <c r="F6" s="267"/>
      <c r="G6" s="259"/>
      <c r="H6" s="259"/>
      <c r="I6" s="19" t="s">
        <v>39</v>
      </c>
      <c r="J6" s="19" t="s">
        <v>40</v>
      </c>
      <c r="K6" s="267"/>
      <c r="L6" s="259"/>
    </row>
    <row r="7" spans="1:12">
      <c r="A7" s="261" t="s">
        <v>131</v>
      </c>
      <c r="B7" s="260"/>
      <c r="C7" s="255">
        <f>SUM(C8:C17)</f>
        <v>18194.541051</v>
      </c>
      <c r="D7" s="255">
        <f t="shared" ref="D7:L7" si="0">SUM(D8:D17)</f>
        <v>9305.857951</v>
      </c>
      <c r="E7" s="256" t="s">
        <v>479</v>
      </c>
      <c r="F7" s="255">
        <f t="shared" si="0"/>
        <v>21152.340532000002</v>
      </c>
      <c r="G7" s="255">
        <f t="shared" si="0"/>
        <v>1061.069031</v>
      </c>
      <c r="H7" s="255">
        <f t="shared" si="0"/>
        <v>435.46554399999997</v>
      </c>
      <c r="I7" s="255">
        <f t="shared" si="0"/>
        <v>157.84420299999999</v>
      </c>
      <c r="J7" s="255">
        <v>232.1</v>
      </c>
      <c r="K7" s="255">
        <f t="shared" si="0"/>
        <v>812.17520100000002</v>
      </c>
      <c r="L7" s="255">
        <f t="shared" si="0"/>
        <v>6.112806</v>
      </c>
    </row>
    <row r="8" spans="1:12">
      <c r="A8" s="42"/>
      <c r="B8" s="26" t="s">
        <v>2</v>
      </c>
      <c r="C8" s="255" t="s">
        <v>480</v>
      </c>
      <c r="D8" s="255" t="s">
        <v>480</v>
      </c>
      <c r="E8" s="255" t="s">
        <v>480</v>
      </c>
      <c r="F8" s="257" t="s">
        <v>480</v>
      </c>
      <c r="G8" s="255" t="s">
        <v>480</v>
      </c>
      <c r="H8" s="255" t="s">
        <v>480</v>
      </c>
      <c r="I8" s="255" t="s">
        <v>480</v>
      </c>
      <c r="J8" s="255" t="s">
        <v>480</v>
      </c>
      <c r="K8" s="257" t="s">
        <v>480</v>
      </c>
      <c r="L8" s="255" t="s">
        <v>480</v>
      </c>
    </row>
    <row r="9" spans="1:12">
      <c r="A9" s="42"/>
      <c r="B9" s="26" t="s">
        <v>3</v>
      </c>
      <c r="C9" s="255">
        <v>862.53581199999996</v>
      </c>
      <c r="D9" s="255">
        <v>637.64119800000003</v>
      </c>
      <c r="E9" s="255">
        <v>203.63067699999999</v>
      </c>
      <c r="F9" s="258">
        <v>1179.8477800000001</v>
      </c>
      <c r="G9" s="255">
        <v>96.795001999999997</v>
      </c>
      <c r="H9" s="255">
        <f>SUM(I9:J9)</f>
        <v>63.845939999999999</v>
      </c>
      <c r="I9" s="255">
        <v>32.636581</v>
      </c>
      <c r="J9" s="255">
        <v>31.209358999999999</v>
      </c>
      <c r="K9" s="258">
        <v>85.390692000000001</v>
      </c>
      <c r="L9" s="255">
        <v>1.5510440000000001</v>
      </c>
    </row>
    <row r="10" spans="1:12">
      <c r="A10" s="42"/>
      <c r="B10" s="26" t="s">
        <v>4</v>
      </c>
      <c r="C10" s="255">
        <v>2424.6626350000001</v>
      </c>
      <c r="D10" s="255">
        <v>1398.3619269999999</v>
      </c>
      <c r="E10" s="255">
        <v>1008.087186</v>
      </c>
      <c r="F10" s="258">
        <v>2954.0035910000001</v>
      </c>
      <c r="G10" s="255">
        <v>193.234936</v>
      </c>
      <c r="H10" s="255">
        <f t="shared" ref="H10:H18" si="1">SUM(I10:J10)</f>
        <v>39.171894999999999</v>
      </c>
      <c r="I10" s="255">
        <v>24.282156000000001</v>
      </c>
      <c r="J10" s="255">
        <v>14.889739000000001</v>
      </c>
      <c r="K10" s="258">
        <v>114.154684</v>
      </c>
      <c r="L10" s="255" t="s">
        <v>481</v>
      </c>
    </row>
    <row r="11" spans="1:12">
      <c r="A11" s="42"/>
      <c r="B11" s="57" t="s">
        <v>26</v>
      </c>
      <c r="C11" s="255">
        <v>462.76300600000002</v>
      </c>
      <c r="D11" s="255">
        <v>413.66573</v>
      </c>
      <c r="E11" s="255">
        <v>49.097276000000001</v>
      </c>
      <c r="F11" s="258">
        <v>572.18402900000001</v>
      </c>
      <c r="G11" s="255">
        <v>54.261248999999999</v>
      </c>
      <c r="H11" s="255">
        <f t="shared" si="1"/>
        <v>27.123705999999999</v>
      </c>
      <c r="I11" s="255">
        <v>13.332560000000001</v>
      </c>
      <c r="J11" s="255">
        <v>13.791145999999999</v>
      </c>
      <c r="K11" s="258">
        <v>24.557514000000001</v>
      </c>
      <c r="L11" s="255">
        <v>0.38520300000000002</v>
      </c>
    </row>
    <row r="12" spans="1:12">
      <c r="A12" s="42"/>
      <c r="B12" s="26" t="s">
        <v>5</v>
      </c>
      <c r="C12" s="255">
        <v>194.374583</v>
      </c>
      <c r="D12" s="255">
        <v>58.358196999999997</v>
      </c>
      <c r="E12" s="255">
        <v>133.655563</v>
      </c>
      <c r="F12" s="258">
        <v>59.736308000000001</v>
      </c>
      <c r="G12" s="255">
        <v>4.1830670000000003</v>
      </c>
      <c r="H12" s="255">
        <f t="shared" si="1"/>
        <v>0.138908</v>
      </c>
      <c r="I12" s="255">
        <v>0.138908</v>
      </c>
      <c r="J12" s="255" t="s">
        <v>481</v>
      </c>
      <c r="K12" s="258">
        <v>0.138908</v>
      </c>
      <c r="L12" s="255" t="s">
        <v>480</v>
      </c>
    </row>
    <row r="13" spans="1:12">
      <c r="A13" s="42"/>
      <c r="B13" s="26" t="s">
        <v>6</v>
      </c>
      <c r="C13" s="255">
        <v>7623.809929</v>
      </c>
      <c r="D13" s="255">
        <v>4634.2794190000004</v>
      </c>
      <c r="E13" s="255">
        <v>2989.5132739999999</v>
      </c>
      <c r="F13" s="258">
        <v>7849.9433639999997</v>
      </c>
      <c r="G13" s="255">
        <v>346.02104800000001</v>
      </c>
      <c r="H13" s="255">
        <f t="shared" si="1"/>
        <v>14.80283</v>
      </c>
      <c r="I13" s="255">
        <v>14.80283</v>
      </c>
      <c r="J13" s="255" t="s">
        <v>481</v>
      </c>
      <c r="K13" s="258">
        <v>179.20368400000001</v>
      </c>
      <c r="L13" s="255">
        <v>4.5678000000000003E-2</v>
      </c>
    </row>
    <row r="14" spans="1:12">
      <c r="A14" s="42"/>
      <c r="B14" s="26" t="s">
        <v>7</v>
      </c>
      <c r="C14" s="255">
        <v>1037.1008959999999</v>
      </c>
      <c r="D14" s="255">
        <v>876.63669400000003</v>
      </c>
      <c r="E14" s="255">
        <v>159.82860099999999</v>
      </c>
      <c r="F14" s="258">
        <v>1830.1654229999999</v>
      </c>
      <c r="G14" s="255">
        <v>163.03884300000001</v>
      </c>
      <c r="H14" s="255">
        <f t="shared" si="1"/>
        <v>44.586604999999999</v>
      </c>
      <c r="I14" s="255">
        <v>33.362217000000001</v>
      </c>
      <c r="J14" s="255">
        <v>11.224387999999999</v>
      </c>
      <c r="K14" s="258">
        <v>140.764084</v>
      </c>
      <c r="L14" s="255">
        <v>3.7</v>
      </c>
    </row>
    <row r="15" spans="1:12">
      <c r="A15" s="42"/>
      <c r="B15" s="26" t="s">
        <v>8</v>
      </c>
      <c r="C15" s="255" t="s">
        <v>480</v>
      </c>
      <c r="D15" s="255" t="s">
        <v>480</v>
      </c>
      <c r="E15" s="255" t="s">
        <v>480</v>
      </c>
      <c r="F15" s="258" t="s">
        <v>480</v>
      </c>
      <c r="G15" s="255" t="s">
        <v>480</v>
      </c>
      <c r="H15" s="255" t="s">
        <v>481</v>
      </c>
      <c r="I15" s="255" t="s">
        <v>481</v>
      </c>
      <c r="J15" s="255" t="s">
        <v>481</v>
      </c>
      <c r="K15" s="258" t="s">
        <v>480</v>
      </c>
      <c r="L15" s="255" t="s">
        <v>480</v>
      </c>
    </row>
    <row r="16" spans="1:12">
      <c r="A16" s="42"/>
      <c r="B16" s="26" t="s">
        <v>9</v>
      </c>
      <c r="C16" s="255">
        <v>858.63583300000005</v>
      </c>
      <c r="D16" s="255">
        <v>272.80876499999999</v>
      </c>
      <c r="E16" s="255">
        <v>585.82706800000005</v>
      </c>
      <c r="F16" s="258">
        <v>272.84223100000003</v>
      </c>
      <c r="G16" s="255">
        <v>57.297511</v>
      </c>
      <c r="H16" s="255">
        <f t="shared" si="1"/>
        <v>3.3388650000000002</v>
      </c>
      <c r="I16" s="255">
        <v>3.3388650000000002</v>
      </c>
      <c r="J16" s="255" t="s">
        <v>481</v>
      </c>
      <c r="K16" s="258">
        <v>3.3388650000000002</v>
      </c>
      <c r="L16" s="255">
        <v>4.5678000000000003E-2</v>
      </c>
    </row>
    <row r="17" spans="1:12">
      <c r="A17" s="43"/>
      <c r="B17" s="75" t="s">
        <v>143</v>
      </c>
      <c r="C17" s="255">
        <v>4730.6583570000003</v>
      </c>
      <c r="D17" s="255">
        <v>1014.1060210000001</v>
      </c>
      <c r="E17" s="255">
        <v>3706.9827690000002</v>
      </c>
      <c r="F17" s="258">
        <v>6433.6178060000002</v>
      </c>
      <c r="G17" s="255">
        <v>146.23737499999999</v>
      </c>
      <c r="H17" s="255">
        <f t="shared" si="1"/>
        <v>242.456795</v>
      </c>
      <c r="I17" s="255">
        <v>35.950085999999999</v>
      </c>
      <c r="J17" s="255">
        <v>206.506709</v>
      </c>
      <c r="K17" s="258">
        <v>264.62677000000002</v>
      </c>
      <c r="L17" s="255">
        <v>0.38520300000000002</v>
      </c>
    </row>
    <row r="18" spans="1:12">
      <c r="A18" s="260" t="s">
        <v>13</v>
      </c>
      <c r="B18" s="260"/>
      <c r="C18" s="255">
        <v>1715.838107</v>
      </c>
      <c r="D18" s="255">
        <v>891.39340100000004</v>
      </c>
      <c r="E18" s="255">
        <v>789.97575800000004</v>
      </c>
      <c r="F18" s="258">
        <v>1727.926371</v>
      </c>
      <c r="G18" s="255">
        <v>75.823511999999994</v>
      </c>
      <c r="H18" s="255">
        <f t="shared" si="1"/>
        <v>2.756446</v>
      </c>
      <c r="I18" s="255">
        <v>2.756446</v>
      </c>
      <c r="J18" s="255" t="s">
        <v>481</v>
      </c>
      <c r="K18" s="258">
        <v>2.2449319999999999</v>
      </c>
      <c r="L18" s="255" t="s">
        <v>481</v>
      </c>
    </row>
    <row r="19" spans="1:12">
      <c r="D19" s="14"/>
      <c r="E19" s="14"/>
      <c r="F19" s="14"/>
    </row>
    <row r="20" spans="1:12">
      <c r="A20" s="13" t="s">
        <v>142</v>
      </c>
      <c r="H20" s="13" t="s">
        <v>146</v>
      </c>
    </row>
  </sheetData>
  <mergeCells count="12">
    <mergeCell ref="H5:H6"/>
    <mergeCell ref="H4:L4"/>
    <mergeCell ref="L5:L6"/>
    <mergeCell ref="K5:K6"/>
    <mergeCell ref="A5:B6"/>
    <mergeCell ref="A18:B18"/>
    <mergeCell ref="C5:C6"/>
    <mergeCell ref="C4:G4"/>
    <mergeCell ref="A4:B4"/>
    <mergeCell ref="F5:F6"/>
    <mergeCell ref="G5:G6"/>
    <mergeCell ref="A7:B7"/>
  </mergeCells>
  <phoneticPr fontId="9" type="noConversion"/>
  <pageMargins left="0.74803149606299213" right="0.74803149606299213" top="0.48" bottom="0.5" header="0.99" footer="0.36"/>
  <pageSetup paperSize="9" scale="7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L26"/>
  <sheetViews>
    <sheetView view="pageBreakPreview" zoomScale="85" zoomScaleNormal="100" zoomScaleSheetLayoutView="85" workbookViewId="0">
      <pane xSplit="2" topLeftCell="C1" activePane="topRight" state="frozen"/>
      <selection pane="topRight" activeCell="I3" sqref="I3"/>
    </sheetView>
  </sheetViews>
  <sheetFormatPr defaultColWidth="8.8984375" defaultRowHeight="10.8"/>
  <cols>
    <col min="1" max="1" width="3.09765625" style="2" customWidth="1"/>
    <col min="2" max="2" width="11.3984375" style="2" customWidth="1"/>
    <col min="3" max="6" width="16.796875" style="2" customWidth="1"/>
    <col min="7" max="10" width="19.296875" style="2" customWidth="1"/>
    <col min="11" max="11" width="13.296875" style="2" customWidth="1"/>
    <col min="12" max="12" width="11.796875" style="2" bestFit="1" customWidth="1"/>
    <col min="13" max="16384" width="8.8984375" style="2"/>
  </cols>
  <sheetData>
    <row r="1" spans="1:12" ht="14.4">
      <c r="A1" s="48" t="s">
        <v>34</v>
      </c>
    </row>
    <row r="2" spans="1:12" ht="14.4">
      <c r="A2" s="65" t="s">
        <v>82</v>
      </c>
      <c r="G2" s="226"/>
      <c r="I2" s="186"/>
      <c r="J2" s="186"/>
    </row>
    <row r="4" spans="1:12" ht="22.5" customHeight="1">
      <c r="A4" s="276" t="s">
        <v>35</v>
      </c>
      <c r="B4" s="277"/>
      <c r="C4" s="273" t="s">
        <v>33</v>
      </c>
      <c r="D4" s="274"/>
      <c r="E4" s="274"/>
      <c r="F4" s="275"/>
      <c r="G4" s="63" t="s">
        <v>79</v>
      </c>
      <c r="H4" s="63" t="s">
        <v>78</v>
      </c>
      <c r="I4" s="62" t="s">
        <v>80</v>
      </c>
      <c r="J4" s="80" t="s">
        <v>164</v>
      </c>
    </row>
    <row r="5" spans="1:12" ht="11.25" customHeight="1">
      <c r="A5" s="278"/>
      <c r="B5" s="279"/>
      <c r="C5" s="282">
        <v>2000</v>
      </c>
      <c r="D5" s="283"/>
      <c r="E5" s="282">
        <v>2014</v>
      </c>
      <c r="F5" s="283"/>
      <c r="G5" s="64">
        <v>2014</v>
      </c>
      <c r="H5" s="61">
        <v>2014</v>
      </c>
      <c r="I5" s="61">
        <v>2014</v>
      </c>
      <c r="J5" s="61">
        <v>2014</v>
      </c>
    </row>
    <row r="6" spans="1:12" s="1" customFormat="1" ht="32.4">
      <c r="A6" s="280"/>
      <c r="B6" s="281"/>
      <c r="C6" s="77" t="s">
        <v>153</v>
      </c>
      <c r="D6" s="19" t="s">
        <v>36</v>
      </c>
      <c r="E6" s="77" t="s">
        <v>153</v>
      </c>
      <c r="F6" s="52" t="s">
        <v>36</v>
      </c>
      <c r="G6" s="76" t="s">
        <v>149</v>
      </c>
      <c r="H6" s="76" t="s">
        <v>150</v>
      </c>
      <c r="I6" s="62" t="s">
        <v>81</v>
      </c>
      <c r="J6" s="69" t="s">
        <v>85</v>
      </c>
    </row>
    <row r="7" spans="1:12" ht="14.4">
      <c r="A7" s="270" t="s">
        <v>10</v>
      </c>
      <c r="B7" s="271"/>
      <c r="C7" s="23">
        <v>6118.1312616017904</v>
      </c>
      <c r="D7" s="23">
        <f>C7/$C$7*100</f>
        <v>100</v>
      </c>
      <c r="E7" s="58">
        <v>7207.7350299999998</v>
      </c>
      <c r="F7" s="23">
        <f>E7/$E$7*100</f>
        <v>100</v>
      </c>
      <c r="G7" s="225">
        <v>1.1619004435534492</v>
      </c>
      <c r="H7" s="221">
        <v>55.55783082794494</v>
      </c>
      <c r="I7" s="199">
        <v>53.469022762580877</v>
      </c>
      <c r="J7" s="348">
        <v>53.567695345958008</v>
      </c>
      <c r="K7" s="66"/>
      <c r="L7" s="66"/>
    </row>
    <row r="8" spans="1:12" ht="14.4">
      <c r="A8" s="270" t="s">
        <v>11</v>
      </c>
      <c r="B8" s="271"/>
      <c r="C8" s="23">
        <v>47.008000000000003</v>
      </c>
      <c r="D8" s="23">
        <f t="shared" ref="D8:D21" si="0">C8/$C$7*100</f>
        <v>0.76833918708198523</v>
      </c>
      <c r="E8" s="58">
        <v>50.423954999999999</v>
      </c>
      <c r="F8" s="23">
        <f t="shared" ref="F8:F21" si="1">E8/$E$7*100</f>
        <v>0.69958114151152417</v>
      </c>
      <c r="G8" s="225">
        <v>0.40595970701192002</v>
      </c>
      <c r="H8" s="221">
        <v>517.96563944530044</v>
      </c>
      <c r="I8" s="199">
        <v>82.36</v>
      </c>
      <c r="J8" s="348">
        <v>37.130874381436513</v>
      </c>
      <c r="K8" s="66"/>
      <c r="L8" s="66"/>
    </row>
    <row r="9" spans="1:12" ht="14.4">
      <c r="A9" s="272" t="s">
        <v>15</v>
      </c>
      <c r="B9" s="271"/>
      <c r="C9" s="23">
        <f>SUM(C10:C19)</f>
        <v>518.52</v>
      </c>
      <c r="D9" s="23">
        <f t="shared" si="0"/>
        <v>8.4751368976716925</v>
      </c>
      <c r="E9" s="58">
        <f>SUM(E10:E19)</f>
        <v>622.96384</v>
      </c>
      <c r="F9" s="23">
        <f t="shared" si="1"/>
        <v>8.6429903070396303</v>
      </c>
      <c r="G9" s="219" t="s">
        <v>461</v>
      </c>
      <c r="H9" s="224" t="s">
        <v>14</v>
      </c>
      <c r="I9" s="223" t="s">
        <v>457</v>
      </c>
      <c r="J9" s="27" t="s">
        <v>458</v>
      </c>
      <c r="K9" s="66"/>
      <c r="L9" s="187"/>
    </row>
    <row r="10" spans="1:12" ht="14.4">
      <c r="A10" s="42"/>
      <c r="B10" s="24" t="s">
        <v>2</v>
      </c>
      <c r="C10" s="23">
        <v>0.32500000000000001</v>
      </c>
      <c r="D10" s="23">
        <f t="shared" si="0"/>
        <v>5.3120795567062028E-3</v>
      </c>
      <c r="E10" s="58">
        <v>0.423205</v>
      </c>
      <c r="F10" s="23">
        <f t="shared" si="1"/>
        <v>5.871539370392199E-3</v>
      </c>
      <c r="G10" s="225">
        <v>1.2892142665264399</v>
      </c>
      <c r="H10" s="221">
        <v>80.304554079696388</v>
      </c>
      <c r="I10" s="199">
        <v>76.887</v>
      </c>
      <c r="J10" s="348">
        <v>41.8138012150538</v>
      </c>
      <c r="K10" s="66"/>
      <c r="L10" s="66"/>
    </row>
    <row r="11" spans="1:12" ht="14.4">
      <c r="A11" s="42"/>
      <c r="B11" s="24" t="s">
        <v>3</v>
      </c>
      <c r="C11" s="23">
        <v>12.68</v>
      </c>
      <c r="D11" s="23">
        <f t="shared" si="0"/>
        <v>0.20725282701241432</v>
      </c>
      <c r="E11" s="185">
        <v>15.40827</v>
      </c>
      <c r="F11" s="23">
        <f t="shared" si="1"/>
        <v>0.21377409041630654</v>
      </c>
      <c r="G11" s="225">
        <v>1.78832696842561</v>
      </c>
      <c r="H11" s="221">
        <v>87.289089055064579</v>
      </c>
      <c r="I11" s="199">
        <v>20.513999999999999</v>
      </c>
      <c r="J11" s="348">
        <v>57.629118727695051</v>
      </c>
      <c r="K11" s="66"/>
      <c r="L11" s="66"/>
    </row>
    <row r="12" spans="1:12" ht="14.4">
      <c r="A12" s="42"/>
      <c r="B12" s="24" t="s">
        <v>4</v>
      </c>
      <c r="C12" s="23">
        <v>206.26499999999999</v>
      </c>
      <c r="D12" s="23">
        <f t="shared" si="0"/>
        <v>3.3713725838892454</v>
      </c>
      <c r="E12" s="58">
        <v>252.81224499999999</v>
      </c>
      <c r="F12" s="23">
        <f t="shared" si="1"/>
        <v>3.5075130252117495</v>
      </c>
      <c r="G12" s="225">
        <v>1.17238012293998</v>
      </c>
      <c r="H12" s="221">
        <v>139.55422368442842</v>
      </c>
      <c r="I12" s="199">
        <v>53.003</v>
      </c>
      <c r="J12" s="348">
        <v>51.003501068793774</v>
      </c>
      <c r="K12" s="66"/>
      <c r="L12" s="66"/>
    </row>
    <row r="13" spans="1:12" ht="14.4">
      <c r="A13" s="42"/>
      <c r="B13" s="24" t="s">
        <v>26</v>
      </c>
      <c r="C13" s="23">
        <v>5.4029999999999996</v>
      </c>
      <c r="D13" s="23">
        <f t="shared" si="0"/>
        <v>8.8311279522718805E-2</v>
      </c>
      <c r="E13" s="185">
        <v>6.8940979999999996</v>
      </c>
      <c r="F13" s="23">
        <f t="shared" si="1"/>
        <v>9.5648604884966196E-2</v>
      </c>
      <c r="G13" s="225">
        <v>1.82049221052459</v>
      </c>
      <c r="H13" s="221">
        <v>29.870441941074525</v>
      </c>
      <c r="I13" s="199">
        <v>37.551000000000002</v>
      </c>
      <c r="J13" s="348">
        <v>62.606622104185639</v>
      </c>
      <c r="K13" s="66"/>
      <c r="L13" s="66"/>
    </row>
    <row r="14" spans="1:12" ht="14.4">
      <c r="A14" s="42"/>
      <c r="B14" s="24" t="s">
        <v>5</v>
      </c>
      <c r="C14" s="23">
        <v>23.274999999999999</v>
      </c>
      <c r="D14" s="23">
        <f t="shared" si="0"/>
        <v>0.38042662056103649</v>
      </c>
      <c r="E14" s="58">
        <v>30.187895999999999</v>
      </c>
      <c r="F14" s="23">
        <f t="shared" si="1"/>
        <v>0.41882638407699624</v>
      </c>
      <c r="G14" s="225">
        <v>1.5722954488852099</v>
      </c>
      <c r="H14" s="221">
        <v>91.882197534621824</v>
      </c>
      <c r="I14" s="199">
        <v>74.010000000000005</v>
      </c>
      <c r="J14" s="348">
        <v>45.45131813663442</v>
      </c>
      <c r="K14" s="66"/>
      <c r="L14" s="66"/>
    </row>
    <row r="15" spans="1:12" ht="14.4">
      <c r="A15" s="42"/>
      <c r="B15" s="24" t="s">
        <v>6</v>
      </c>
      <c r="C15" s="23">
        <v>50.13</v>
      </c>
      <c r="D15" s="23">
        <f t="shared" si="0"/>
        <v>0.81936784054671363</v>
      </c>
      <c r="E15" s="185">
        <v>53.718958000000001</v>
      </c>
      <c r="F15" s="23">
        <f t="shared" si="1"/>
        <v>0.74529596019292077</v>
      </c>
      <c r="G15" s="225">
        <v>0.85988322304815601</v>
      </c>
      <c r="H15" s="221">
        <v>82.228348819054318</v>
      </c>
      <c r="I15" s="199">
        <v>33.551000000000002</v>
      </c>
      <c r="J15" s="348">
        <v>42.514647033292619</v>
      </c>
      <c r="K15" s="66"/>
      <c r="L15" s="66"/>
    </row>
    <row r="16" spans="1:12" ht="14.4">
      <c r="A16" s="42"/>
      <c r="B16" s="24" t="s">
        <v>7</v>
      </c>
      <c r="C16" s="23">
        <v>76.790000000000006</v>
      </c>
      <c r="D16" s="23">
        <f t="shared" si="0"/>
        <v>1.2551218127983672</v>
      </c>
      <c r="E16" s="58">
        <v>100.096496</v>
      </c>
      <c r="F16" s="23">
        <f t="shared" si="1"/>
        <v>1.3887371772599693</v>
      </c>
      <c r="G16" s="225">
        <v>1.7159183665778199</v>
      </c>
      <c r="H16" s="221">
        <v>335.70277358553847</v>
      </c>
      <c r="I16" s="199">
        <v>44.488</v>
      </c>
      <c r="J16" s="348">
        <v>60.681699519679746</v>
      </c>
      <c r="K16" s="66"/>
      <c r="L16" s="66"/>
    </row>
    <row r="17" spans="1:12" ht="14.4">
      <c r="A17" s="42"/>
      <c r="B17" s="24" t="s">
        <v>8</v>
      </c>
      <c r="C17" s="23">
        <v>4.1379999999999999</v>
      </c>
      <c r="D17" s="23">
        <f t="shared" si="0"/>
        <v>6.763503140200082E-2</v>
      </c>
      <c r="E17" s="185">
        <v>5.4696999999999996</v>
      </c>
      <c r="F17" s="23">
        <f t="shared" si="1"/>
        <v>7.5886529918678211E-2</v>
      </c>
      <c r="G17" s="225">
        <v>1.29729758758627</v>
      </c>
      <c r="H17" s="221">
        <v>7813.8571428571431</v>
      </c>
      <c r="I17" s="222">
        <v>100</v>
      </c>
      <c r="J17" s="348">
        <v>35.780124423120029</v>
      </c>
      <c r="K17" s="66"/>
      <c r="L17" s="66"/>
    </row>
    <row r="18" spans="1:12" ht="14.4">
      <c r="A18" s="42"/>
      <c r="B18" s="24" t="s">
        <v>9</v>
      </c>
      <c r="C18" s="23">
        <v>61.878999999999998</v>
      </c>
      <c r="D18" s="23">
        <f t="shared" si="0"/>
        <v>1.0114036027366866</v>
      </c>
      <c r="E18" s="58">
        <v>67.222971999999999</v>
      </c>
      <c r="F18" s="23">
        <f t="shared" si="1"/>
        <v>0.93265043346078724</v>
      </c>
      <c r="G18" s="225">
        <v>0.31656809752183002</v>
      </c>
      <c r="H18" s="221">
        <v>131.58012879484821</v>
      </c>
      <c r="I18" s="199">
        <v>49.173999999999999</v>
      </c>
      <c r="J18" s="348">
        <v>38.605263414543728</v>
      </c>
      <c r="K18" s="66"/>
      <c r="L18" s="66"/>
    </row>
    <row r="19" spans="1:12" ht="14.4">
      <c r="A19" s="43"/>
      <c r="B19" s="24" t="s">
        <v>143</v>
      </c>
      <c r="C19" s="23">
        <v>77.635000000000005</v>
      </c>
      <c r="D19" s="23">
        <f t="shared" si="0"/>
        <v>1.2689332196458034</v>
      </c>
      <c r="E19" s="185">
        <v>90.73</v>
      </c>
      <c r="F19" s="23">
        <f t="shared" si="1"/>
        <v>1.2587865622468644</v>
      </c>
      <c r="G19" s="225">
        <v>1.13180794177695</v>
      </c>
      <c r="H19" s="221">
        <v>292.61134582513625</v>
      </c>
      <c r="I19" s="199">
        <v>32.951000000000001</v>
      </c>
      <c r="J19" s="348">
        <v>41.314221652846541</v>
      </c>
      <c r="K19" s="66"/>
      <c r="L19" s="66"/>
    </row>
    <row r="20" spans="1:12" ht="14.4">
      <c r="A20" s="260" t="s">
        <v>13</v>
      </c>
      <c r="B20" s="260"/>
      <c r="C20" s="23">
        <v>1267.43</v>
      </c>
      <c r="D20" s="23">
        <f t="shared" si="0"/>
        <v>20.715966130941979</v>
      </c>
      <c r="E20" s="58">
        <v>1364.27</v>
      </c>
      <c r="F20" s="23">
        <f t="shared" si="1"/>
        <v>18.927860060360739</v>
      </c>
      <c r="G20" s="225">
        <v>0.50631159177984697</v>
      </c>
      <c r="H20" s="221">
        <v>145.31735599040115</v>
      </c>
      <c r="I20" s="199">
        <v>54.41</v>
      </c>
      <c r="J20" s="348">
        <v>37.4</v>
      </c>
      <c r="K20" s="66"/>
      <c r="L20" s="66"/>
    </row>
    <row r="21" spans="1:12" ht="14.4">
      <c r="A21" s="260" t="s">
        <v>12</v>
      </c>
      <c r="B21" s="260"/>
      <c r="C21" s="23">
        <v>126.831</v>
      </c>
      <c r="D21" s="23">
        <f t="shared" si="0"/>
        <v>2.0730349607895522</v>
      </c>
      <c r="E21" s="58">
        <v>127.1318</v>
      </c>
      <c r="F21" s="23">
        <f t="shared" si="1"/>
        <v>1.7638245505814605</v>
      </c>
      <c r="G21" s="225">
        <v>-0.162550165733791</v>
      </c>
      <c r="H21" s="221">
        <v>348.7266842220759</v>
      </c>
      <c r="I21" s="199">
        <v>93.021000000000001</v>
      </c>
      <c r="J21" s="348">
        <v>63.3</v>
      </c>
      <c r="K21" s="34"/>
    </row>
    <row r="22" spans="1:12" ht="14.4">
      <c r="A22" s="268"/>
      <c r="B22" s="269"/>
      <c r="C22" s="269"/>
      <c r="D22" s="269"/>
      <c r="E22" s="269"/>
      <c r="I22" s="3"/>
      <c r="J22" s="3"/>
    </row>
    <row r="23" spans="1:12" ht="14.4">
      <c r="A23" s="67" t="s">
        <v>460</v>
      </c>
      <c r="B23" s="68"/>
      <c r="C23" s="68"/>
      <c r="D23" s="68"/>
      <c r="E23" s="68"/>
      <c r="H23" s="3" t="s">
        <v>459</v>
      </c>
      <c r="I23" s="3"/>
    </row>
    <row r="24" spans="1:12" ht="13.5" customHeight="1">
      <c r="A24" s="79" t="s">
        <v>162</v>
      </c>
      <c r="B24" s="79"/>
      <c r="C24" s="79"/>
      <c r="D24" s="79"/>
      <c r="E24" s="79"/>
      <c r="F24" s="79"/>
      <c r="G24" s="79"/>
      <c r="H24" s="3" t="s">
        <v>163</v>
      </c>
      <c r="I24" s="3"/>
    </row>
    <row r="25" spans="1:12">
      <c r="A25" s="2" t="s">
        <v>37</v>
      </c>
      <c r="B25" s="2" t="s">
        <v>222</v>
      </c>
      <c r="C25" s="3"/>
      <c r="D25" s="3"/>
      <c r="E25" s="3"/>
      <c r="F25" s="3"/>
      <c r="H25" s="3" t="s">
        <v>221</v>
      </c>
      <c r="I25" s="3"/>
    </row>
    <row r="26" spans="1:12">
      <c r="C26" s="3"/>
      <c r="D26" s="3"/>
      <c r="E26" s="3"/>
      <c r="F26" s="3"/>
      <c r="G26" s="3"/>
      <c r="H26" s="3"/>
      <c r="I26" s="3"/>
    </row>
  </sheetData>
  <mergeCells count="10">
    <mergeCell ref="A22:E22"/>
    <mergeCell ref="A8:B8"/>
    <mergeCell ref="A9:B9"/>
    <mergeCell ref="C4:F4"/>
    <mergeCell ref="A20:B20"/>
    <mergeCell ref="A4:B6"/>
    <mergeCell ref="E5:F5"/>
    <mergeCell ref="A21:B21"/>
    <mergeCell ref="C5:D5"/>
    <mergeCell ref="A7:B7"/>
  </mergeCells>
  <phoneticPr fontId="9" type="noConversion"/>
  <pageMargins left="0.16" right="0.17" top="0.98425196850393704" bottom="0.42" header="0.51181102362204722" footer="0.51181102362204722"/>
  <pageSetup paperSize="9" scale="7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N23"/>
  <sheetViews>
    <sheetView tabSelected="1" view="pageBreakPreview" zoomScaleNormal="100" zoomScaleSheetLayoutView="100" workbookViewId="0">
      <pane xSplit="2" topLeftCell="F1" activePane="topRight" state="frozen"/>
      <selection pane="topRight" activeCell="I3" sqref="I3"/>
    </sheetView>
  </sheetViews>
  <sheetFormatPr defaultColWidth="8.8984375" defaultRowHeight="10.8"/>
  <cols>
    <col min="1" max="1" width="3.19921875" style="2" customWidth="1"/>
    <col min="2" max="2" width="13.3984375" style="2" customWidth="1"/>
    <col min="3" max="11" width="14.796875" style="2" customWidth="1"/>
    <col min="12" max="12" width="12.5" style="2" customWidth="1"/>
    <col min="13" max="13" width="11.796875" style="2" customWidth="1"/>
    <col min="14" max="14" width="12.5" style="2" customWidth="1"/>
    <col min="15" max="16384" width="8.8984375" style="2"/>
  </cols>
  <sheetData>
    <row r="1" spans="1:14">
      <c r="A1" s="2" t="s">
        <v>223</v>
      </c>
    </row>
    <row r="2" spans="1:14">
      <c r="A2" s="2" t="s">
        <v>224</v>
      </c>
      <c r="L2" s="4"/>
    </row>
    <row r="3" spans="1:14">
      <c r="L3" s="4"/>
      <c r="M3" s="4" t="s">
        <v>225</v>
      </c>
    </row>
    <row r="4" spans="1:14" s="1" customFormat="1" ht="30.75" customHeight="1">
      <c r="A4" s="267" t="s">
        <v>49</v>
      </c>
      <c r="B4" s="259"/>
      <c r="C4" s="133">
        <v>2003</v>
      </c>
      <c r="D4" s="197">
        <v>2004</v>
      </c>
      <c r="E4" s="197">
        <v>2005</v>
      </c>
      <c r="F4" s="197">
        <v>2006</v>
      </c>
      <c r="G4" s="197">
        <v>2007</v>
      </c>
      <c r="H4" s="197">
        <v>2008</v>
      </c>
      <c r="I4" s="197">
        <v>2009</v>
      </c>
      <c r="J4" s="197">
        <v>2010</v>
      </c>
      <c r="K4" s="197">
        <v>2011</v>
      </c>
      <c r="L4" s="197">
        <v>2012</v>
      </c>
      <c r="M4" s="197">
        <v>2013</v>
      </c>
      <c r="N4" s="211">
        <v>2014</v>
      </c>
    </row>
    <row r="5" spans="1:14">
      <c r="A5" s="260" t="s">
        <v>226</v>
      </c>
      <c r="B5" s="260"/>
      <c r="C5" s="139">
        <v>1.2393205699799099</v>
      </c>
      <c r="D5" s="139">
        <v>1.2268542495972501</v>
      </c>
      <c r="E5" s="139">
        <v>1.2135830221902799</v>
      </c>
      <c r="F5" s="139">
        <v>1.20018955160728</v>
      </c>
      <c r="G5" s="139">
        <v>1.19152287449265</v>
      </c>
      <c r="H5" s="139">
        <v>1.1906975778365601</v>
      </c>
      <c r="I5" s="139">
        <v>1.1774752381679301</v>
      </c>
      <c r="J5" s="139">
        <v>1.17506894453668</v>
      </c>
      <c r="K5" s="139">
        <v>1.1724652465735901</v>
      </c>
      <c r="L5" s="139">
        <v>1.1545354744624201</v>
      </c>
      <c r="M5" s="139">
        <v>1.156284964747158</v>
      </c>
      <c r="N5" s="139">
        <v>1.156284964747158</v>
      </c>
    </row>
    <row r="6" spans="1:14">
      <c r="A6" s="260" t="s">
        <v>217</v>
      </c>
      <c r="B6" s="260"/>
      <c r="C6" s="139">
        <v>0.49643486501766598</v>
      </c>
      <c r="D6" s="139">
        <v>0.375399302147923</v>
      </c>
      <c r="E6" s="139">
        <v>0.205870499112463</v>
      </c>
      <c r="F6" s="139">
        <v>0.484924792345509</v>
      </c>
      <c r="G6" s="139">
        <v>0.46612438732668399</v>
      </c>
      <c r="H6" s="139">
        <v>0.71965619623553101</v>
      </c>
      <c r="I6" s="139">
        <v>0.47487631402973002</v>
      </c>
      <c r="J6" s="139">
        <v>0.46251299587100703</v>
      </c>
      <c r="K6" s="139">
        <v>0.74403754911018105</v>
      </c>
      <c r="L6" s="139">
        <v>0.45097938795563403</v>
      </c>
      <c r="M6" s="139">
        <v>0.42949412242330798</v>
      </c>
      <c r="N6" s="225">
        <v>0.40595970701192002</v>
      </c>
    </row>
    <row r="7" spans="1:14" s="44" customFormat="1" ht="12.6">
      <c r="A7" s="284" t="s">
        <v>227</v>
      </c>
      <c r="B7" s="285"/>
      <c r="C7" s="140">
        <v>1.5129473377945897</v>
      </c>
      <c r="D7" s="140">
        <v>1.2447921497169283</v>
      </c>
      <c r="E7" s="140">
        <v>1.5224071978108529</v>
      </c>
      <c r="F7" s="140">
        <v>1.4844585272562569</v>
      </c>
      <c r="G7" s="140">
        <v>1.4168139253363492</v>
      </c>
      <c r="H7" s="140">
        <v>1.4413055403181789</v>
      </c>
      <c r="I7" s="140">
        <v>1.2046274766161946</v>
      </c>
      <c r="J7" s="140">
        <v>1.4032931637047334</v>
      </c>
      <c r="K7" s="140">
        <v>1.3543095936577219</v>
      </c>
      <c r="L7" s="140">
        <v>1.3802883709445555</v>
      </c>
      <c r="M7" s="140">
        <v>1.34</v>
      </c>
      <c r="N7" s="227">
        <v>1.404515</v>
      </c>
    </row>
    <row r="8" spans="1:14">
      <c r="A8" s="42"/>
      <c r="B8" s="137" t="s">
        <v>2</v>
      </c>
      <c r="C8" s="139">
        <v>2.06905114872424</v>
      </c>
      <c r="D8" s="139">
        <v>2.00105774744836</v>
      </c>
      <c r="E8" s="139">
        <v>1.92646210748489</v>
      </c>
      <c r="F8" s="139">
        <v>1.8537604989593099</v>
      </c>
      <c r="G8" s="139">
        <v>1.7835865074464099</v>
      </c>
      <c r="H8" s="139">
        <v>1.70955886595086</v>
      </c>
      <c r="I8" s="139">
        <v>1.6316469632041399</v>
      </c>
      <c r="J8" s="139">
        <v>1.5520413584833399</v>
      </c>
      <c r="K8" s="139">
        <v>1.4727412534039299</v>
      </c>
      <c r="L8" s="139">
        <v>1.39874036180565</v>
      </c>
      <c r="M8" s="139">
        <v>1.33637000884239</v>
      </c>
      <c r="N8" s="225">
        <v>1.2892142665264399</v>
      </c>
    </row>
    <row r="9" spans="1:14">
      <c r="A9" s="138"/>
      <c r="B9" s="137" t="s">
        <v>3</v>
      </c>
      <c r="C9" s="139">
        <v>1.7551190566878501</v>
      </c>
      <c r="D9" s="139">
        <v>1.64870334437701</v>
      </c>
      <c r="E9" s="139">
        <v>1.56224020908012</v>
      </c>
      <c r="F9" s="139">
        <v>1.4761999103260699</v>
      </c>
      <c r="G9" s="139">
        <v>1.4082101582774</v>
      </c>
      <c r="H9" s="139">
        <v>1.39579956006409</v>
      </c>
      <c r="I9" s="139">
        <v>1.4506849678254301</v>
      </c>
      <c r="J9" s="139">
        <v>1.5483475504072199</v>
      </c>
      <c r="K9" s="139">
        <v>1.66330659030377</v>
      </c>
      <c r="L9" s="139">
        <v>1.7562686856235099</v>
      </c>
      <c r="M9" s="139">
        <v>0.90527328246508498</v>
      </c>
      <c r="N9" s="225">
        <v>1.78832696842561</v>
      </c>
    </row>
    <row r="10" spans="1:14">
      <c r="A10" s="138"/>
      <c r="B10" s="137" t="s">
        <v>62</v>
      </c>
      <c r="C10" s="139">
        <v>1.43467256451759</v>
      </c>
      <c r="D10" s="139">
        <v>1.43284091526511</v>
      </c>
      <c r="E10" s="139">
        <v>1.42994132263022</v>
      </c>
      <c r="F10" s="139">
        <v>1.4281473386002199</v>
      </c>
      <c r="G10" s="139">
        <v>1.4227885854512199</v>
      </c>
      <c r="H10" s="139">
        <v>1.4061136334316899</v>
      </c>
      <c r="I10" s="139">
        <v>1.3751313152628799</v>
      </c>
      <c r="J10" s="139">
        <v>1.3341206997303401</v>
      </c>
      <c r="K10" s="139">
        <v>1.2901293956659601</v>
      </c>
      <c r="L10" s="139">
        <v>1.2483411657613199</v>
      </c>
      <c r="M10" s="139">
        <v>1.2084945964514</v>
      </c>
      <c r="N10" s="225">
        <v>1.17238012293998</v>
      </c>
    </row>
    <row r="11" spans="1:14">
      <c r="A11" s="138"/>
      <c r="B11" s="137" t="s">
        <v>26</v>
      </c>
      <c r="C11" s="139">
        <v>1.3225188043995799</v>
      </c>
      <c r="D11" s="139">
        <v>1.4144381410631399</v>
      </c>
      <c r="E11" s="139">
        <v>1.5933483806169899</v>
      </c>
      <c r="F11" s="139">
        <v>1.8018425324105301</v>
      </c>
      <c r="G11" s="139">
        <v>1.9707741789540401</v>
      </c>
      <c r="H11" s="139">
        <v>2.0712525489555</v>
      </c>
      <c r="I11" s="139">
        <v>2.0769669544246399</v>
      </c>
      <c r="J11" s="139">
        <v>2.0175702986069899</v>
      </c>
      <c r="K11" s="139">
        <v>1.94479672056294</v>
      </c>
      <c r="L11" s="139">
        <v>1.89132495227468</v>
      </c>
      <c r="M11" s="139">
        <v>1.8471622249594899</v>
      </c>
      <c r="N11" s="225">
        <v>1.82049221052459</v>
      </c>
    </row>
    <row r="12" spans="1:14">
      <c r="A12" s="138"/>
      <c r="B12" s="137" t="s">
        <v>22</v>
      </c>
      <c r="C12" s="139">
        <v>1.934405025614</v>
      </c>
      <c r="D12" s="139">
        <v>1.8881388137428701</v>
      </c>
      <c r="E12" s="139">
        <v>1.8684023261865099</v>
      </c>
      <c r="F12" s="139">
        <v>1.8540947904543501</v>
      </c>
      <c r="G12" s="139">
        <v>1.8318638000634</v>
      </c>
      <c r="H12" s="139">
        <v>1.80553168670334</v>
      </c>
      <c r="I12" s="139">
        <v>1.7715196738042001</v>
      </c>
      <c r="J12" s="139">
        <v>1.7319650397747901</v>
      </c>
      <c r="K12" s="139">
        <v>1.6942096083665401</v>
      </c>
      <c r="L12" s="139">
        <v>1.6585489260475199</v>
      </c>
      <c r="M12" s="139">
        <v>1.61829565518875</v>
      </c>
      <c r="N12" s="225">
        <v>1.5722954488852099</v>
      </c>
    </row>
    <row r="13" spans="1:14">
      <c r="A13" s="138"/>
      <c r="B13" s="137" t="s">
        <v>63</v>
      </c>
      <c r="C13" s="139">
        <v>0.63910356164497395</v>
      </c>
      <c r="D13" s="139">
        <v>0.59931812354487002</v>
      </c>
      <c r="E13" s="139">
        <v>0.61136038796601799</v>
      </c>
      <c r="F13" s="139">
        <v>0.63378548638424703</v>
      </c>
      <c r="G13" s="139">
        <v>0.64915287986476999</v>
      </c>
      <c r="H13" s="139">
        <v>0.67656910884691801</v>
      </c>
      <c r="I13" s="139">
        <v>0.71357700518322198</v>
      </c>
      <c r="J13" s="139">
        <v>0.75526502048357802</v>
      </c>
      <c r="K13" s="139">
        <v>0.80461496237022401</v>
      </c>
      <c r="L13" s="139">
        <v>0.84939007214392404</v>
      </c>
      <c r="M13" s="139">
        <v>0.87067294558667296</v>
      </c>
      <c r="N13" s="225">
        <v>0.85988322304815601</v>
      </c>
    </row>
    <row r="14" spans="1:14">
      <c r="A14" s="138"/>
      <c r="B14" s="137" t="s">
        <v>23</v>
      </c>
      <c r="C14" s="139">
        <v>2.01895562492951</v>
      </c>
      <c r="D14" s="139">
        <v>1.9500580805694701</v>
      </c>
      <c r="E14" s="139">
        <v>1.86992949209837</v>
      </c>
      <c r="F14" s="139">
        <v>1.78465242007283</v>
      </c>
      <c r="G14" s="139">
        <v>1.71243045170327</v>
      </c>
      <c r="H14" s="139">
        <v>1.66895411964378</v>
      </c>
      <c r="I14" s="139">
        <v>1.6626436203899699</v>
      </c>
      <c r="J14" s="139">
        <v>1.6812740822877801</v>
      </c>
      <c r="K14" s="139">
        <v>1.7073455905475501</v>
      </c>
      <c r="L14" s="139">
        <v>1.7244120110154799</v>
      </c>
      <c r="M14" s="139">
        <v>1.72921487410298</v>
      </c>
      <c r="N14" s="225">
        <v>1.7159183665778199</v>
      </c>
    </row>
    <row r="15" spans="1:14">
      <c r="A15" s="138"/>
      <c r="B15" s="137" t="s">
        <v>24</v>
      </c>
      <c r="C15" s="139">
        <v>-1.4763620305599701</v>
      </c>
      <c r="D15" s="139">
        <v>1.2534125333407899</v>
      </c>
      <c r="E15" s="139">
        <v>2.3505381016639002</v>
      </c>
      <c r="F15" s="139">
        <v>3.1292935508512598</v>
      </c>
      <c r="G15" s="139">
        <v>4.1652294520627002</v>
      </c>
      <c r="H15" s="139">
        <v>5.3215779447930602</v>
      </c>
      <c r="I15" s="139">
        <v>3.0164086038439102</v>
      </c>
      <c r="J15" s="139">
        <v>1.77066120652919</v>
      </c>
      <c r="K15" s="139">
        <v>2.0857642799462601</v>
      </c>
      <c r="L15" s="139">
        <v>2.4524623538909802</v>
      </c>
      <c r="M15" s="139">
        <v>1.62070839031011</v>
      </c>
      <c r="N15" s="225">
        <v>1.29729758758627</v>
      </c>
    </row>
    <row r="16" spans="1:14">
      <c r="A16" s="138"/>
      <c r="B16" s="137" t="s">
        <v>25</v>
      </c>
      <c r="C16" s="139">
        <v>1.07650516000022</v>
      </c>
      <c r="D16" s="139">
        <v>0.92465808417557704</v>
      </c>
      <c r="E16" s="139">
        <v>0.72269468572661499</v>
      </c>
      <c r="F16" s="139">
        <v>0.49370990189803798</v>
      </c>
      <c r="G16" s="139">
        <v>0.29245959233117003</v>
      </c>
      <c r="H16" s="139">
        <v>0.16393643741209801</v>
      </c>
      <c r="I16" s="139">
        <v>0.138899527418677</v>
      </c>
      <c r="J16" s="139">
        <v>0.188395184979775</v>
      </c>
      <c r="K16" s="139">
        <v>0.26172036179906999</v>
      </c>
      <c r="L16" s="139">
        <v>0.31293803923158903</v>
      </c>
      <c r="M16" s="139">
        <v>0.337083397371917</v>
      </c>
      <c r="N16" s="225">
        <v>0.31656809752183002</v>
      </c>
    </row>
    <row r="17" spans="1:14">
      <c r="A17" s="43"/>
      <c r="B17" s="24" t="s">
        <v>143</v>
      </c>
      <c r="C17" s="139">
        <v>1.16208651059802</v>
      </c>
      <c r="D17" s="139">
        <v>1.1973749979027299</v>
      </c>
      <c r="E17" s="139">
        <v>1.16682395556989</v>
      </c>
      <c r="F17" s="139">
        <v>1.10980491124798</v>
      </c>
      <c r="G17" s="139">
        <v>1.0840884257827801</v>
      </c>
      <c r="H17" s="139">
        <v>1.0643562225852901</v>
      </c>
      <c r="I17" s="139">
        <v>1.0548905778569899</v>
      </c>
      <c r="J17" s="139">
        <v>1.0494003765328499</v>
      </c>
      <c r="K17" s="139">
        <v>1.03850223123478</v>
      </c>
      <c r="L17" s="139">
        <v>1.0593733268347301</v>
      </c>
      <c r="M17" s="139">
        <v>1.0488560522771599</v>
      </c>
      <c r="N17" s="225">
        <v>1.13180794177695</v>
      </c>
    </row>
    <row r="18" spans="1:14">
      <c r="A18" s="260" t="s">
        <v>228</v>
      </c>
      <c r="B18" s="260"/>
      <c r="C18" s="139">
        <v>0.62286093613358295</v>
      </c>
      <c r="D18" s="139">
        <v>0.59393281511214102</v>
      </c>
      <c r="E18" s="139">
        <v>0.58812498955699199</v>
      </c>
      <c r="F18" s="139">
        <v>0.55837436737300195</v>
      </c>
      <c r="G18" s="139">
        <v>0.52227186639227496</v>
      </c>
      <c r="H18" s="139">
        <v>0.51238693163743998</v>
      </c>
      <c r="I18" s="139">
        <v>0.49738140088493499</v>
      </c>
      <c r="J18" s="139">
        <v>0.48295968867836098</v>
      </c>
      <c r="K18" s="139">
        <v>0.47915045424996</v>
      </c>
      <c r="L18" s="139">
        <v>0.487231117971201</v>
      </c>
      <c r="M18" s="139">
        <v>0.487231117971201</v>
      </c>
      <c r="N18" s="225">
        <v>0.50631159177984697</v>
      </c>
    </row>
    <row r="19" spans="1:14">
      <c r="A19" s="260" t="s">
        <v>66</v>
      </c>
      <c r="B19" s="260"/>
      <c r="C19" s="139">
        <v>0.21398094877968199</v>
      </c>
      <c r="D19" s="139">
        <v>3.3662258272544598E-2</v>
      </c>
      <c r="E19" s="139">
        <v>9.3920965576633608E-3</v>
      </c>
      <c r="F19" s="139">
        <v>-1.33057304846711E-2</v>
      </c>
      <c r="G19" s="139">
        <v>1.1544779571133E-2</v>
      </c>
      <c r="H19" s="139">
        <v>-5.2224332206091101E-2</v>
      </c>
      <c r="I19" s="139">
        <v>-0.114456532576103</v>
      </c>
      <c r="J19" s="139">
        <v>-8.4310163274107494E-2</v>
      </c>
      <c r="K19" s="139">
        <v>0.287398837185736</v>
      </c>
      <c r="L19" s="139">
        <v>-0.20032055878615301</v>
      </c>
      <c r="M19" s="139">
        <v>-0.17486697576657501</v>
      </c>
      <c r="N19" s="225">
        <v>-0.162550165733791</v>
      </c>
    </row>
    <row r="21" spans="1:14">
      <c r="A21" s="2" t="s">
        <v>111</v>
      </c>
      <c r="F21" s="2" t="s">
        <v>112</v>
      </c>
    </row>
    <row r="22" spans="1:14" s="44" customFormat="1" ht="11.25" customHeight="1">
      <c r="A22" s="60" t="s">
        <v>129</v>
      </c>
      <c r="B22" s="59"/>
      <c r="C22" s="59"/>
      <c r="D22" s="59"/>
      <c r="E22" s="59"/>
      <c r="F22" s="44" t="s">
        <v>152</v>
      </c>
    </row>
    <row r="23" spans="1:14" s="44" customFormat="1">
      <c r="B23" s="2"/>
      <c r="F23" s="2"/>
    </row>
  </sheetData>
  <mergeCells count="6">
    <mergeCell ref="A19:B19"/>
    <mergeCell ref="A5:B5"/>
    <mergeCell ref="A4:B4"/>
    <mergeCell ref="A7:B7"/>
    <mergeCell ref="A6:B6"/>
    <mergeCell ref="A18:B18"/>
  </mergeCells>
  <phoneticPr fontId="9" type="noConversion"/>
  <pageMargins left="0.74803149606299213" right="0.11811023622047245" top="0.23622047244094491" bottom="0.23622047244094491" header="0.23622047244094491" footer="0.23622047244094491"/>
  <pageSetup paperSize="9" scale="6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R82"/>
  <sheetViews>
    <sheetView view="pageBreakPreview" zoomScaleNormal="100" zoomScaleSheetLayoutView="100" workbookViewId="0">
      <pane xSplit="2" topLeftCell="D1" activePane="topRight" state="frozen"/>
      <selection pane="topRight" activeCell="G5" sqref="G5:G6"/>
    </sheetView>
  </sheetViews>
  <sheetFormatPr defaultColWidth="8.8984375" defaultRowHeight="10.8"/>
  <cols>
    <col min="1" max="1" width="3.3984375" style="2" customWidth="1"/>
    <col min="2" max="2" width="14" style="2" customWidth="1"/>
    <col min="3" max="15" width="10.796875" style="2" customWidth="1"/>
    <col min="16" max="16" width="11.69921875" style="6" bestFit="1" customWidth="1"/>
    <col min="17" max="17" width="8.8984375" style="8"/>
    <col min="18" max="16384" width="8.8984375" style="2"/>
  </cols>
  <sheetData>
    <row r="1" spans="1:18" ht="14.4">
      <c r="A1" s="136" t="s">
        <v>229</v>
      </c>
    </row>
    <row r="2" spans="1:18" ht="14.4">
      <c r="A2" s="65" t="s">
        <v>84</v>
      </c>
    </row>
    <row r="3" spans="1:18" ht="14.4">
      <c r="A3" s="48"/>
    </row>
    <row r="4" spans="1:18" ht="33.75" customHeight="1">
      <c r="A4" s="287" t="s">
        <v>230</v>
      </c>
      <c r="B4" s="288"/>
      <c r="C4" s="267" t="s">
        <v>231</v>
      </c>
      <c r="D4" s="259"/>
      <c r="E4" s="259"/>
      <c r="F4" s="259"/>
      <c r="G4" s="291" t="s">
        <v>154</v>
      </c>
      <c r="H4" s="292"/>
      <c r="I4" s="292"/>
      <c r="J4" s="292"/>
      <c r="K4" s="292"/>
      <c r="L4" s="292"/>
      <c r="M4" s="292"/>
      <c r="N4" s="293"/>
      <c r="O4" s="134" t="s">
        <v>232</v>
      </c>
    </row>
    <row r="5" spans="1:18">
      <c r="A5" s="288"/>
      <c r="B5" s="288"/>
      <c r="C5" s="259">
        <v>2000</v>
      </c>
      <c r="D5" s="259"/>
      <c r="E5" s="259">
        <v>2014</v>
      </c>
      <c r="F5" s="259"/>
      <c r="G5" s="286">
        <v>1960</v>
      </c>
      <c r="H5" s="259">
        <v>1970</v>
      </c>
      <c r="I5" s="286">
        <v>1980</v>
      </c>
      <c r="J5" s="286">
        <v>1990</v>
      </c>
      <c r="K5" s="286">
        <v>2000</v>
      </c>
      <c r="L5" s="259">
        <v>2010</v>
      </c>
      <c r="M5" s="289">
        <v>2012</v>
      </c>
      <c r="N5" s="289">
        <v>2013</v>
      </c>
      <c r="O5" s="259">
        <v>2014</v>
      </c>
      <c r="P5" s="2"/>
      <c r="R5" s="8"/>
    </row>
    <row r="6" spans="1:18" ht="43.2">
      <c r="A6" s="288"/>
      <c r="B6" s="288"/>
      <c r="C6" s="25" t="s">
        <v>233</v>
      </c>
      <c r="D6" s="25" t="s">
        <v>234</v>
      </c>
      <c r="E6" s="25" t="s">
        <v>233</v>
      </c>
      <c r="F6" s="25" t="s">
        <v>234</v>
      </c>
      <c r="G6" s="259"/>
      <c r="H6" s="259"/>
      <c r="I6" s="259"/>
      <c r="J6" s="259"/>
      <c r="K6" s="259"/>
      <c r="L6" s="259"/>
      <c r="M6" s="290"/>
      <c r="N6" s="290"/>
      <c r="O6" s="259" t="s">
        <v>235</v>
      </c>
      <c r="P6" s="2"/>
      <c r="R6" s="8"/>
    </row>
    <row r="7" spans="1:18" ht="14.4">
      <c r="A7" s="260" t="s">
        <v>236</v>
      </c>
      <c r="B7" s="260"/>
      <c r="C7" s="200">
        <v>62.881825847011989</v>
      </c>
      <c r="D7" s="200">
        <v>6.8842525141604769</v>
      </c>
      <c r="E7" s="221">
        <v>65.734031249461339</v>
      </c>
      <c r="F7" s="221">
        <v>8.069886169613838</v>
      </c>
      <c r="G7" s="228">
        <v>4.9178168979329007</v>
      </c>
      <c r="H7" s="228">
        <v>4.7281681327616543</v>
      </c>
      <c r="I7" s="228">
        <v>3.6986446661547494</v>
      </c>
      <c r="J7" s="228">
        <v>3.2355767289210702</v>
      </c>
      <c r="K7" s="228">
        <v>2.6794055338015155</v>
      </c>
      <c r="L7" s="229">
        <v>2.4344126892722802</v>
      </c>
      <c r="M7" s="230">
        <v>2.468950594977489</v>
      </c>
      <c r="N7" s="221">
        <v>2.4599457680152308</v>
      </c>
      <c r="O7" s="27">
        <v>30.80569831</v>
      </c>
      <c r="P7" s="66"/>
      <c r="R7" s="8"/>
    </row>
    <row r="8" spans="1:18" ht="14.4">
      <c r="A8" s="260" t="s">
        <v>237</v>
      </c>
      <c r="B8" s="260"/>
      <c r="C8" s="200">
        <v>71.702445423142521</v>
      </c>
      <c r="D8" s="200">
        <v>7.3371370523513013</v>
      </c>
      <c r="E8" s="221">
        <v>72.923038940074903</v>
      </c>
      <c r="F8" s="221">
        <v>12.5766919737843</v>
      </c>
      <c r="G8" s="228">
        <v>6.1550000000000002</v>
      </c>
      <c r="H8" s="228">
        <v>4.53</v>
      </c>
      <c r="I8" s="228">
        <v>2.83</v>
      </c>
      <c r="J8" s="228">
        <v>1.59</v>
      </c>
      <c r="K8" s="228">
        <v>1.47</v>
      </c>
      <c r="L8" s="229">
        <v>1.226</v>
      </c>
      <c r="M8" s="230">
        <v>1.2969999999999999</v>
      </c>
      <c r="N8" s="221">
        <v>1.1870000000000001</v>
      </c>
      <c r="O8" s="27">
        <v>86.734197129999998</v>
      </c>
      <c r="P8" s="66"/>
      <c r="R8" s="8"/>
    </row>
    <row r="9" spans="1:18" ht="14.4">
      <c r="A9" s="261" t="s">
        <v>238</v>
      </c>
      <c r="B9" s="260"/>
      <c r="C9" s="31" t="s">
        <v>239</v>
      </c>
      <c r="D9" s="31" t="s">
        <v>239</v>
      </c>
      <c r="E9" s="224" t="s">
        <v>14</v>
      </c>
      <c r="F9" s="224" t="s">
        <v>14</v>
      </c>
      <c r="G9" s="231" t="s">
        <v>14</v>
      </c>
      <c r="H9" s="231" t="s">
        <v>14</v>
      </c>
      <c r="I9" s="231" t="s">
        <v>14</v>
      </c>
      <c r="J9" s="231" t="s">
        <v>14</v>
      </c>
      <c r="K9" s="231" t="s">
        <v>14</v>
      </c>
      <c r="L9" s="231" t="s">
        <v>14</v>
      </c>
      <c r="M9" s="231" t="s">
        <v>14</v>
      </c>
      <c r="N9" s="231" t="s">
        <v>462</v>
      </c>
      <c r="O9" s="150" t="s">
        <v>14</v>
      </c>
      <c r="P9" s="66"/>
      <c r="R9" s="8"/>
    </row>
    <row r="10" spans="1:18" ht="14.4">
      <c r="A10" s="142"/>
      <c r="B10" s="135" t="s">
        <v>240</v>
      </c>
      <c r="C10" s="200">
        <v>66.736077985298238</v>
      </c>
      <c r="D10" s="200">
        <v>2.936373977176824</v>
      </c>
      <c r="E10" s="221">
        <v>70.514998641320403</v>
      </c>
      <c r="F10" s="221">
        <v>4.5623279498115599</v>
      </c>
      <c r="G10" s="228">
        <v>6.4870000000000001</v>
      </c>
      <c r="H10" s="228">
        <v>5.7510000000000003</v>
      </c>
      <c r="I10" s="228">
        <v>4.2460000000000004</v>
      </c>
      <c r="J10" s="228">
        <v>3.532</v>
      </c>
      <c r="K10" s="228">
        <v>2.4009999999999998</v>
      </c>
      <c r="L10" s="229">
        <v>2.0419999999999998</v>
      </c>
      <c r="M10" s="232">
        <v>2.012</v>
      </c>
      <c r="N10" s="221">
        <v>1.994</v>
      </c>
      <c r="O10" s="27">
        <v>18.30593322</v>
      </c>
      <c r="P10" s="66"/>
      <c r="R10" s="8"/>
    </row>
    <row r="11" spans="1:18" ht="14.4">
      <c r="A11" s="42"/>
      <c r="B11" s="141" t="s">
        <v>241</v>
      </c>
      <c r="C11" s="200">
        <v>55.391180601768355</v>
      </c>
      <c r="D11" s="200">
        <v>3.0280994965111532</v>
      </c>
      <c r="E11" s="221">
        <v>63.440055243061003</v>
      </c>
      <c r="F11" s="221">
        <v>5.4820625547189898</v>
      </c>
      <c r="G11" s="228">
        <v>6.3</v>
      </c>
      <c r="H11" s="228">
        <v>5.9240000000000004</v>
      </c>
      <c r="I11" s="228">
        <v>5.8620000000000001</v>
      </c>
      <c r="J11" s="228">
        <v>5.7409999999999997</v>
      </c>
      <c r="K11" s="228">
        <v>3.8220000000000001</v>
      </c>
      <c r="L11" s="229">
        <v>2.581</v>
      </c>
      <c r="M11" s="232">
        <v>2.331</v>
      </c>
      <c r="N11" s="221">
        <v>2.8610000000000002</v>
      </c>
      <c r="O11" s="27">
        <v>17.63975589</v>
      </c>
      <c r="P11" s="66"/>
      <c r="R11" s="8"/>
    </row>
    <row r="12" spans="1:18" ht="14.4">
      <c r="A12" s="42"/>
      <c r="B12" s="141" t="s">
        <v>242</v>
      </c>
      <c r="C12" s="200">
        <v>64.652607267173153</v>
      </c>
      <c r="D12" s="200">
        <v>4.6154118093945335</v>
      </c>
      <c r="E12" s="221">
        <v>66.223630109372294</v>
      </c>
      <c r="F12" s="221">
        <v>5.3166768089101097</v>
      </c>
      <c r="G12" s="228">
        <v>5.6660000000000004</v>
      </c>
      <c r="H12" s="228">
        <v>5.4740000000000002</v>
      </c>
      <c r="I12" s="228">
        <v>4.43</v>
      </c>
      <c r="J12" s="228">
        <v>3.1219999999999999</v>
      </c>
      <c r="K12" s="228">
        <v>2.4529999999999998</v>
      </c>
      <c r="L12" s="229">
        <v>2.117</v>
      </c>
      <c r="M12" s="232">
        <v>2.37</v>
      </c>
      <c r="N12" s="221">
        <v>2.3380000000000001</v>
      </c>
      <c r="O12" s="27">
        <v>18.681427079999999</v>
      </c>
      <c r="P12" s="66"/>
      <c r="R12" s="8"/>
    </row>
    <row r="13" spans="1:18" ht="14.4">
      <c r="A13" s="42"/>
      <c r="B13" s="141" t="s">
        <v>26</v>
      </c>
      <c r="C13" s="200">
        <v>54.046333876239892</v>
      </c>
      <c r="D13" s="200">
        <v>3.6655219237699042</v>
      </c>
      <c r="E13" s="221">
        <v>61.498110412703703</v>
      </c>
      <c r="F13" s="221">
        <v>3.8190057640608002</v>
      </c>
      <c r="G13" s="228">
        <v>5.9610000000000003</v>
      </c>
      <c r="H13" s="228">
        <v>5.9740000000000002</v>
      </c>
      <c r="I13" s="228">
        <v>6.2770000000000001</v>
      </c>
      <c r="J13" s="228">
        <v>6.1520000000000001</v>
      </c>
      <c r="K13" s="228">
        <v>4.2270000000000003</v>
      </c>
      <c r="L13" s="229">
        <v>2.7469999999999999</v>
      </c>
      <c r="M13" s="232">
        <v>3.1080000000000001</v>
      </c>
      <c r="N13" s="221">
        <v>3.02</v>
      </c>
      <c r="O13" s="27">
        <v>11.01121171</v>
      </c>
      <c r="P13" s="66"/>
      <c r="R13" s="8"/>
    </row>
    <row r="14" spans="1:18" ht="14.4">
      <c r="A14" s="42"/>
      <c r="B14" s="141" t="s">
        <v>243</v>
      </c>
      <c r="C14" s="200">
        <v>62.856806319426653</v>
      </c>
      <c r="D14" s="200">
        <v>3.8185499674587682</v>
      </c>
      <c r="E14" s="221">
        <v>68.751525445827696</v>
      </c>
      <c r="F14" s="221">
        <v>5.5500224328320202</v>
      </c>
      <c r="G14" s="228">
        <v>6.3090000000000002</v>
      </c>
      <c r="H14" s="228">
        <v>4.8579999999999997</v>
      </c>
      <c r="I14" s="228">
        <v>3.7890000000000001</v>
      </c>
      <c r="J14" s="228">
        <v>3.5139999999999998</v>
      </c>
      <c r="K14" s="228">
        <v>3.0649999999999999</v>
      </c>
      <c r="L14" s="229">
        <v>2.6349999999999998</v>
      </c>
      <c r="M14" s="232">
        <v>1.9750000000000001</v>
      </c>
      <c r="N14" s="221">
        <v>1.964</v>
      </c>
      <c r="O14" s="27">
        <v>21.596718769999999</v>
      </c>
      <c r="P14" s="66"/>
      <c r="R14" s="8"/>
    </row>
    <row r="15" spans="1:18" ht="14.4">
      <c r="A15" s="42"/>
      <c r="B15" s="141" t="s">
        <v>244</v>
      </c>
      <c r="C15" s="200">
        <v>64.440239994697237</v>
      </c>
      <c r="D15" s="200">
        <v>4.9130982350949761</v>
      </c>
      <c r="E15" s="221">
        <v>70.168226271254198</v>
      </c>
      <c r="F15" s="221">
        <v>5.3027387463472397</v>
      </c>
      <c r="G15" s="228">
        <v>6.05</v>
      </c>
      <c r="H15" s="228">
        <v>6.0759999999999996</v>
      </c>
      <c r="I15" s="228">
        <v>4.5650000000000004</v>
      </c>
      <c r="J15" s="228">
        <v>3.4460000000000002</v>
      </c>
      <c r="K15" s="228">
        <v>2.427</v>
      </c>
      <c r="L15" s="229">
        <v>2.0019999999999998</v>
      </c>
      <c r="M15" s="232">
        <v>1.9590000000000001</v>
      </c>
      <c r="N15" s="221">
        <v>1.9379999999999999</v>
      </c>
      <c r="O15" s="27">
        <v>21.618211850000002</v>
      </c>
      <c r="P15" s="66"/>
      <c r="R15" s="8"/>
    </row>
    <row r="16" spans="1:18" ht="14.4">
      <c r="A16" s="42"/>
      <c r="B16" s="141" t="s">
        <v>245</v>
      </c>
      <c r="C16" s="200">
        <v>58.306156263296714</v>
      </c>
      <c r="D16" s="200">
        <v>3.1851624819646469</v>
      </c>
      <c r="E16" s="221">
        <v>62.234840867956102</v>
      </c>
      <c r="F16" s="221">
        <v>3.9771042534795602</v>
      </c>
      <c r="G16" s="228">
        <v>7.1479999999999997</v>
      </c>
      <c r="H16" s="228">
        <v>6.2640000000000002</v>
      </c>
      <c r="I16" s="228">
        <v>5.1829999999999998</v>
      </c>
      <c r="J16" s="228">
        <v>4.32</v>
      </c>
      <c r="K16" s="228">
        <v>3.8140000000000001</v>
      </c>
      <c r="L16" s="229">
        <v>3.1419999999999999</v>
      </c>
      <c r="M16" s="232">
        <v>3.0760000000000001</v>
      </c>
      <c r="N16" s="221">
        <v>3.0430000000000001</v>
      </c>
      <c r="O16" s="27">
        <v>11.770740480000001</v>
      </c>
      <c r="P16" s="66"/>
      <c r="R16" s="8"/>
    </row>
    <row r="17" spans="1:18" ht="14.4">
      <c r="A17" s="42"/>
      <c r="B17" s="141" t="s">
        <v>246</v>
      </c>
      <c r="C17" s="200">
        <v>71.180108692878818</v>
      </c>
      <c r="D17" s="200">
        <v>7.3628198913071206</v>
      </c>
      <c r="E17" s="221">
        <v>73.648484294834503</v>
      </c>
      <c r="F17" s="221">
        <v>10.6714177116899</v>
      </c>
      <c r="G17" s="228">
        <v>5.4539999999999997</v>
      </c>
      <c r="H17" s="228">
        <v>3.0859999999999999</v>
      </c>
      <c r="I17" s="228">
        <v>1.7370000000000001</v>
      </c>
      <c r="J17" s="228">
        <v>1.865</v>
      </c>
      <c r="K17" s="228"/>
      <c r="L17" s="229">
        <v>1.1499999999999999</v>
      </c>
      <c r="M17" s="232">
        <v>1.29</v>
      </c>
      <c r="N17" s="221">
        <v>1.19</v>
      </c>
      <c r="O17" s="27">
        <v>68.05708559</v>
      </c>
      <c r="P17" s="66"/>
      <c r="R17" s="8"/>
    </row>
    <row r="18" spans="1:18" ht="14.4">
      <c r="A18" s="42"/>
      <c r="B18" s="141" t="s">
        <v>247</v>
      </c>
      <c r="C18" s="200">
        <v>69.122656882953848</v>
      </c>
      <c r="D18" s="200">
        <v>6.8917552076494175</v>
      </c>
      <c r="E18" s="221">
        <v>72.147332313721606</v>
      </c>
      <c r="F18" s="221">
        <v>10.0502310430428</v>
      </c>
      <c r="G18" s="228">
        <v>6.1470000000000002</v>
      </c>
      <c r="H18" s="228">
        <v>5.5949999999999998</v>
      </c>
      <c r="I18" s="228">
        <v>3.3919999999999999</v>
      </c>
      <c r="J18" s="228">
        <v>2.113</v>
      </c>
      <c r="K18" s="228">
        <v>1.71</v>
      </c>
      <c r="L18" s="229">
        <v>1.579</v>
      </c>
      <c r="M18" s="232">
        <v>1.4119999999999999</v>
      </c>
      <c r="N18" s="221">
        <v>1.399</v>
      </c>
      <c r="O18" s="27">
        <v>56.454244129999999</v>
      </c>
      <c r="P18" s="66"/>
      <c r="R18" s="8"/>
    </row>
    <row r="19" spans="1:18" ht="14.4">
      <c r="A19" s="43"/>
      <c r="B19" s="141" t="s">
        <v>143</v>
      </c>
      <c r="C19" s="200">
        <v>62.316321857294277</v>
      </c>
      <c r="D19" s="200">
        <v>5.6004322607948076</v>
      </c>
      <c r="E19" s="221">
        <v>70.764285574358297</v>
      </c>
      <c r="F19" s="221">
        <v>6.6580474238227101</v>
      </c>
      <c r="G19" s="228">
        <v>7.085</v>
      </c>
      <c r="H19" s="228">
        <v>7.3620000000000001</v>
      </c>
      <c r="I19" s="228">
        <v>5.39</v>
      </c>
      <c r="J19" s="228">
        <v>3.5979999999999999</v>
      </c>
      <c r="K19" s="228">
        <v>1.9830000000000001</v>
      </c>
      <c r="L19" s="229">
        <v>1.8220000000000001</v>
      </c>
      <c r="M19" s="232">
        <v>1.768</v>
      </c>
      <c r="N19" s="221">
        <v>1.7430000000000001</v>
      </c>
      <c r="O19" s="27">
        <v>29.48952796</v>
      </c>
      <c r="P19" s="66"/>
      <c r="R19" s="8"/>
    </row>
    <row r="20" spans="1:18" ht="14.4">
      <c r="A20" s="294" t="s">
        <v>248</v>
      </c>
      <c r="B20" s="260"/>
      <c r="C20" s="200">
        <v>67.511055998310425</v>
      </c>
      <c r="D20" s="200">
        <v>7.0058111604590714</v>
      </c>
      <c r="E20" s="221">
        <v>72.771207399767803</v>
      </c>
      <c r="F20" s="221">
        <v>9.1283203115005893</v>
      </c>
      <c r="G20" s="228">
        <v>5.4690000000000003</v>
      </c>
      <c r="H20" s="228">
        <v>5.5119999999999996</v>
      </c>
      <c r="I20" s="228">
        <v>2.6320000000000001</v>
      </c>
      <c r="J20" s="228">
        <v>2.3359999999999999</v>
      </c>
      <c r="K20" s="228">
        <v>1.7370000000000001</v>
      </c>
      <c r="L20" s="229">
        <v>1.5980000000000001</v>
      </c>
      <c r="M20" s="232">
        <v>1.663</v>
      </c>
      <c r="N20" s="221">
        <v>1.6679999999999999</v>
      </c>
      <c r="O20" s="27">
        <v>50.431392979999998</v>
      </c>
      <c r="P20" s="66"/>
      <c r="R20" s="8"/>
    </row>
    <row r="21" spans="1:18" ht="14.4">
      <c r="A21" s="260" t="s">
        <v>249</v>
      </c>
      <c r="B21" s="260"/>
      <c r="C21" s="200">
        <v>68.193625994081614</v>
      </c>
      <c r="D21" s="200">
        <v>17.182195939542311</v>
      </c>
      <c r="E21" s="221">
        <v>61.243378415186299</v>
      </c>
      <c r="F21" s="221">
        <v>25.788950011640999</v>
      </c>
      <c r="G21" s="228">
        <v>2.0009999999999999</v>
      </c>
      <c r="H21" s="228">
        <v>2.1349999999999998</v>
      </c>
      <c r="I21" s="228">
        <v>1.75</v>
      </c>
      <c r="J21" s="228">
        <v>1.54</v>
      </c>
      <c r="K21" s="228">
        <v>1.359</v>
      </c>
      <c r="L21" s="229">
        <v>1.39</v>
      </c>
      <c r="M21" s="230">
        <v>1.41</v>
      </c>
      <c r="N21" s="221">
        <v>1.43</v>
      </c>
      <c r="O21" s="27">
        <v>198.8710916</v>
      </c>
      <c r="P21" s="66"/>
      <c r="R21" s="8"/>
    </row>
    <row r="23" spans="1:18">
      <c r="A23" s="2" t="s">
        <v>134</v>
      </c>
      <c r="H23" s="2" t="s">
        <v>135</v>
      </c>
    </row>
    <row r="24" spans="1:18">
      <c r="A24" s="2" t="s">
        <v>136</v>
      </c>
      <c r="H24" s="2" t="s">
        <v>137</v>
      </c>
    </row>
    <row r="28" spans="1:18" ht="14.4">
      <c r="B28"/>
      <c r="C28" s="34"/>
      <c r="D28" s="34"/>
      <c r="E28" s="34"/>
      <c r="F28" s="34"/>
      <c r="G28" s="34"/>
      <c r="H28" s="34"/>
      <c r="I28" s="34"/>
      <c r="P28" s="2"/>
      <c r="Q28"/>
    </row>
    <row r="29" spans="1:18" s="6" customFormat="1" ht="14.4">
      <c r="B29" s="2"/>
      <c r="C29" s="5"/>
      <c r="D29" s="5"/>
      <c r="E29" s="5"/>
      <c r="F29" s="5"/>
      <c r="G29" s="5"/>
      <c r="H29" s="5"/>
      <c r="I29" s="5"/>
      <c r="Q29" s="7"/>
    </row>
    <row r="30" spans="1:18" ht="14.4">
      <c r="B30"/>
      <c r="C30" s="34"/>
      <c r="D30" s="34"/>
      <c r="E30" s="34"/>
      <c r="F30" s="34"/>
      <c r="G30" s="34"/>
      <c r="H30" s="34"/>
      <c r="I30" s="34"/>
      <c r="P30" s="2"/>
      <c r="Q30"/>
    </row>
    <row r="31" spans="1:18" s="6" customFormat="1" ht="14.4">
      <c r="B31" s="2"/>
      <c r="C31" s="5"/>
      <c r="D31" s="5"/>
      <c r="E31" s="5"/>
      <c r="F31" s="5"/>
      <c r="G31" s="5"/>
      <c r="H31" s="5"/>
      <c r="I31" s="5"/>
      <c r="Q31" s="7"/>
    </row>
    <row r="32" spans="1:18" ht="14.4">
      <c r="B32"/>
      <c r="C32" s="34"/>
      <c r="D32" s="34"/>
      <c r="E32" s="34"/>
      <c r="F32" s="34"/>
      <c r="G32" s="34"/>
      <c r="H32" s="34"/>
      <c r="I32" s="34"/>
      <c r="P32" s="2"/>
      <c r="Q32"/>
    </row>
    <row r="33" spans="2:17" s="6" customFormat="1" ht="14.4">
      <c r="B33" s="2"/>
      <c r="C33" s="5"/>
      <c r="D33" s="5"/>
      <c r="E33" s="5"/>
      <c r="F33" s="5"/>
      <c r="G33" s="5"/>
      <c r="H33" s="5"/>
      <c r="I33" s="5"/>
      <c r="Q33" s="7"/>
    </row>
    <row r="34" spans="2:17" ht="14.4">
      <c r="B34"/>
      <c r="C34" s="34"/>
      <c r="D34" s="34"/>
      <c r="E34" s="34"/>
      <c r="F34" s="34"/>
      <c r="G34" s="34"/>
      <c r="H34" s="34"/>
      <c r="I34" s="34"/>
      <c r="P34" s="2"/>
      <c r="Q34"/>
    </row>
    <row r="35" spans="2:17" s="6" customFormat="1" ht="14.4">
      <c r="B35" s="2"/>
      <c r="C35" s="5"/>
      <c r="D35" s="5"/>
      <c r="E35" s="5"/>
      <c r="F35" s="5"/>
      <c r="G35" s="5"/>
      <c r="H35" s="5"/>
      <c r="I35" s="5"/>
      <c r="Q35" s="7"/>
    </row>
    <row r="36" spans="2:17" ht="14.4">
      <c r="B36"/>
      <c r="C36" s="34"/>
      <c r="D36" s="34"/>
      <c r="E36" s="34"/>
      <c r="F36" s="34"/>
      <c r="G36" s="34"/>
      <c r="H36" s="34"/>
      <c r="I36" s="34"/>
      <c r="P36" s="2"/>
      <c r="Q36"/>
    </row>
    <row r="37" spans="2:17" s="6" customFormat="1" ht="14.4">
      <c r="B37" s="2"/>
      <c r="C37" s="5"/>
      <c r="D37" s="5"/>
      <c r="E37" s="5"/>
      <c r="F37" s="5"/>
      <c r="G37" s="5"/>
      <c r="H37" s="5"/>
      <c r="I37" s="5"/>
      <c r="Q37" s="7"/>
    </row>
    <row r="38" spans="2:17" ht="14.4">
      <c r="B38"/>
      <c r="C38" s="34"/>
      <c r="D38" s="34"/>
      <c r="E38" s="34"/>
      <c r="F38" s="34"/>
      <c r="G38" s="34"/>
      <c r="H38" s="34"/>
      <c r="I38" s="34"/>
      <c r="P38" s="2"/>
      <c r="Q38"/>
    </row>
    <row r="39" spans="2:17" s="6" customFormat="1" ht="14.4">
      <c r="B39" s="2"/>
      <c r="C39" s="2"/>
      <c r="D39" s="2"/>
      <c r="E39" s="2"/>
      <c r="F39" s="2"/>
      <c r="G39" s="2"/>
      <c r="H39" s="2"/>
      <c r="I39" s="2"/>
      <c r="Q39" s="7"/>
    </row>
    <row r="40" spans="2:17" ht="14.4">
      <c r="P40" s="2"/>
      <c r="Q40"/>
    </row>
    <row r="41" spans="2:17" s="6" customFormat="1" ht="14.4">
      <c r="Q41" s="7"/>
    </row>
    <row r="42" spans="2:17" s="6" customFormat="1"/>
    <row r="43" spans="2:17" s="6" customFormat="1"/>
    <row r="44" spans="2:17" s="6" customFormat="1"/>
    <row r="45" spans="2:17" s="6" customFormat="1"/>
    <row r="46" spans="2:17" s="6" customFormat="1"/>
    <row r="47" spans="2:17" s="6" customFormat="1"/>
    <row r="48" spans="2:17" s="6" customFormat="1"/>
    <row r="49" s="6" customFormat="1"/>
    <row r="50" s="6" customFormat="1"/>
    <row r="51" s="6" customFormat="1"/>
    <row r="52" s="6" customFormat="1"/>
    <row r="53" s="6" customFormat="1"/>
    <row r="54" s="6" customFormat="1"/>
    <row r="55" s="6" customFormat="1"/>
    <row r="56" s="6" customFormat="1"/>
    <row r="57" s="6" customFormat="1"/>
    <row r="58" s="6" customFormat="1"/>
    <row r="59" s="6" customFormat="1"/>
    <row r="60" s="6" customFormat="1"/>
    <row r="61" s="6" customFormat="1"/>
    <row r="62" s="6" customFormat="1"/>
    <row r="63" s="6" customFormat="1"/>
    <row r="64" s="6" customFormat="1"/>
    <row r="65" s="6" customFormat="1"/>
    <row r="66" s="6" customFormat="1"/>
    <row r="67" s="6" customFormat="1"/>
    <row r="68" s="6" customFormat="1"/>
    <row r="69" s="6" customFormat="1"/>
    <row r="70" s="6" customFormat="1"/>
    <row r="71" s="6" customFormat="1"/>
    <row r="72" s="6" customFormat="1"/>
    <row r="73" s="6" customFormat="1"/>
    <row r="74" s="6" customFormat="1"/>
    <row r="75" s="6" customFormat="1"/>
    <row r="76" s="6" customFormat="1"/>
    <row r="77" s="6" customFormat="1"/>
    <row r="78" s="6" customFormat="1"/>
    <row r="79" s="6" customFormat="1"/>
    <row r="80" s="6" customFormat="1"/>
    <row r="81" s="6" customFormat="1"/>
    <row r="82" s="6" customFormat="1"/>
  </sheetData>
  <mergeCells count="19">
    <mergeCell ref="A21:B21"/>
    <mergeCell ref="C4:F4"/>
    <mergeCell ref="C5:D5"/>
    <mergeCell ref="E5:F5"/>
    <mergeCell ref="A7:B7"/>
    <mergeCell ref="A8:B8"/>
    <mergeCell ref="A9:B9"/>
    <mergeCell ref="A20:B20"/>
    <mergeCell ref="K5:K6"/>
    <mergeCell ref="G5:G6"/>
    <mergeCell ref="O5:O6"/>
    <mergeCell ref="A4:B6"/>
    <mergeCell ref="L5:L6"/>
    <mergeCell ref="I5:I6"/>
    <mergeCell ref="J5:J6"/>
    <mergeCell ref="H5:H6"/>
    <mergeCell ref="M5:M6"/>
    <mergeCell ref="G4:N4"/>
    <mergeCell ref="N5:N6"/>
  </mergeCells>
  <phoneticPr fontId="9" type="noConversion"/>
  <pageMargins left="0.74803149606299213" right="0.74803149606299213" top="0.98425196850393704" bottom="0.98425196850393704" header="0.51181102362204722" footer="0.51181102362204722"/>
  <pageSetup paperSize="9" scale="71" orientation="landscape" r:id="rId1"/>
  <headerFooter alignWithMargins="0"/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178"/>
  <sheetViews>
    <sheetView view="pageBreakPreview" topLeftCell="A7" zoomScale="80" zoomScaleNormal="40" zoomScaleSheetLayoutView="80" workbookViewId="0">
      <selection activeCell="Y14" sqref="Y14"/>
    </sheetView>
  </sheetViews>
  <sheetFormatPr defaultColWidth="8.8984375" defaultRowHeight="16.5" customHeight="1"/>
  <cols>
    <col min="1" max="1" width="8.59765625" style="110" customWidth="1"/>
    <col min="2" max="2" width="13.59765625" style="111" customWidth="1"/>
    <col min="3" max="3" width="9.59765625" style="110" customWidth="1"/>
    <col min="4" max="6" width="8.59765625" style="110" customWidth="1"/>
    <col min="7" max="8" width="6.69921875" style="110" bestFit="1" customWidth="1"/>
    <col min="9" max="14" width="8.59765625" style="110" customWidth="1"/>
    <col min="15" max="15" width="6.69921875" style="110" bestFit="1" customWidth="1"/>
    <col min="16" max="16" width="8.8984375" style="110"/>
    <col min="17" max="18" width="9.59765625" style="110" bestFit="1" customWidth="1"/>
    <col min="19" max="22" width="8.8984375" style="110"/>
    <col min="23" max="23" width="8" style="110" customWidth="1"/>
    <col min="24" max="24" width="8.8984375" style="110"/>
    <col min="25" max="25" width="15.296875" style="110" customWidth="1"/>
    <col min="26" max="16384" width="8.8984375" style="110"/>
  </cols>
  <sheetData>
    <row r="1" spans="1:25" s="108" customFormat="1" ht="16.5" customHeight="1">
      <c r="A1" s="108" t="s">
        <v>472</v>
      </c>
      <c r="B1" s="109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</row>
    <row r="2" spans="1:25" s="108" customFormat="1" ht="16.5" customHeight="1">
      <c r="A2" s="108" t="s">
        <v>473</v>
      </c>
      <c r="B2" s="109"/>
    </row>
    <row r="3" spans="1:25" ht="16.5" customHeight="1">
      <c r="P3" s="111"/>
      <c r="X3" s="112"/>
    </row>
    <row r="4" spans="1:25" ht="16.5" customHeight="1">
      <c r="A4" s="111"/>
      <c r="B4" s="295" t="s">
        <v>195</v>
      </c>
      <c r="C4" s="297" t="s">
        <v>196</v>
      </c>
      <c r="D4" s="299" t="s">
        <v>197</v>
      </c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X4" s="113"/>
    </row>
    <row r="5" spans="1:25" ht="16.5" customHeight="1">
      <c r="A5" s="116"/>
      <c r="B5" s="296"/>
      <c r="C5" s="298"/>
      <c r="D5" s="117" t="s">
        <v>178</v>
      </c>
      <c r="E5" s="117" t="s">
        <v>179</v>
      </c>
      <c r="F5" s="117" t="s">
        <v>180</v>
      </c>
      <c r="G5" s="117" t="s">
        <v>181</v>
      </c>
      <c r="H5" s="117" t="s">
        <v>182</v>
      </c>
      <c r="I5" s="117" t="s">
        <v>183</v>
      </c>
      <c r="J5" s="117" t="s">
        <v>184</v>
      </c>
      <c r="K5" s="117" t="s">
        <v>185</v>
      </c>
      <c r="L5" s="117" t="s">
        <v>186</v>
      </c>
      <c r="M5" s="117" t="s">
        <v>187</v>
      </c>
      <c r="N5" s="117" t="s">
        <v>188</v>
      </c>
      <c r="O5" s="117" t="s">
        <v>189</v>
      </c>
      <c r="P5" s="117" t="s">
        <v>190</v>
      </c>
      <c r="Q5" s="117" t="s">
        <v>191</v>
      </c>
      <c r="R5" s="117" t="s">
        <v>192</v>
      </c>
      <c r="S5" s="117" t="s">
        <v>193</v>
      </c>
      <c r="T5" s="117" t="s">
        <v>194</v>
      </c>
      <c r="X5" s="113"/>
    </row>
    <row r="6" spans="1:25" ht="16.5" customHeight="1">
      <c r="A6" s="118"/>
      <c r="B6" s="300" t="s">
        <v>198</v>
      </c>
      <c r="C6" s="114" t="s">
        <v>199</v>
      </c>
      <c r="D6" s="115">
        <v>46223.843999999997</v>
      </c>
      <c r="E6" s="115">
        <v>42116.819000000003</v>
      </c>
      <c r="F6" s="115">
        <v>44333.254999999997</v>
      </c>
      <c r="G6" s="115">
        <v>57372.413</v>
      </c>
      <c r="H6" s="115">
        <v>69787.588000000003</v>
      </c>
      <c r="I6" s="115">
        <v>54148.396000000001</v>
      </c>
      <c r="J6" s="115">
        <v>48300.078000000001</v>
      </c>
      <c r="K6" s="115">
        <v>60477.911</v>
      </c>
      <c r="L6" s="115">
        <v>62353.281999999999</v>
      </c>
      <c r="M6" s="115">
        <v>52513.697999999997</v>
      </c>
      <c r="N6" s="115">
        <v>41888.300999999999</v>
      </c>
      <c r="O6" s="115">
        <v>41743.572999999997</v>
      </c>
      <c r="P6" s="115">
        <v>28223.579000000002</v>
      </c>
      <c r="Q6" s="115">
        <v>19966.448</v>
      </c>
      <c r="R6" s="115">
        <v>15697.892</v>
      </c>
      <c r="S6" s="115">
        <v>10754.066000000001</v>
      </c>
      <c r="T6" s="115">
        <v>8281.9120000000021</v>
      </c>
      <c r="X6" s="113"/>
    </row>
    <row r="7" spans="1:25" ht="16.5" customHeight="1">
      <c r="A7" s="118"/>
      <c r="B7" s="301"/>
      <c r="C7" s="114" t="s">
        <v>200</v>
      </c>
      <c r="D7" s="115">
        <v>39355.142</v>
      </c>
      <c r="E7" s="115">
        <v>36118.267</v>
      </c>
      <c r="F7" s="115">
        <v>38559.817999999999</v>
      </c>
      <c r="G7" s="115">
        <v>50998.046000000002</v>
      </c>
      <c r="H7" s="115">
        <v>64086.099000000002</v>
      </c>
      <c r="I7" s="115">
        <v>51005.216</v>
      </c>
      <c r="J7" s="115">
        <v>45840.82</v>
      </c>
      <c r="K7" s="115">
        <v>57851.124000000003</v>
      </c>
      <c r="L7" s="115">
        <v>58686.466</v>
      </c>
      <c r="M7" s="115">
        <v>49710.981</v>
      </c>
      <c r="N7" s="115">
        <v>38689</v>
      </c>
      <c r="O7" s="115">
        <v>38723.69</v>
      </c>
      <c r="P7" s="115">
        <v>27168.830999999998</v>
      </c>
      <c r="Q7" s="115">
        <v>19308.797999999999</v>
      </c>
      <c r="R7" s="115">
        <v>15833.696</v>
      </c>
      <c r="S7" s="115">
        <v>12004.013999999999</v>
      </c>
      <c r="T7" s="115">
        <v>11698.402</v>
      </c>
      <c r="X7" s="113"/>
    </row>
    <row r="8" spans="1:25" ht="16.5" customHeight="1">
      <c r="A8" s="118"/>
      <c r="B8" s="300" t="s">
        <v>201</v>
      </c>
      <c r="C8" s="114" t="s">
        <v>199</v>
      </c>
      <c r="D8" s="115">
        <v>1152.2539999999999</v>
      </c>
      <c r="E8" s="115">
        <v>1267.845</v>
      </c>
      <c r="F8" s="115">
        <v>1666.079</v>
      </c>
      <c r="G8" s="115">
        <v>1817.7929999999999</v>
      </c>
      <c r="H8" s="115">
        <v>1683.75</v>
      </c>
      <c r="I8" s="115">
        <v>1865.2560000000001</v>
      </c>
      <c r="J8" s="115">
        <v>1927.0340000000001</v>
      </c>
      <c r="K8" s="115">
        <v>2099.9470000000001</v>
      </c>
      <c r="L8" s="115">
        <v>2100.6390000000001</v>
      </c>
      <c r="M8" s="115">
        <v>2064.2330000000002</v>
      </c>
      <c r="N8" s="115">
        <v>1876.0640000000001</v>
      </c>
      <c r="O8" s="115">
        <v>1359.1389999999999</v>
      </c>
      <c r="P8" s="115">
        <v>1054.4690000000001</v>
      </c>
      <c r="Q8" s="115">
        <v>828.40800000000002</v>
      </c>
      <c r="R8" s="115">
        <v>662.72299999999996</v>
      </c>
      <c r="S8" s="115">
        <v>400.76400000000001</v>
      </c>
      <c r="T8" s="115">
        <v>281.29000000000002</v>
      </c>
      <c r="X8" s="113"/>
    </row>
    <row r="9" spans="1:25" ht="16.5" customHeight="1">
      <c r="A9" s="118"/>
      <c r="B9" s="301"/>
      <c r="C9" s="114" t="s">
        <v>200</v>
      </c>
      <c r="D9" s="115">
        <v>1084.7940000000001</v>
      </c>
      <c r="E9" s="115">
        <v>1173.241</v>
      </c>
      <c r="F9" s="115">
        <v>1525.682</v>
      </c>
      <c r="G9" s="115">
        <v>1610.049</v>
      </c>
      <c r="H9" s="115">
        <v>1497.1279999999999</v>
      </c>
      <c r="I9" s="115">
        <v>1780.0239999999999</v>
      </c>
      <c r="J9" s="115">
        <v>1869.9549999999999</v>
      </c>
      <c r="K9" s="115">
        <v>2062.451</v>
      </c>
      <c r="L9" s="115">
        <v>2080.6410000000001</v>
      </c>
      <c r="M9" s="115">
        <v>2047.3520000000001</v>
      </c>
      <c r="N9" s="115">
        <v>1896.07</v>
      </c>
      <c r="O9" s="115">
        <v>1401.3710000000001</v>
      </c>
      <c r="P9" s="115">
        <v>1123.0340000000001</v>
      </c>
      <c r="Q9" s="115">
        <v>975.22699999999998</v>
      </c>
      <c r="R9" s="115">
        <v>883.50900000000001</v>
      </c>
      <c r="S9" s="115">
        <v>661.58100000000002</v>
      </c>
      <c r="T9" s="115">
        <v>674.13499999999999</v>
      </c>
      <c r="X9" s="113"/>
    </row>
    <row r="10" spans="1:25" ht="16.5" customHeight="1">
      <c r="A10" s="118"/>
      <c r="B10" s="300" t="s">
        <v>202</v>
      </c>
      <c r="C10" s="114" t="s">
        <v>199</v>
      </c>
      <c r="D10" s="115">
        <v>17.84</v>
      </c>
      <c r="E10" s="115">
        <v>19.13</v>
      </c>
      <c r="F10" s="115">
        <v>17.882000000000001</v>
      </c>
      <c r="G10" s="115">
        <v>17.975999999999999</v>
      </c>
      <c r="H10" s="115">
        <v>17.02</v>
      </c>
      <c r="I10" s="115">
        <v>14.536</v>
      </c>
      <c r="J10" s="115">
        <v>15.804</v>
      </c>
      <c r="K10" s="115">
        <v>18.07</v>
      </c>
      <c r="L10" s="115">
        <v>16.706</v>
      </c>
      <c r="M10" s="115">
        <v>14.391999999999999</v>
      </c>
      <c r="N10" s="115">
        <v>12.653</v>
      </c>
      <c r="O10" s="115">
        <v>8.7759999999999998</v>
      </c>
      <c r="P10" s="115">
        <v>5.1959999999999997</v>
      </c>
      <c r="Q10" s="115">
        <v>2.895</v>
      </c>
      <c r="R10" s="115">
        <v>1.966</v>
      </c>
      <c r="S10" s="115">
        <v>1.21</v>
      </c>
      <c r="T10" s="115">
        <v>1.0109999999999999</v>
      </c>
      <c r="X10" s="113"/>
    </row>
    <row r="11" spans="1:25" ht="16.5" customHeight="1">
      <c r="A11" s="118"/>
      <c r="B11" s="301"/>
      <c r="C11" s="114" t="s">
        <v>200</v>
      </c>
      <c r="D11" s="115">
        <v>16.937999999999999</v>
      </c>
      <c r="E11" s="115">
        <v>18.181999999999999</v>
      </c>
      <c r="F11" s="115">
        <v>16.553000000000001</v>
      </c>
      <c r="G11" s="115">
        <v>16.891999999999999</v>
      </c>
      <c r="H11" s="115">
        <v>15.885999999999999</v>
      </c>
      <c r="I11" s="115">
        <v>14.516999999999999</v>
      </c>
      <c r="J11" s="115">
        <v>17.596</v>
      </c>
      <c r="K11" s="115">
        <v>18.013999999999999</v>
      </c>
      <c r="L11" s="115">
        <v>17.478999999999999</v>
      </c>
      <c r="M11" s="115">
        <v>14.085000000000001</v>
      </c>
      <c r="N11" s="115">
        <v>11.06</v>
      </c>
      <c r="O11" s="115">
        <v>7.81</v>
      </c>
      <c r="P11" s="115">
        <v>4.9160000000000004</v>
      </c>
      <c r="Q11" s="115">
        <v>2.6680000000000001</v>
      </c>
      <c r="R11" s="115">
        <v>2.165</v>
      </c>
      <c r="S11" s="115">
        <v>1.5129999999999999</v>
      </c>
      <c r="T11" s="115">
        <v>1.2319999999999998</v>
      </c>
      <c r="X11" s="113"/>
    </row>
    <row r="12" spans="1:25" ht="16.5" customHeight="1">
      <c r="A12" s="118"/>
      <c r="B12" s="300" t="s">
        <v>172</v>
      </c>
      <c r="C12" s="114" t="s">
        <v>199</v>
      </c>
      <c r="D12" s="115">
        <v>817.06100000000004</v>
      </c>
      <c r="E12" s="115">
        <v>750.05100000000004</v>
      </c>
      <c r="F12" s="115">
        <v>774.31200000000001</v>
      </c>
      <c r="G12" s="115">
        <v>867.92899999999997</v>
      </c>
      <c r="H12" s="115">
        <v>653.87300000000005</v>
      </c>
      <c r="I12" s="115">
        <v>866.75900000000001</v>
      </c>
      <c r="J12" s="115">
        <v>317.87299999999999</v>
      </c>
      <c r="K12" s="115">
        <v>414.35199999999998</v>
      </c>
      <c r="L12" s="115">
        <v>374.54399999999998</v>
      </c>
      <c r="M12" s="115">
        <v>331.73500000000001</v>
      </c>
      <c r="N12" s="115">
        <v>207.14400000000001</v>
      </c>
      <c r="O12" s="115">
        <v>186.048</v>
      </c>
      <c r="P12" s="115">
        <v>133.78700000000001</v>
      </c>
      <c r="Q12" s="115">
        <v>102.759</v>
      </c>
      <c r="R12" s="115">
        <v>82.147000000000006</v>
      </c>
      <c r="S12" s="115">
        <v>59.555999999999997</v>
      </c>
      <c r="T12" s="115">
        <v>58.988999999999997</v>
      </c>
      <c r="X12" s="113"/>
    </row>
    <row r="13" spans="1:25" ht="16.5" customHeight="1">
      <c r="A13" s="118"/>
      <c r="B13" s="301"/>
      <c r="C13" s="114" t="s">
        <v>200</v>
      </c>
      <c r="D13" s="115">
        <v>775.13599999999997</v>
      </c>
      <c r="E13" s="115">
        <v>721.88900000000001</v>
      </c>
      <c r="F13" s="115">
        <v>734.80399999999997</v>
      </c>
      <c r="G13" s="115">
        <v>815.89</v>
      </c>
      <c r="H13" s="115">
        <v>669.45699999999999</v>
      </c>
      <c r="I13" s="115">
        <v>893.42399999999998</v>
      </c>
      <c r="J13" s="115">
        <v>345.49200000000002</v>
      </c>
      <c r="K13" s="115">
        <v>443.17599999999999</v>
      </c>
      <c r="L13" s="115">
        <v>414.81400000000002</v>
      </c>
      <c r="M13" s="115">
        <v>382.57900000000001</v>
      </c>
      <c r="N13" s="115">
        <v>307.56700000000001</v>
      </c>
      <c r="O13" s="115">
        <v>260.95400000000001</v>
      </c>
      <c r="P13" s="115">
        <v>181.71</v>
      </c>
      <c r="Q13" s="115">
        <v>139.79300000000001</v>
      </c>
      <c r="R13" s="115">
        <v>106.074</v>
      </c>
      <c r="S13" s="115">
        <v>79.570999999999998</v>
      </c>
      <c r="T13" s="115">
        <v>93.682000000000002</v>
      </c>
      <c r="X13" s="113"/>
    </row>
    <row r="14" spans="1:25" ht="16.5" customHeight="1">
      <c r="A14" s="118"/>
      <c r="B14" s="300" t="s">
        <v>173</v>
      </c>
      <c r="C14" s="114" t="s">
        <v>199</v>
      </c>
      <c r="D14" s="115">
        <v>12887.823</v>
      </c>
      <c r="E14" s="115">
        <v>12392.849</v>
      </c>
      <c r="F14" s="115">
        <v>11660.57</v>
      </c>
      <c r="G14" s="115">
        <v>10564.075999999999</v>
      </c>
      <c r="H14" s="115">
        <v>9812.0360000000001</v>
      </c>
      <c r="I14" s="115">
        <v>10593.937</v>
      </c>
      <c r="J14" s="115">
        <v>9934.09</v>
      </c>
      <c r="K14" s="115">
        <v>9338.4809999999998</v>
      </c>
      <c r="L14" s="115">
        <v>8337.0490000000009</v>
      </c>
      <c r="M14" s="115">
        <v>7033.5079999999998</v>
      </c>
      <c r="N14" s="115">
        <v>5862.866</v>
      </c>
      <c r="O14" s="115">
        <v>4370.4610000000002</v>
      </c>
      <c r="P14" s="115">
        <v>2920.9409999999998</v>
      </c>
      <c r="Q14" s="115">
        <v>2217.5549999999998</v>
      </c>
      <c r="R14" s="115">
        <v>1531.816</v>
      </c>
      <c r="S14" s="115">
        <v>842.65099999999995</v>
      </c>
      <c r="T14" s="115">
        <v>786.78699999999992</v>
      </c>
      <c r="X14" s="113"/>
    </row>
    <row r="15" spans="1:25" ht="16.5" customHeight="1">
      <c r="A15" s="118"/>
      <c r="B15" s="301"/>
      <c r="C15" s="114" t="s">
        <v>200</v>
      </c>
      <c r="D15" s="115">
        <v>12185.849</v>
      </c>
      <c r="E15" s="115">
        <v>11673.825999999999</v>
      </c>
      <c r="F15" s="115">
        <v>10990.651</v>
      </c>
      <c r="G15" s="115">
        <v>10216.314</v>
      </c>
      <c r="H15" s="115">
        <v>9937.7690000000002</v>
      </c>
      <c r="I15" s="115">
        <v>10630.648999999999</v>
      </c>
      <c r="J15" s="115">
        <v>9828.6</v>
      </c>
      <c r="K15" s="115">
        <v>9117.7630000000008</v>
      </c>
      <c r="L15" s="115">
        <v>8164.5010000000002</v>
      </c>
      <c r="M15" s="115">
        <v>7001.0839999999998</v>
      </c>
      <c r="N15" s="115">
        <v>5694.3289999999997</v>
      </c>
      <c r="O15" s="115">
        <v>4235.067</v>
      </c>
      <c r="P15" s="115">
        <v>3234.5079999999998</v>
      </c>
      <c r="Q15" s="115">
        <v>2465.223</v>
      </c>
      <c r="R15" s="115">
        <v>1937.06</v>
      </c>
      <c r="S15" s="115">
        <v>1144.393</v>
      </c>
      <c r="T15" s="115">
        <v>1131.403</v>
      </c>
      <c r="X15" s="113"/>
    </row>
    <row r="16" spans="1:25" ht="16.5" customHeight="1">
      <c r="A16" s="118"/>
      <c r="B16" s="300" t="s">
        <v>203</v>
      </c>
      <c r="C16" s="114" t="s">
        <v>199</v>
      </c>
      <c r="D16" s="115">
        <v>429.73700000000002</v>
      </c>
      <c r="E16" s="115">
        <v>368.82400000000001</v>
      </c>
      <c r="F16" s="115">
        <v>400.05399999999997</v>
      </c>
      <c r="G16" s="115">
        <v>405.25200000000001</v>
      </c>
      <c r="H16" s="115">
        <v>339.20699999999999</v>
      </c>
      <c r="I16" s="115">
        <v>262.98</v>
      </c>
      <c r="J16" s="115">
        <v>206.72499999999999</v>
      </c>
      <c r="K16" s="115">
        <v>167.929</v>
      </c>
      <c r="L16" s="115">
        <v>137.68</v>
      </c>
      <c r="M16" s="115">
        <v>118.626</v>
      </c>
      <c r="N16" s="115">
        <v>98.802999999999997</v>
      </c>
      <c r="O16" s="115">
        <v>79.965999999999994</v>
      </c>
      <c r="P16" s="115">
        <v>55.895000000000003</v>
      </c>
      <c r="Q16" s="115">
        <v>41.896000000000001</v>
      </c>
      <c r="R16" s="115">
        <v>31.367000000000001</v>
      </c>
      <c r="S16" s="115">
        <v>19.3</v>
      </c>
      <c r="T16" s="115">
        <v>12.953999999999999</v>
      </c>
      <c r="X16" s="113"/>
    </row>
    <row r="17" spans="1:43" ht="16.5" customHeight="1">
      <c r="A17" s="111"/>
      <c r="B17" s="301"/>
      <c r="C17" s="114" t="s">
        <v>200</v>
      </c>
      <c r="D17" s="115">
        <v>411.33800000000002</v>
      </c>
      <c r="E17" s="115">
        <v>354.65800000000002</v>
      </c>
      <c r="F17" s="115">
        <v>387.108</v>
      </c>
      <c r="G17" s="115">
        <v>394.303</v>
      </c>
      <c r="H17" s="115">
        <v>333.93</v>
      </c>
      <c r="I17" s="115">
        <v>265.72699999999998</v>
      </c>
      <c r="J17" s="115">
        <v>216.53700000000001</v>
      </c>
      <c r="K17" s="115">
        <v>182.79900000000001</v>
      </c>
      <c r="L17" s="115">
        <v>152.471</v>
      </c>
      <c r="M17" s="115">
        <v>129.262</v>
      </c>
      <c r="N17" s="115">
        <v>105.702</v>
      </c>
      <c r="O17" s="115">
        <v>84.935000000000002</v>
      </c>
      <c r="P17" s="115">
        <v>66.41</v>
      </c>
      <c r="Q17" s="115">
        <v>50.207000000000001</v>
      </c>
      <c r="R17" s="115">
        <v>38.36</v>
      </c>
      <c r="S17" s="115">
        <v>25.166</v>
      </c>
      <c r="T17" s="115">
        <v>19.605</v>
      </c>
      <c r="X17" s="113"/>
    </row>
    <row r="18" spans="1:43" ht="16.5" customHeight="1">
      <c r="A18" s="116"/>
      <c r="B18" s="300" t="s">
        <v>174</v>
      </c>
      <c r="C18" s="114" t="s">
        <v>199</v>
      </c>
      <c r="D18" s="115">
        <v>1188.3420000000001</v>
      </c>
      <c r="E18" s="115">
        <v>1293.144</v>
      </c>
      <c r="F18" s="115">
        <v>1327.9839999999999</v>
      </c>
      <c r="G18" s="115">
        <v>1383.7170000000001</v>
      </c>
      <c r="H18" s="115">
        <v>1383.606</v>
      </c>
      <c r="I18" s="115">
        <v>1283.8889999999999</v>
      </c>
      <c r="J18" s="115">
        <v>1001.511</v>
      </c>
      <c r="K18" s="115">
        <v>929.27200000000005</v>
      </c>
      <c r="L18" s="115">
        <v>878.06500000000005</v>
      </c>
      <c r="M18" s="115">
        <v>772.60900000000004</v>
      </c>
      <c r="N18" s="115">
        <v>664.09299999999996</v>
      </c>
      <c r="O18" s="115">
        <v>519.505</v>
      </c>
      <c r="P18" s="115">
        <v>407.62099999999998</v>
      </c>
      <c r="Q18" s="115">
        <v>267.43400000000003</v>
      </c>
      <c r="R18" s="115">
        <v>208.91200000000001</v>
      </c>
      <c r="S18" s="115">
        <v>130.90799999999999</v>
      </c>
      <c r="T18" s="115">
        <v>96.393000000000001</v>
      </c>
      <c r="X18" s="113"/>
    </row>
    <row r="19" spans="1:43" ht="16.5" customHeight="1">
      <c r="A19" s="116"/>
      <c r="B19" s="301"/>
      <c r="C19" s="114" t="s">
        <v>200</v>
      </c>
      <c r="D19" s="115">
        <v>1238.616</v>
      </c>
      <c r="E19" s="115">
        <v>1374.384</v>
      </c>
      <c r="F19" s="115">
        <v>1405.24</v>
      </c>
      <c r="G19" s="115">
        <v>1451.989</v>
      </c>
      <c r="H19" s="115">
        <v>1470.5029999999999</v>
      </c>
      <c r="I19" s="115">
        <v>1427.299</v>
      </c>
      <c r="J19" s="115">
        <v>1123.4590000000001</v>
      </c>
      <c r="K19" s="115">
        <v>988.17399999999998</v>
      </c>
      <c r="L19" s="115">
        <v>894.41499999999996</v>
      </c>
      <c r="M19" s="115">
        <v>834.31899999999996</v>
      </c>
      <c r="N19" s="115">
        <v>703.67100000000005</v>
      </c>
      <c r="O19" s="115">
        <v>545.42100000000005</v>
      </c>
      <c r="P19" s="115">
        <v>416.435</v>
      </c>
      <c r="Q19" s="115">
        <v>270.28199999999998</v>
      </c>
      <c r="R19" s="115">
        <v>200.78200000000001</v>
      </c>
      <c r="S19" s="115">
        <v>108.825</v>
      </c>
      <c r="T19" s="115">
        <v>85.015999999999991</v>
      </c>
      <c r="U19" s="113"/>
      <c r="X19" s="113"/>
    </row>
    <row r="20" spans="1:43" ht="16.5" customHeight="1">
      <c r="A20" s="116"/>
      <c r="B20" s="300" t="s">
        <v>175</v>
      </c>
      <c r="C20" s="114" t="s">
        <v>199</v>
      </c>
      <c r="D20" s="115">
        <v>2224.6289999999999</v>
      </c>
      <c r="E20" s="115">
        <v>2223.6689999999999</v>
      </c>
      <c r="F20" s="115">
        <v>2358.0140000000001</v>
      </c>
      <c r="G20" s="115">
        <v>2375.317</v>
      </c>
      <c r="H20" s="115">
        <v>2402.6579999999999</v>
      </c>
      <c r="I20" s="115">
        <v>2419.9319999999998</v>
      </c>
      <c r="J20" s="115">
        <v>2167.7570000000001</v>
      </c>
      <c r="K20" s="115">
        <v>1930.7940000000001</v>
      </c>
      <c r="L20" s="115">
        <v>1711.3979999999999</v>
      </c>
      <c r="M20" s="115">
        <v>1437.425</v>
      </c>
      <c r="N20" s="115">
        <v>1210.5229999999999</v>
      </c>
      <c r="O20" s="115">
        <v>973.14599999999996</v>
      </c>
      <c r="P20" s="115">
        <v>623.84799999999996</v>
      </c>
      <c r="Q20" s="115">
        <v>457.76499999999999</v>
      </c>
      <c r="R20" s="115">
        <v>329.04700000000003</v>
      </c>
      <c r="S20" s="115">
        <v>209.87</v>
      </c>
      <c r="T20" s="115">
        <v>144.73299999999998</v>
      </c>
      <c r="U20" s="113"/>
      <c r="X20" s="113"/>
    </row>
    <row r="21" spans="1:43" ht="16.5" customHeight="1">
      <c r="A21" s="116"/>
      <c r="B21" s="301"/>
      <c r="C21" s="114" t="s">
        <v>200</v>
      </c>
      <c r="D21" s="115">
        <v>2191.0010000000002</v>
      </c>
      <c r="E21" s="115">
        <v>2199.5120000000002</v>
      </c>
      <c r="F21" s="115">
        <v>2342.34</v>
      </c>
      <c r="G21" s="115">
        <v>2384.25</v>
      </c>
      <c r="H21" s="115">
        <v>2465.2570000000001</v>
      </c>
      <c r="I21" s="115">
        <v>2541.5300000000002</v>
      </c>
      <c r="J21" s="115">
        <v>2315.27</v>
      </c>
      <c r="K21" s="115">
        <v>2080.268</v>
      </c>
      <c r="L21" s="115">
        <v>1858.61</v>
      </c>
      <c r="M21" s="115">
        <v>1595.0989999999999</v>
      </c>
      <c r="N21" s="115">
        <v>1373.847</v>
      </c>
      <c r="O21" s="115">
        <v>1151.117</v>
      </c>
      <c r="P21" s="115">
        <v>729.07500000000005</v>
      </c>
      <c r="Q21" s="115">
        <v>550.70699999999999</v>
      </c>
      <c r="R21" s="115">
        <v>425.08</v>
      </c>
      <c r="S21" s="115">
        <v>294.18200000000002</v>
      </c>
      <c r="T21" s="115">
        <v>233.56099999999998</v>
      </c>
      <c r="U21" s="113"/>
      <c r="X21" s="113"/>
    </row>
    <row r="22" spans="1:43" ht="16.5" customHeight="1">
      <c r="A22" s="116"/>
      <c r="B22" s="300" t="s">
        <v>176</v>
      </c>
      <c r="C22" s="114" t="s">
        <v>199</v>
      </c>
      <c r="D22" s="115">
        <v>5728.7389999999996</v>
      </c>
      <c r="E22" s="115">
        <v>5765.1559999999999</v>
      </c>
      <c r="F22" s="115">
        <v>5382.1909999999998</v>
      </c>
      <c r="G22" s="115">
        <v>4953.835</v>
      </c>
      <c r="H22" s="115">
        <v>4490.335</v>
      </c>
      <c r="I22" s="115">
        <v>3860.7310000000002</v>
      </c>
      <c r="J22" s="115">
        <v>3339.0329999999999</v>
      </c>
      <c r="K22" s="115">
        <v>2881.364</v>
      </c>
      <c r="L22" s="115">
        <v>2535.855</v>
      </c>
      <c r="M22" s="115">
        <v>2201.9389999999999</v>
      </c>
      <c r="N22" s="115">
        <v>1831.8979999999999</v>
      </c>
      <c r="O22" s="115">
        <v>1467.23</v>
      </c>
      <c r="P22" s="115">
        <v>942.67399999999998</v>
      </c>
      <c r="Q22" s="115">
        <v>652.26499999999999</v>
      </c>
      <c r="R22" s="115">
        <v>418.39699999999999</v>
      </c>
      <c r="S22" s="115">
        <v>247.79</v>
      </c>
      <c r="T22" s="115">
        <v>146.24</v>
      </c>
      <c r="U22" s="113"/>
      <c r="X22" s="113"/>
    </row>
    <row r="23" spans="1:43" ht="16.5" customHeight="1">
      <c r="A23" s="116"/>
      <c r="B23" s="301"/>
      <c r="C23" s="114" t="s">
        <v>200</v>
      </c>
      <c r="D23" s="115">
        <v>5451.2719999999999</v>
      </c>
      <c r="E23" s="115">
        <v>5500.9709999999995</v>
      </c>
      <c r="F23" s="115">
        <v>5142.1189999999997</v>
      </c>
      <c r="G23" s="115">
        <v>4747.5429999999997</v>
      </c>
      <c r="H23" s="115">
        <v>4338.2910000000002</v>
      </c>
      <c r="I23" s="115">
        <v>3785.1979999999999</v>
      </c>
      <c r="J23" s="115">
        <v>3317.8890000000001</v>
      </c>
      <c r="K23" s="115">
        <v>2890.3159999999998</v>
      </c>
      <c r="L23" s="115">
        <v>2569.4319999999998</v>
      </c>
      <c r="M23" s="115">
        <v>2260.6790000000001</v>
      </c>
      <c r="N23" s="115">
        <v>1926.481</v>
      </c>
      <c r="O23" s="115">
        <v>1602.1869999999999</v>
      </c>
      <c r="P23" s="115">
        <v>1059.0239999999999</v>
      </c>
      <c r="Q23" s="115">
        <v>801.49800000000005</v>
      </c>
      <c r="R23" s="115">
        <v>575.05799999999999</v>
      </c>
      <c r="S23" s="115">
        <v>366.55200000000002</v>
      </c>
      <c r="T23" s="115">
        <v>264.14</v>
      </c>
      <c r="U23" s="113"/>
      <c r="X23" s="113"/>
    </row>
    <row r="24" spans="1:43" ht="16.5" customHeight="1">
      <c r="A24" s="116"/>
      <c r="B24" s="300" t="s">
        <v>204</v>
      </c>
      <c r="C24" s="114" t="s">
        <v>199</v>
      </c>
      <c r="D24" s="115">
        <v>133.10599999999999</v>
      </c>
      <c r="E24" s="115">
        <v>148.34200000000001</v>
      </c>
      <c r="F24" s="115">
        <v>168.607</v>
      </c>
      <c r="G24" s="115">
        <v>180.37</v>
      </c>
      <c r="H24" s="115">
        <v>166.822</v>
      </c>
      <c r="I24" s="115">
        <v>176.73599999999999</v>
      </c>
      <c r="J24" s="115">
        <v>192.55199999999999</v>
      </c>
      <c r="K24" s="115">
        <v>210.39099999999999</v>
      </c>
      <c r="L24" s="115">
        <v>205.92500000000001</v>
      </c>
      <c r="M24" s="115">
        <v>219.709</v>
      </c>
      <c r="N24" s="115">
        <v>205.56700000000001</v>
      </c>
      <c r="O24" s="115">
        <v>168.02799999999999</v>
      </c>
      <c r="P24" s="115">
        <v>127.61199999999999</v>
      </c>
      <c r="Q24" s="115">
        <v>71.739999999999995</v>
      </c>
      <c r="R24" s="115">
        <v>57.725000000000001</v>
      </c>
      <c r="S24" s="115">
        <v>37.975999999999999</v>
      </c>
      <c r="T24" s="115">
        <v>34.997</v>
      </c>
      <c r="U24" s="113"/>
      <c r="X24" s="113"/>
    </row>
    <row r="25" spans="1:43" ht="16.5" customHeight="1">
      <c r="A25" s="116"/>
      <c r="B25" s="301"/>
      <c r="C25" s="114" t="s">
        <v>200</v>
      </c>
      <c r="D25" s="115">
        <v>128.6</v>
      </c>
      <c r="E25" s="115">
        <v>141.94499999999999</v>
      </c>
      <c r="F25" s="115">
        <v>160.21</v>
      </c>
      <c r="G25" s="115">
        <v>174.63800000000001</v>
      </c>
      <c r="H25" s="115">
        <v>165.89099999999999</v>
      </c>
      <c r="I25" s="115">
        <v>190.25700000000001</v>
      </c>
      <c r="J25" s="115">
        <v>209.49199999999999</v>
      </c>
      <c r="K25" s="115">
        <v>220.33799999999999</v>
      </c>
      <c r="L25" s="115">
        <v>210.56800000000001</v>
      </c>
      <c r="M25" s="115">
        <v>215.65600000000001</v>
      </c>
      <c r="N25" s="115">
        <v>202.33500000000001</v>
      </c>
      <c r="O25" s="115">
        <v>166.762</v>
      </c>
      <c r="P25" s="115">
        <v>130.83500000000001</v>
      </c>
      <c r="Q25" s="115">
        <v>78.290000000000006</v>
      </c>
      <c r="R25" s="115">
        <v>66.938999999999993</v>
      </c>
      <c r="S25" s="115">
        <v>49.752000000000002</v>
      </c>
      <c r="T25" s="115">
        <v>60.256</v>
      </c>
      <c r="U25" s="113"/>
      <c r="X25" s="113"/>
    </row>
    <row r="26" spans="1:43" ht="16.5" customHeight="1">
      <c r="A26" s="119"/>
      <c r="B26" s="300" t="s">
        <v>177</v>
      </c>
      <c r="C26" s="114" t="s">
        <v>199</v>
      </c>
      <c r="D26" s="115">
        <v>2010.1210000000001</v>
      </c>
      <c r="E26" s="115">
        <v>2229.3049999999998</v>
      </c>
      <c r="F26" s="115">
        <v>2313.21</v>
      </c>
      <c r="G26" s="115">
        <v>2399.5030000000002</v>
      </c>
      <c r="H26" s="115">
        <v>2376.451</v>
      </c>
      <c r="I26" s="115">
        <v>2475.788</v>
      </c>
      <c r="J26" s="115">
        <v>2705.7460000000001</v>
      </c>
      <c r="K26" s="115">
        <v>2765.3150000000001</v>
      </c>
      <c r="L26" s="115">
        <v>2739.7109999999998</v>
      </c>
      <c r="M26" s="115">
        <v>2560.3090000000002</v>
      </c>
      <c r="N26" s="115">
        <v>2258.6109999999999</v>
      </c>
      <c r="O26" s="115">
        <v>1815.566</v>
      </c>
      <c r="P26" s="115">
        <v>1282.145</v>
      </c>
      <c r="Q26" s="115">
        <v>921.80200000000002</v>
      </c>
      <c r="R26" s="115">
        <v>743.26599999999996</v>
      </c>
      <c r="S26" s="115">
        <v>498.56900000000002</v>
      </c>
      <c r="T26" s="115">
        <v>457.548</v>
      </c>
      <c r="U26" s="113"/>
      <c r="X26" s="113"/>
    </row>
    <row r="27" spans="1:43" ht="16.5" customHeight="1">
      <c r="A27" s="116"/>
      <c r="B27" s="301"/>
      <c r="C27" s="114" t="s">
        <v>200</v>
      </c>
      <c r="D27" s="115">
        <v>1909.1089999999999</v>
      </c>
      <c r="E27" s="115">
        <v>2140.8580000000002</v>
      </c>
      <c r="F27" s="115">
        <v>2234.5940000000001</v>
      </c>
      <c r="G27" s="115">
        <v>2361.06</v>
      </c>
      <c r="H27" s="115">
        <v>2368.0909999999999</v>
      </c>
      <c r="I27" s="115">
        <v>2480.0320000000002</v>
      </c>
      <c r="J27" s="115">
        <v>2762.201</v>
      </c>
      <c r="K27" s="115">
        <v>2874.6010000000001</v>
      </c>
      <c r="L27" s="115">
        <v>2890.404</v>
      </c>
      <c r="M27" s="115">
        <v>2719.3629999999998</v>
      </c>
      <c r="N27" s="115">
        <v>2455.4090000000001</v>
      </c>
      <c r="O27" s="115">
        <v>1976.7619999999999</v>
      </c>
      <c r="P27" s="115">
        <v>1408.69</v>
      </c>
      <c r="Q27" s="115">
        <v>1063.548</v>
      </c>
      <c r="R27" s="115">
        <v>921.44899999999996</v>
      </c>
      <c r="S27" s="115">
        <v>647.05399999999997</v>
      </c>
      <c r="T27" s="115">
        <v>636.125</v>
      </c>
      <c r="U27" s="113"/>
      <c r="X27" s="113"/>
    </row>
    <row r="28" spans="1:43" ht="16.5" customHeight="1">
      <c r="A28" s="118"/>
      <c r="B28" s="300" t="s">
        <v>143</v>
      </c>
      <c r="C28" s="114" t="s">
        <v>199</v>
      </c>
      <c r="D28" s="115">
        <v>3787.7339999999999</v>
      </c>
      <c r="E28" s="115">
        <v>3506.7260000000001</v>
      </c>
      <c r="F28" s="115">
        <v>3555.6170000000002</v>
      </c>
      <c r="G28" s="115">
        <v>4619.3909999999996</v>
      </c>
      <c r="H28" s="115">
        <v>4502.0320000000002</v>
      </c>
      <c r="I28" s="115">
        <v>4077.5650000000001</v>
      </c>
      <c r="J28" s="115">
        <v>3636.2849999999999</v>
      </c>
      <c r="K28" s="115">
        <v>3379.9389999999999</v>
      </c>
      <c r="L28" s="115">
        <v>3079.95</v>
      </c>
      <c r="M28" s="115">
        <v>2793.74</v>
      </c>
      <c r="N28" s="115">
        <v>2338.7779999999998</v>
      </c>
      <c r="O28" s="115">
        <v>1653.6320000000001</v>
      </c>
      <c r="P28" s="115">
        <v>897.87400000000002</v>
      </c>
      <c r="Q28" s="115">
        <v>651.279</v>
      </c>
      <c r="R28" s="115">
        <v>547.726</v>
      </c>
      <c r="S28" s="115">
        <v>459.26</v>
      </c>
      <c r="T28" s="115">
        <v>482.78399999999999</v>
      </c>
      <c r="U28" s="113"/>
      <c r="X28" s="113"/>
      <c r="Y28" s="118"/>
      <c r="Z28" s="113"/>
      <c r="AA28" s="113"/>
      <c r="AB28" s="113"/>
      <c r="AC28" s="113"/>
      <c r="AD28" s="113"/>
      <c r="AE28" s="113"/>
      <c r="AF28" s="113"/>
      <c r="AG28" s="113"/>
      <c r="AH28" s="118"/>
      <c r="AI28" s="120"/>
      <c r="AJ28" s="120"/>
      <c r="AK28" s="113"/>
      <c r="AL28" s="113"/>
      <c r="AM28" s="113"/>
      <c r="AN28" s="113"/>
      <c r="AO28" s="113"/>
      <c r="AP28" s="113"/>
      <c r="AQ28" s="113"/>
    </row>
    <row r="29" spans="1:43" ht="16.5" customHeight="1">
      <c r="A29" s="118"/>
      <c r="B29" s="301"/>
      <c r="C29" s="114" t="s">
        <v>200</v>
      </c>
      <c r="D29" s="115">
        <v>3441.203</v>
      </c>
      <c r="E29" s="115">
        <v>3284.24</v>
      </c>
      <c r="F29" s="115">
        <v>3342.8989999999999</v>
      </c>
      <c r="G29" s="115">
        <v>4391.8019999999997</v>
      </c>
      <c r="H29" s="115">
        <v>4371.5739999999996</v>
      </c>
      <c r="I29" s="115">
        <v>4034.181</v>
      </c>
      <c r="J29" s="115">
        <v>3649.6019999999999</v>
      </c>
      <c r="K29" s="115">
        <v>3383.55</v>
      </c>
      <c r="L29" s="115">
        <v>3067.4609999999998</v>
      </c>
      <c r="M29" s="115">
        <v>2853.8139999999999</v>
      </c>
      <c r="N29" s="115">
        <v>2516.567</v>
      </c>
      <c r="O29" s="115">
        <v>1887.88</v>
      </c>
      <c r="P29" s="115">
        <v>1170.356</v>
      </c>
      <c r="Q29" s="115">
        <v>910.745</v>
      </c>
      <c r="R29" s="115">
        <v>851.75099999999998</v>
      </c>
      <c r="S29" s="115">
        <v>804.18299999999999</v>
      </c>
      <c r="T29" s="115">
        <v>1115.2769999999998</v>
      </c>
      <c r="U29" s="113"/>
      <c r="X29" s="113"/>
      <c r="Y29" s="118"/>
      <c r="Z29" s="113"/>
      <c r="AA29" s="113"/>
      <c r="AB29" s="113"/>
      <c r="AC29" s="113"/>
      <c r="AD29" s="113"/>
      <c r="AE29" s="113"/>
      <c r="AF29" s="113"/>
      <c r="AG29" s="113"/>
      <c r="AH29" s="118"/>
      <c r="AI29" s="120"/>
      <c r="AJ29" s="120"/>
      <c r="AK29" s="113"/>
      <c r="AL29" s="113"/>
      <c r="AM29" s="113"/>
      <c r="AN29" s="113"/>
      <c r="AO29" s="113"/>
      <c r="AP29" s="113"/>
      <c r="AQ29" s="113"/>
    </row>
    <row r="30" spans="1:43" ht="16.5" customHeight="1">
      <c r="A30" s="111"/>
      <c r="B30" s="120"/>
      <c r="C30" s="120"/>
      <c r="D30" s="113"/>
      <c r="E30" s="113"/>
      <c r="F30" s="113"/>
      <c r="G30" s="113"/>
      <c r="I30" s="111"/>
      <c r="J30" s="113"/>
      <c r="K30" s="113"/>
      <c r="L30" s="113"/>
      <c r="M30" s="113"/>
      <c r="N30" s="113"/>
      <c r="O30" s="113"/>
      <c r="P30" s="120"/>
      <c r="Q30" s="120"/>
      <c r="R30" s="121"/>
      <c r="S30" s="113"/>
      <c r="T30" s="113"/>
      <c r="U30" s="113"/>
      <c r="X30" s="113"/>
      <c r="Y30" s="118"/>
      <c r="Z30" s="113"/>
      <c r="AA30" s="113"/>
      <c r="AB30" s="113"/>
      <c r="AC30" s="113"/>
      <c r="AD30" s="113"/>
      <c r="AE30" s="113"/>
      <c r="AF30" s="113"/>
      <c r="AG30" s="113"/>
      <c r="AH30" s="118"/>
      <c r="AI30" s="120"/>
      <c r="AJ30" s="120"/>
      <c r="AK30" s="113"/>
      <c r="AL30" s="113"/>
      <c r="AM30" s="113"/>
      <c r="AN30" s="113"/>
      <c r="AO30" s="113"/>
      <c r="AP30" s="113"/>
      <c r="AQ30" s="113"/>
    </row>
    <row r="31" spans="1:43" ht="16.5" customHeight="1">
      <c r="B31" s="113" t="s">
        <v>205</v>
      </c>
      <c r="C31" s="113"/>
      <c r="D31" s="113"/>
      <c r="E31" s="113"/>
      <c r="F31" s="113" t="s">
        <v>206</v>
      </c>
      <c r="G31" s="113"/>
      <c r="J31" s="113"/>
      <c r="K31" s="113"/>
      <c r="L31" s="113" t="s">
        <v>207</v>
      </c>
      <c r="M31" s="113"/>
      <c r="N31" s="113"/>
      <c r="O31" s="113"/>
      <c r="P31" s="120"/>
      <c r="Q31" s="120"/>
      <c r="R31" s="302"/>
      <c r="S31" s="302"/>
      <c r="T31" s="122"/>
      <c r="U31" s="123"/>
      <c r="V31" s="113"/>
      <c r="X31" s="113"/>
      <c r="Y31" s="118"/>
      <c r="Z31" s="113"/>
      <c r="AA31" s="113"/>
      <c r="AB31" s="113"/>
      <c r="AC31" s="113"/>
      <c r="AD31" s="113"/>
      <c r="AE31" s="113"/>
      <c r="AF31" s="113"/>
      <c r="AG31" s="113"/>
      <c r="AH31" s="118"/>
      <c r="AI31" s="120"/>
      <c r="AJ31" s="120"/>
      <c r="AK31" s="113"/>
      <c r="AL31" s="113"/>
      <c r="AM31" s="113"/>
      <c r="AN31" s="113"/>
      <c r="AO31" s="113"/>
      <c r="AP31" s="113"/>
      <c r="AQ31" s="113"/>
    </row>
    <row r="32" spans="1:43" ht="16.5" customHeight="1">
      <c r="B32" s="110"/>
      <c r="K32" s="113"/>
      <c r="L32" s="113"/>
      <c r="M32" s="113"/>
      <c r="N32" s="113"/>
      <c r="O32" s="113"/>
      <c r="P32" s="120"/>
      <c r="Q32" s="120"/>
      <c r="R32" s="302"/>
      <c r="S32" s="302"/>
      <c r="T32" s="124"/>
      <c r="U32" s="124"/>
      <c r="V32" s="113"/>
      <c r="X32" s="113"/>
      <c r="Y32" s="118"/>
      <c r="Z32" s="113"/>
      <c r="AA32" s="113"/>
      <c r="AB32" s="113"/>
      <c r="AC32" s="113"/>
      <c r="AD32" s="113"/>
      <c r="AE32" s="113"/>
      <c r="AF32" s="113"/>
      <c r="AG32" s="113"/>
      <c r="AH32" s="118"/>
      <c r="AI32" s="120"/>
      <c r="AJ32" s="120"/>
      <c r="AK32" s="113"/>
      <c r="AL32" s="113"/>
      <c r="AM32" s="113"/>
      <c r="AN32" s="113"/>
      <c r="AO32" s="113"/>
      <c r="AP32" s="113"/>
      <c r="AQ32" s="113"/>
    </row>
    <row r="33" spans="1:43" ht="16.5" customHeight="1">
      <c r="K33" s="113"/>
      <c r="L33" s="113"/>
      <c r="M33" s="113"/>
      <c r="N33" s="113"/>
      <c r="O33" s="113"/>
      <c r="P33" s="120"/>
      <c r="Q33" s="120"/>
      <c r="R33" s="125"/>
      <c r="S33" s="126"/>
      <c r="T33" s="122"/>
      <c r="U33" s="123"/>
      <c r="V33" s="113"/>
      <c r="X33" s="113"/>
      <c r="Y33" s="118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</row>
    <row r="34" spans="1:43" ht="16.5" customHeight="1">
      <c r="A34" s="118"/>
      <c r="G34" s="113"/>
      <c r="I34" s="113"/>
      <c r="J34" s="113"/>
      <c r="K34" s="113"/>
      <c r="L34" s="113"/>
      <c r="M34" s="113"/>
      <c r="N34" s="113"/>
      <c r="O34" s="113"/>
      <c r="P34" s="120"/>
      <c r="Q34" s="120"/>
      <c r="R34" s="125"/>
      <c r="S34" s="126"/>
      <c r="T34" s="122"/>
      <c r="U34" s="123"/>
      <c r="V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</row>
    <row r="35" spans="1:43" ht="16.5" customHeight="1">
      <c r="A35" s="118"/>
      <c r="B35" s="120"/>
      <c r="C35" s="120"/>
      <c r="D35" s="113"/>
      <c r="E35" s="113"/>
      <c r="F35" s="113"/>
      <c r="G35" s="113"/>
      <c r="I35" s="113"/>
      <c r="J35" s="113"/>
      <c r="K35" s="113"/>
      <c r="L35" s="113"/>
      <c r="M35" s="113"/>
      <c r="N35" s="113"/>
      <c r="O35" s="113"/>
      <c r="P35" s="120"/>
      <c r="Q35" s="120"/>
      <c r="R35" s="125"/>
      <c r="S35" s="126"/>
      <c r="T35" s="122"/>
      <c r="U35" s="123"/>
      <c r="V35" s="113"/>
      <c r="X35" s="113"/>
      <c r="Y35" s="116"/>
      <c r="Z35" s="113"/>
      <c r="AA35" s="113"/>
      <c r="AB35" s="113"/>
      <c r="AC35" s="113"/>
      <c r="AD35" s="113"/>
      <c r="AE35" s="113"/>
      <c r="AF35" s="113"/>
      <c r="AG35" s="113"/>
      <c r="AH35" s="116"/>
      <c r="AI35" s="113"/>
      <c r="AJ35" s="113"/>
      <c r="AK35" s="113"/>
      <c r="AL35" s="113"/>
      <c r="AM35" s="113"/>
      <c r="AN35" s="113"/>
      <c r="AO35" s="113"/>
      <c r="AP35" s="113"/>
      <c r="AQ35" s="113"/>
    </row>
    <row r="36" spans="1:43" ht="16.5" customHeight="1">
      <c r="A36" s="118"/>
      <c r="B36" s="120"/>
      <c r="C36" s="120"/>
      <c r="D36" s="113"/>
      <c r="E36" s="113"/>
      <c r="F36" s="113"/>
      <c r="G36" s="113"/>
      <c r="I36" s="113"/>
      <c r="J36" s="113"/>
      <c r="K36" s="113"/>
      <c r="L36" s="113"/>
      <c r="M36" s="113"/>
      <c r="N36" s="113"/>
      <c r="O36" s="113"/>
      <c r="P36" s="120"/>
      <c r="Q36" s="120"/>
      <c r="R36" s="125"/>
      <c r="S36" s="126"/>
      <c r="T36" s="122"/>
      <c r="U36" s="123"/>
      <c r="V36" s="113"/>
      <c r="X36" s="113"/>
      <c r="Y36" s="119"/>
      <c r="Z36" s="113"/>
      <c r="AA36" s="113"/>
      <c r="AB36" s="113"/>
      <c r="AC36" s="113"/>
      <c r="AD36" s="113"/>
      <c r="AE36" s="113"/>
      <c r="AF36" s="113"/>
      <c r="AG36" s="113"/>
      <c r="AH36" s="119"/>
      <c r="AI36" s="121"/>
      <c r="AJ36" s="121"/>
      <c r="AK36" s="113"/>
      <c r="AL36" s="113"/>
      <c r="AM36" s="113"/>
      <c r="AN36" s="113"/>
      <c r="AO36" s="113"/>
      <c r="AP36" s="113"/>
      <c r="AQ36" s="113"/>
    </row>
    <row r="37" spans="1:43" ht="16.5" customHeight="1">
      <c r="A37" s="118"/>
      <c r="B37" s="120"/>
      <c r="C37" s="120"/>
      <c r="D37" s="113"/>
      <c r="E37" s="113"/>
      <c r="F37" s="113"/>
      <c r="G37" s="113"/>
      <c r="I37" s="113"/>
      <c r="J37" s="113"/>
      <c r="K37" s="113"/>
      <c r="L37" s="113"/>
      <c r="M37" s="113"/>
      <c r="N37" s="113"/>
      <c r="O37" s="113"/>
      <c r="P37" s="120"/>
      <c r="Q37" s="120"/>
      <c r="R37" s="125"/>
      <c r="S37" s="126"/>
      <c r="T37" s="122"/>
      <c r="U37" s="123"/>
      <c r="V37" s="113"/>
      <c r="X37" s="113"/>
      <c r="Y37" s="116"/>
      <c r="Z37" s="113"/>
      <c r="AA37" s="113"/>
      <c r="AB37" s="113"/>
      <c r="AC37" s="113"/>
      <c r="AD37" s="113"/>
      <c r="AE37" s="113"/>
      <c r="AF37" s="113"/>
      <c r="AG37" s="113"/>
      <c r="AH37" s="116"/>
      <c r="AI37" s="113"/>
      <c r="AJ37" s="113"/>
      <c r="AK37" s="113"/>
      <c r="AL37" s="120"/>
      <c r="AM37" s="120"/>
      <c r="AN37" s="120"/>
      <c r="AO37" s="113"/>
      <c r="AP37" s="113"/>
      <c r="AQ37" s="113"/>
    </row>
    <row r="38" spans="1:43" ht="16.5" customHeight="1">
      <c r="A38" s="118"/>
      <c r="B38" s="120"/>
      <c r="C38" s="120"/>
      <c r="D38" s="113"/>
      <c r="E38" s="113"/>
      <c r="F38" s="113"/>
      <c r="G38" s="113"/>
      <c r="I38" s="113"/>
      <c r="J38" s="113"/>
      <c r="K38" s="113"/>
      <c r="L38" s="113"/>
      <c r="M38" s="113"/>
      <c r="N38" s="113"/>
      <c r="O38" s="113"/>
      <c r="P38" s="113"/>
      <c r="Q38" s="113"/>
      <c r="R38" s="125"/>
      <c r="S38" s="126"/>
      <c r="T38" s="122"/>
      <c r="U38" s="123"/>
      <c r="V38" s="113"/>
      <c r="X38" s="113"/>
      <c r="Y38" s="118"/>
      <c r="Z38" s="113"/>
      <c r="AA38" s="113"/>
      <c r="AB38" s="113"/>
      <c r="AC38" s="113"/>
      <c r="AD38" s="113"/>
      <c r="AE38" s="113"/>
      <c r="AF38" s="113"/>
      <c r="AG38" s="113"/>
      <c r="AH38" s="118"/>
      <c r="AI38" s="120"/>
      <c r="AJ38" s="120"/>
      <c r="AK38" s="113"/>
      <c r="AL38" s="120"/>
      <c r="AM38" s="120"/>
      <c r="AN38" s="120"/>
      <c r="AO38" s="113"/>
      <c r="AP38" s="113"/>
      <c r="AQ38" s="113"/>
    </row>
    <row r="39" spans="1:43" ht="16.5" customHeight="1">
      <c r="A39" s="116"/>
      <c r="B39" s="113"/>
      <c r="C39" s="113"/>
      <c r="D39" s="113"/>
      <c r="E39" s="113"/>
      <c r="F39" s="113"/>
      <c r="G39" s="113"/>
      <c r="I39" s="113"/>
      <c r="J39" s="113"/>
      <c r="K39" s="113"/>
      <c r="L39" s="113"/>
      <c r="M39" s="113"/>
      <c r="N39" s="113"/>
      <c r="O39" s="113"/>
      <c r="P39" s="113"/>
      <c r="Q39" s="113"/>
      <c r="R39" s="125"/>
      <c r="S39" s="126"/>
      <c r="T39" s="122"/>
      <c r="U39" s="123"/>
      <c r="V39" s="113"/>
      <c r="X39" s="113"/>
      <c r="Y39" s="118"/>
      <c r="Z39" s="113"/>
      <c r="AA39" s="113"/>
      <c r="AB39" s="113"/>
      <c r="AC39" s="113"/>
      <c r="AD39" s="113"/>
      <c r="AE39" s="113"/>
      <c r="AF39" s="113"/>
      <c r="AG39" s="113"/>
      <c r="AH39" s="118"/>
      <c r="AI39" s="120"/>
      <c r="AJ39" s="120"/>
      <c r="AK39" s="113"/>
      <c r="AL39" s="113"/>
      <c r="AM39" s="113"/>
      <c r="AN39" s="113"/>
      <c r="AO39" s="113"/>
      <c r="AP39" s="113"/>
      <c r="AQ39" s="113"/>
    </row>
    <row r="40" spans="1:43" ht="16.5" customHeight="1">
      <c r="A40" s="118"/>
      <c r="B40" s="120"/>
      <c r="C40" s="120"/>
      <c r="D40" s="113"/>
      <c r="E40" s="113"/>
      <c r="F40" s="113"/>
      <c r="G40" s="113"/>
      <c r="I40" s="113"/>
      <c r="J40" s="113"/>
      <c r="K40" s="113"/>
      <c r="L40" s="113"/>
      <c r="M40" s="113"/>
      <c r="N40" s="113"/>
      <c r="O40" s="113"/>
      <c r="P40" s="113"/>
      <c r="Q40" s="113"/>
      <c r="R40" s="125"/>
      <c r="S40" s="126"/>
      <c r="T40" s="122"/>
      <c r="U40" s="123"/>
      <c r="V40" s="113"/>
      <c r="X40" s="113"/>
      <c r="Y40" s="118"/>
      <c r="Z40" s="113"/>
      <c r="AA40" s="113"/>
      <c r="AB40" s="113"/>
      <c r="AC40" s="113"/>
      <c r="AD40" s="113"/>
      <c r="AE40" s="113"/>
      <c r="AF40" s="113"/>
      <c r="AG40" s="113"/>
      <c r="AH40" s="118"/>
      <c r="AI40" s="120"/>
      <c r="AJ40" s="120"/>
      <c r="AK40" s="113"/>
      <c r="AL40" s="113"/>
      <c r="AM40" s="113"/>
      <c r="AN40" s="113"/>
      <c r="AO40" s="113"/>
      <c r="AP40" s="113"/>
      <c r="AQ40" s="113"/>
    </row>
    <row r="41" spans="1:43" ht="16.5" customHeight="1">
      <c r="A41" s="118"/>
      <c r="B41" s="120"/>
      <c r="C41" s="120"/>
      <c r="D41" s="113"/>
      <c r="E41" s="113"/>
      <c r="F41" s="113"/>
      <c r="G41" s="113"/>
      <c r="I41" s="113"/>
      <c r="J41" s="113"/>
      <c r="K41" s="113"/>
      <c r="L41" s="113"/>
      <c r="M41" s="113"/>
      <c r="N41" s="113"/>
      <c r="O41" s="113"/>
      <c r="P41" s="113"/>
      <c r="Q41" s="113"/>
      <c r="R41" s="125"/>
      <c r="S41" s="126"/>
      <c r="T41" s="122"/>
      <c r="U41" s="123"/>
      <c r="V41" s="113"/>
      <c r="X41" s="113"/>
      <c r="Y41" s="118"/>
      <c r="Z41" s="113"/>
      <c r="AA41" s="113"/>
      <c r="AB41" s="113"/>
      <c r="AC41" s="113"/>
      <c r="AD41" s="113"/>
      <c r="AE41" s="113"/>
      <c r="AF41" s="113"/>
      <c r="AG41" s="113"/>
      <c r="AH41" s="118"/>
      <c r="AI41" s="120"/>
      <c r="AJ41" s="120"/>
      <c r="AK41" s="113"/>
      <c r="AL41" s="113"/>
      <c r="AM41" s="113"/>
      <c r="AN41" s="113"/>
      <c r="AO41" s="113"/>
      <c r="AP41" s="113"/>
      <c r="AQ41" s="113"/>
    </row>
    <row r="42" spans="1:43" ht="16.5" customHeight="1">
      <c r="A42" s="116"/>
      <c r="B42" s="113"/>
      <c r="C42" s="113"/>
      <c r="D42" s="113"/>
      <c r="E42" s="113"/>
      <c r="F42" s="113"/>
      <c r="G42" s="113"/>
      <c r="I42" s="113"/>
      <c r="J42" s="113"/>
      <c r="K42" s="113"/>
      <c r="L42" s="113"/>
      <c r="M42" s="113"/>
      <c r="N42" s="113"/>
      <c r="O42" s="113"/>
      <c r="P42" s="113"/>
      <c r="Q42" s="113"/>
      <c r="R42" s="125"/>
      <c r="S42" s="126"/>
      <c r="T42" s="122"/>
      <c r="U42" s="123"/>
      <c r="V42" s="113"/>
      <c r="X42" s="113"/>
      <c r="Y42" s="118"/>
      <c r="Z42" s="113"/>
      <c r="AA42" s="113"/>
      <c r="AB42" s="113"/>
      <c r="AC42" s="113"/>
      <c r="AD42" s="113"/>
      <c r="AE42" s="113"/>
      <c r="AF42" s="113"/>
      <c r="AG42" s="113"/>
      <c r="AH42" s="118"/>
      <c r="AI42" s="120"/>
      <c r="AJ42" s="120"/>
      <c r="AK42" s="113"/>
      <c r="AL42" s="113"/>
      <c r="AM42" s="113"/>
      <c r="AN42" s="113"/>
      <c r="AO42" s="113"/>
      <c r="AP42" s="113"/>
      <c r="AQ42" s="113"/>
    </row>
    <row r="43" spans="1:43" ht="16.5" customHeight="1">
      <c r="A43" s="111"/>
      <c r="B43" s="113"/>
      <c r="C43" s="113"/>
      <c r="D43" s="113"/>
      <c r="E43" s="113"/>
      <c r="F43" s="113"/>
      <c r="G43" s="113"/>
      <c r="I43" s="111"/>
      <c r="J43" s="113"/>
      <c r="K43" s="113"/>
      <c r="L43" s="113"/>
      <c r="M43" s="113"/>
      <c r="N43" s="113"/>
      <c r="O43" s="113"/>
      <c r="P43" s="113"/>
      <c r="Q43" s="113"/>
      <c r="R43" s="302"/>
      <c r="S43" s="302"/>
      <c r="T43" s="122"/>
      <c r="U43" s="123"/>
      <c r="V43" s="113"/>
      <c r="X43" s="113"/>
      <c r="Y43" s="118"/>
      <c r="Z43" s="113"/>
      <c r="AA43" s="113"/>
      <c r="AB43" s="113"/>
      <c r="AC43" s="113"/>
      <c r="AD43" s="113"/>
      <c r="AE43" s="113"/>
      <c r="AF43" s="113"/>
      <c r="AG43" s="113"/>
      <c r="AH43" s="118"/>
      <c r="AI43" s="120"/>
      <c r="AJ43" s="120"/>
      <c r="AK43" s="113"/>
      <c r="AL43" s="113"/>
      <c r="AM43" s="113"/>
      <c r="AN43" s="113"/>
      <c r="AO43" s="113"/>
      <c r="AP43" s="113"/>
      <c r="AQ43" s="113"/>
    </row>
    <row r="44" spans="1:43" ht="16.5" customHeight="1">
      <c r="A44" s="116"/>
      <c r="B44" s="113"/>
      <c r="C44" s="113"/>
      <c r="D44" s="113"/>
      <c r="E44" s="113"/>
      <c r="F44" s="113"/>
      <c r="G44" s="113"/>
      <c r="I44" s="113"/>
      <c r="J44" s="113"/>
      <c r="K44" s="113"/>
      <c r="L44" s="113"/>
      <c r="M44" s="113"/>
      <c r="N44" s="113"/>
      <c r="O44" s="113"/>
      <c r="P44" s="113"/>
      <c r="Q44" s="113"/>
      <c r="R44" s="302"/>
      <c r="S44" s="302"/>
      <c r="T44" s="122"/>
      <c r="U44" s="123"/>
      <c r="V44" s="113"/>
      <c r="X44" s="113"/>
      <c r="Y44" s="118"/>
      <c r="Z44" s="113"/>
      <c r="AA44" s="113"/>
      <c r="AB44" s="113"/>
      <c r="AC44" s="113"/>
      <c r="AD44" s="113"/>
      <c r="AE44" s="113"/>
      <c r="AF44" s="113"/>
      <c r="AG44" s="113"/>
      <c r="AH44" s="118"/>
      <c r="AI44" s="120"/>
      <c r="AJ44" s="120"/>
      <c r="AK44" s="113"/>
      <c r="AL44" s="113"/>
      <c r="AM44" s="113"/>
      <c r="AN44" s="113"/>
      <c r="AO44" s="113"/>
      <c r="AP44" s="113"/>
      <c r="AQ44" s="113"/>
    </row>
    <row r="45" spans="1:43" ht="16.5" customHeight="1">
      <c r="A45" s="119"/>
      <c r="B45" s="121"/>
      <c r="C45" s="121"/>
      <c r="D45" s="113"/>
      <c r="E45" s="113"/>
      <c r="F45" s="113"/>
      <c r="G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X45" s="113"/>
      <c r="Y45" s="118"/>
      <c r="Z45" s="113"/>
      <c r="AA45" s="113"/>
      <c r="AB45" s="113"/>
      <c r="AC45" s="113"/>
      <c r="AD45" s="113"/>
      <c r="AE45" s="113"/>
      <c r="AF45" s="113"/>
      <c r="AG45" s="113"/>
      <c r="AH45" s="118"/>
      <c r="AI45" s="120"/>
      <c r="AJ45" s="120"/>
      <c r="AK45" s="113"/>
      <c r="AL45" s="113"/>
      <c r="AM45" s="113"/>
      <c r="AN45" s="113"/>
      <c r="AO45" s="113"/>
      <c r="AP45" s="113"/>
      <c r="AQ45" s="113"/>
    </row>
    <row r="46" spans="1:43" ht="16.5" customHeight="1">
      <c r="A46" s="116"/>
      <c r="B46" s="113"/>
      <c r="C46" s="113"/>
      <c r="D46" s="127" t="s">
        <v>208</v>
      </c>
      <c r="E46" s="113"/>
      <c r="F46" s="113"/>
      <c r="G46" s="113"/>
      <c r="I46" s="113"/>
      <c r="J46" s="127" t="s">
        <v>208</v>
      </c>
      <c r="K46" s="113"/>
      <c r="L46" s="113"/>
      <c r="M46" s="113"/>
      <c r="N46" s="113"/>
      <c r="O46" s="127" t="s">
        <v>209</v>
      </c>
      <c r="P46" s="113"/>
      <c r="Q46" s="113"/>
      <c r="R46" s="113"/>
      <c r="S46" s="113"/>
      <c r="T46" s="113"/>
      <c r="U46" s="113"/>
      <c r="X46" s="113"/>
      <c r="Y46" s="118"/>
      <c r="Z46" s="113"/>
      <c r="AA46" s="113"/>
      <c r="AB46" s="113"/>
      <c r="AC46" s="113"/>
      <c r="AD46" s="113"/>
      <c r="AE46" s="113"/>
      <c r="AF46" s="113"/>
      <c r="AG46" s="113"/>
      <c r="AH46" s="118"/>
      <c r="AI46" s="120"/>
      <c r="AJ46" s="120"/>
      <c r="AK46" s="113"/>
      <c r="AL46" s="113"/>
      <c r="AM46" s="113"/>
      <c r="AN46" s="113"/>
      <c r="AO46" s="113"/>
      <c r="AP46" s="113"/>
      <c r="AQ46" s="113"/>
    </row>
    <row r="47" spans="1:43" ht="16.5" customHeight="1">
      <c r="A47" s="118"/>
      <c r="B47" s="113" t="s">
        <v>210</v>
      </c>
      <c r="C47" s="120"/>
      <c r="D47" s="113"/>
      <c r="E47" s="113"/>
      <c r="F47" s="113" t="s">
        <v>211</v>
      </c>
      <c r="G47" s="113"/>
      <c r="I47" s="113"/>
      <c r="J47" s="113"/>
      <c r="K47" s="113"/>
      <c r="L47" s="113" t="s">
        <v>212</v>
      </c>
      <c r="M47" s="113"/>
      <c r="N47" s="113"/>
      <c r="O47" s="113"/>
      <c r="P47" s="113"/>
      <c r="Q47" s="113"/>
      <c r="R47" s="113"/>
      <c r="S47" s="113"/>
      <c r="T47" s="113"/>
      <c r="U47" s="113"/>
      <c r="X47" s="113"/>
      <c r="Y47" s="118"/>
      <c r="Z47" s="113"/>
      <c r="AA47" s="113"/>
      <c r="AB47" s="113"/>
      <c r="AC47" s="113"/>
      <c r="AD47" s="113"/>
      <c r="AE47" s="113"/>
      <c r="AF47" s="113"/>
      <c r="AG47" s="113"/>
      <c r="AH47" s="118"/>
      <c r="AI47" s="120"/>
      <c r="AJ47" s="120"/>
      <c r="AK47" s="113"/>
      <c r="AL47" s="113"/>
      <c r="AM47" s="113"/>
      <c r="AN47" s="113"/>
      <c r="AO47" s="113"/>
      <c r="AP47" s="113"/>
      <c r="AQ47" s="113"/>
    </row>
    <row r="48" spans="1:43" ht="16.5" customHeight="1">
      <c r="A48" s="118"/>
      <c r="B48" s="120"/>
      <c r="C48" s="120"/>
      <c r="D48" s="113"/>
      <c r="E48" s="113"/>
      <c r="F48" s="113"/>
      <c r="G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X48" s="113"/>
      <c r="Y48" s="118"/>
      <c r="Z48" s="113"/>
      <c r="AA48" s="113"/>
      <c r="AB48" s="113"/>
      <c r="AC48" s="113"/>
      <c r="AD48" s="113"/>
      <c r="AE48" s="113"/>
      <c r="AF48" s="113"/>
      <c r="AG48" s="113"/>
      <c r="AH48" s="118"/>
      <c r="AI48" s="120"/>
      <c r="AJ48" s="120"/>
      <c r="AK48" s="113"/>
      <c r="AL48" s="113"/>
      <c r="AM48" s="113"/>
      <c r="AN48" s="113"/>
      <c r="AO48" s="113"/>
      <c r="AP48" s="113"/>
      <c r="AQ48" s="113"/>
    </row>
    <row r="49" spans="1:43" ht="16.5" customHeight="1">
      <c r="A49" s="118"/>
      <c r="B49" s="120"/>
      <c r="C49" s="120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</row>
    <row r="50" spans="1:43" ht="16.5" customHeight="1">
      <c r="A50" s="118"/>
      <c r="B50" s="120"/>
      <c r="C50" s="120"/>
      <c r="E50" s="113"/>
      <c r="F50" s="113"/>
      <c r="G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X50" s="113"/>
      <c r="Y50" s="116"/>
      <c r="Z50" s="113"/>
      <c r="AA50" s="113"/>
      <c r="AB50" s="113"/>
      <c r="AC50" s="113"/>
      <c r="AD50" s="113"/>
      <c r="AE50" s="113"/>
      <c r="AF50" s="113"/>
      <c r="AG50" s="113"/>
      <c r="AH50" s="116"/>
      <c r="AI50" s="113"/>
      <c r="AJ50" s="113"/>
      <c r="AK50" s="113"/>
      <c r="AL50" s="113"/>
      <c r="AM50" s="113"/>
      <c r="AN50" s="113"/>
      <c r="AO50" s="113"/>
      <c r="AP50" s="113"/>
      <c r="AQ50" s="113"/>
    </row>
    <row r="51" spans="1:43" ht="16.5" customHeight="1">
      <c r="A51" s="118"/>
      <c r="B51" s="120"/>
      <c r="C51" s="120"/>
      <c r="D51" s="113"/>
      <c r="E51" s="113"/>
      <c r="F51" s="113"/>
      <c r="G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X51" s="113"/>
      <c r="Y51" s="119"/>
      <c r="Z51" s="113"/>
      <c r="AA51" s="113"/>
      <c r="AB51" s="113"/>
      <c r="AC51" s="113"/>
      <c r="AD51" s="113"/>
      <c r="AE51" s="113"/>
      <c r="AF51" s="113"/>
      <c r="AG51" s="113"/>
      <c r="AH51" s="119"/>
      <c r="AI51" s="121"/>
      <c r="AJ51" s="121"/>
      <c r="AK51" s="113"/>
      <c r="AL51" s="113"/>
      <c r="AM51" s="113"/>
      <c r="AN51" s="113"/>
      <c r="AO51" s="113"/>
      <c r="AP51" s="113"/>
      <c r="AQ51" s="113"/>
    </row>
    <row r="52" spans="1:43" ht="16.5" customHeight="1">
      <c r="A52" s="118"/>
      <c r="B52" s="120"/>
      <c r="C52" s="120"/>
      <c r="D52" s="113"/>
      <c r="E52" s="113"/>
      <c r="F52" s="113"/>
      <c r="G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X52" s="113"/>
      <c r="Y52" s="116"/>
      <c r="Z52" s="113"/>
      <c r="AA52" s="113"/>
      <c r="AB52" s="113"/>
      <c r="AC52" s="113"/>
      <c r="AD52" s="113"/>
      <c r="AE52" s="113"/>
      <c r="AF52" s="113"/>
      <c r="AG52" s="113"/>
      <c r="AH52" s="116"/>
      <c r="AI52" s="113"/>
      <c r="AJ52" s="113"/>
      <c r="AK52" s="113"/>
      <c r="AL52" s="113"/>
      <c r="AM52" s="113"/>
      <c r="AN52" s="113"/>
      <c r="AO52" s="113"/>
      <c r="AP52" s="113"/>
      <c r="AQ52" s="113"/>
    </row>
    <row r="53" spans="1:43" ht="16.5" customHeight="1">
      <c r="A53" s="118"/>
      <c r="B53" s="120"/>
      <c r="C53" s="120"/>
      <c r="D53" s="113"/>
      <c r="E53" s="113"/>
      <c r="F53" s="113"/>
      <c r="G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X53" s="113"/>
      <c r="Y53" s="120"/>
      <c r="Z53" s="113"/>
      <c r="AA53" s="113"/>
      <c r="AB53" s="113"/>
      <c r="AC53" s="113"/>
      <c r="AD53" s="113"/>
      <c r="AE53" s="113"/>
      <c r="AF53" s="113"/>
      <c r="AG53" s="113"/>
      <c r="AH53" s="120"/>
      <c r="AI53" s="120"/>
      <c r="AJ53" s="120"/>
      <c r="AK53" s="113"/>
      <c r="AL53" s="113"/>
      <c r="AM53" s="113"/>
      <c r="AN53" s="113"/>
      <c r="AO53" s="113"/>
      <c r="AP53" s="113"/>
      <c r="AQ53" s="113"/>
    </row>
    <row r="54" spans="1:43" ht="16.5" customHeight="1">
      <c r="A54" s="118"/>
      <c r="B54" s="120"/>
      <c r="C54" s="120"/>
      <c r="D54" s="113"/>
      <c r="E54" s="113"/>
      <c r="F54" s="113"/>
      <c r="G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X54" s="113"/>
      <c r="Y54" s="120"/>
      <c r="Z54" s="113"/>
      <c r="AA54" s="113"/>
      <c r="AB54" s="113"/>
      <c r="AC54" s="113"/>
      <c r="AD54" s="113"/>
      <c r="AE54" s="113"/>
      <c r="AF54" s="113"/>
      <c r="AG54" s="113"/>
      <c r="AH54" s="120"/>
      <c r="AI54" s="120"/>
      <c r="AJ54" s="120"/>
      <c r="AK54" s="113"/>
      <c r="AL54" s="113"/>
      <c r="AM54" s="113"/>
      <c r="AN54" s="113"/>
      <c r="AO54" s="113"/>
      <c r="AP54" s="113"/>
      <c r="AQ54" s="113"/>
    </row>
    <row r="55" spans="1:43" ht="16.5" customHeight="1">
      <c r="P55" s="113"/>
      <c r="Q55" s="113"/>
      <c r="R55" s="113"/>
      <c r="S55" s="113"/>
      <c r="T55" s="113"/>
      <c r="U55" s="113"/>
      <c r="X55" s="113"/>
      <c r="Y55" s="120"/>
      <c r="Z55" s="113"/>
      <c r="AA55" s="113"/>
      <c r="AB55" s="113"/>
      <c r="AC55" s="113"/>
      <c r="AD55" s="113"/>
      <c r="AE55" s="113"/>
      <c r="AF55" s="113"/>
      <c r="AG55" s="113"/>
      <c r="AH55" s="120"/>
      <c r="AI55" s="120"/>
      <c r="AJ55" s="120"/>
      <c r="AK55" s="113"/>
      <c r="AL55" s="113"/>
      <c r="AM55" s="113"/>
      <c r="AN55" s="113"/>
      <c r="AO55" s="113"/>
      <c r="AP55" s="113"/>
      <c r="AQ55" s="113"/>
    </row>
    <row r="56" spans="1:43" ht="16.5" customHeight="1">
      <c r="B56" s="120"/>
      <c r="C56" s="120"/>
      <c r="D56" s="113"/>
      <c r="E56" s="113"/>
      <c r="F56" s="113"/>
      <c r="G56" s="113"/>
      <c r="I56" s="111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X56" s="113"/>
      <c r="Y56" s="120"/>
      <c r="Z56" s="113"/>
      <c r="AA56" s="113"/>
      <c r="AB56" s="113"/>
      <c r="AC56" s="113"/>
      <c r="AD56" s="113"/>
      <c r="AE56" s="113"/>
      <c r="AF56" s="113"/>
      <c r="AG56" s="113"/>
      <c r="AH56" s="120"/>
      <c r="AI56" s="120"/>
      <c r="AJ56" s="120"/>
      <c r="AK56" s="113"/>
      <c r="AL56" s="113"/>
      <c r="AM56" s="113"/>
      <c r="AN56" s="113"/>
      <c r="AO56" s="113"/>
      <c r="AP56" s="113"/>
      <c r="AQ56" s="113"/>
    </row>
    <row r="57" spans="1:43" ht="16.5" customHeight="1">
      <c r="B57" s="120"/>
      <c r="C57" s="120"/>
      <c r="D57" s="113"/>
      <c r="E57" s="113"/>
      <c r="F57" s="113"/>
      <c r="G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X57" s="113"/>
      <c r="Y57" s="120"/>
      <c r="Z57" s="113"/>
      <c r="AA57" s="113"/>
      <c r="AB57" s="113"/>
      <c r="AC57" s="113"/>
      <c r="AD57" s="113"/>
      <c r="AE57" s="113"/>
      <c r="AF57" s="113"/>
      <c r="AG57" s="113"/>
      <c r="AH57" s="120"/>
      <c r="AI57" s="120"/>
      <c r="AJ57" s="120"/>
      <c r="AK57" s="113"/>
      <c r="AL57" s="113"/>
      <c r="AM57" s="113"/>
      <c r="AN57" s="113"/>
      <c r="AO57" s="113"/>
      <c r="AP57" s="113"/>
      <c r="AQ57" s="113"/>
    </row>
    <row r="58" spans="1:43" ht="16.5" customHeight="1">
      <c r="B58" s="120"/>
      <c r="C58" s="120"/>
      <c r="D58" s="113"/>
      <c r="E58" s="113"/>
      <c r="F58" s="113"/>
      <c r="G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X58" s="113"/>
      <c r="Y58" s="120"/>
      <c r="Z58" s="113"/>
      <c r="AA58" s="113"/>
      <c r="AB58" s="113"/>
      <c r="AC58" s="113"/>
      <c r="AD58" s="113"/>
      <c r="AE58" s="113"/>
      <c r="AF58" s="113"/>
      <c r="AG58" s="113"/>
      <c r="AH58" s="120"/>
      <c r="AI58" s="120"/>
      <c r="AJ58" s="120"/>
      <c r="AK58" s="113"/>
      <c r="AL58" s="113"/>
      <c r="AM58" s="113"/>
      <c r="AN58" s="113"/>
      <c r="AO58" s="113"/>
      <c r="AP58" s="113"/>
      <c r="AQ58" s="113"/>
    </row>
    <row r="59" spans="1:43" ht="16.5" customHeight="1">
      <c r="A59" s="118"/>
      <c r="B59" s="120"/>
      <c r="C59" s="120"/>
      <c r="D59" s="113"/>
      <c r="E59" s="113"/>
      <c r="F59" s="113"/>
      <c r="G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X59" s="113"/>
      <c r="Y59" s="120"/>
      <c r="Z59" s="113"/>
      <c r="AA59" s="113"/>
      <c r="AB59" s="113"/>
      <c r="AC59" s="113"/>
      <c r="AD59" s="113"/>
      <c r="AE59" s="113"/>
      <c r="AF59" s="113"/>
      <c r="AG59" s="113"/>
      <c r="AH59" s="120"/>
      <c r="AI59" s="120"/>
      <c r="AJ59" s="120"/>
      <c r="AK59" s="113"/>
      <c r="AL59" s="113"/>
      <c r="AM59" s="113"/>
      <c r="AN59" s="113"/>
      <c r="AO59" s="113"/>
      <c r="AP59" s="113"/>
      <c r="AQ59" s="113"/>
    </row>
    <row r="60" spans="1:43" ht="16.5" customHeight="1">
      <c r="A60" s="116"/>
      <c r="B60" s="113"/>
      <c r="C60" s="113"/>
      <c r="D60" s="113"/>
      <c r="E60" s="113"/>
      <c r="F60" s="113"/>
      <c r="G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X60" s="113"/>
      <c r="Y60" s="120"/>
      <c r="Z60" s="113"/>
      <c r="AA60" s="113"/>
      <c r="AB60" s="113"/>
      <c r="AC60" s="113"/>
      <c r="AD60" s="113"/>
      <c r="AE60" s="113"/>
      <c r="AF60" s="113"/>
      <c r="AG60" s="113"/>
      <c r="AH60" s="120"/>
      <c r="AI60" s="120"/>
      <c r="AJ60" s="120"/>
      <c r="AK60" s="113"/>
      <c r="AL60" s="113"/>
      <c r="AM60" s="113"/>
      <c r="AN60" s="113"/>
      <c r="AO60" s="113"/>
      <c r="AP60" s="113"/>
      <c r="AQ60" s="113"/>
    </row>
    <row r="61" spans="1:43" ht="16.5" customHeight="1">
      <c r="A61" s="116"/>
      <c r="B61" s="113"/>
      <c r="C61" s="113"/>
      <c r="D61" s="113"/>
      <c r="E61" s="113"/>
      <c r="F61" s="113"/>
      <c r="G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X61" s="113"/>
      <c r="Y61" s="120"/>
      <c r="Z61" s="113"/>
      <c r="AA61" s="113"/>
      <c r="AB61" s="113"/>
      <c r="AC61" s="113"/>
      <c r="AD61" s="113"/>
      <c r="AE61" s="113"/>
      <c r="AF61" s="113"/>
      <c r="AG61" s="113"/>
      <c r="AH61" s="120"/>
      <c r="AI61" s="120"/>
      <c r="AJ61" s="120"/>
      <c r="AK61" s="113"/>
      <c r="AL61" s="113"/>
      <c r="AM61" s="113"/>
      <c r="AN61" s="113"/>
      <c r="AO61" s="113"/>
      <c r="AP61" s="113"/>
      <c r="AQ61" s="113"/>
    </row>
    <row r="62" spans="1:43" ht="16.5" customHeight="1">
      <c r="A62" s="116"/>
      <c r="B62" s="113"/>
      <c r="C62" s="113"/>
      <c r="D62" s="113"/>
      <c r="E62" s="113"/>
      <c r="F62" s="113"/>
      <c r="G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X62" s="113"/>
      <c r="Y62" s="120"/>
      <c r="Z62" s="113"/>
      <c r="AA62" s="113"/>
      <c r="AB62" s="113"/>
      <c r="AC62" s="113"/>
      <c r="AD62" s="113"/>
      <c r="AE62" s="113"/>
      <c r="AF62" s="113"/>
      <c r="AG62" s="113"/>
      <c r="AH62" s="120"/>
      <c r="AI62" s="120"/>
      <c r="AJ62" s="120"/>
      <c r="AK62" s="113"/>
      <c r="AL62" s="113"/>
      <c r="AM62" s="113"/>
      <c r="AN62" s="113"/>
      <c r="AO62" s="113"/>
      <c r="AP62" s="113"/>
      <c r="AQ62" s="113"/>
    </row>
    <row r="63" spans="1:43" ht="16.5" customHeight="1">
      <c r="A63" s="116"/>
      <c r="B63" s="113"/>
      <c r="C63" s="113"/>
      <c r="D63" s="127" t="s">
        <v>208</v>
      </c>
      <c r="E63" s="113"/>
      <c r="F63" s="113"/>
      <c r="G63" s="113"/>
      <c r="I63" s="113"/>
      <c r="J63" s="127" t="s">
        <v>208</v>
      </c>
      <c r="K63" s="113"/>
      <c r="L63" s="113"/>
      <c r="M63" s="113"/>
      <c r="N63" s="113"/>
      <c r="O63" s="127" t="s">
        <v>209</v>
      </c>
      <c r="P63" s="113"/>
      <c r="Q63" s="113"/>
      <c r="R63" s="113"/>
      <c r="S63" s="113"/>
      <c r="T63" s="113"/>
      <c r="U63" s="113"/>
      <c r="X63" s="113"/>
      <c r="Y63" s="120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</row>
    <row r="64" spans="1:43" ht="16.5" customHeight="1">
      <c r="A64" s="119"/>
      <c r="B64" s="128" t="s">
        <v>213</v>
      </c>
      <c r="C64" s="121"/>
      <c r="D64" s="113"/>
      <c r="E64" s="113"/>
      <c r="F64" s="113" t="s">
        <v>214</v>
      </c>
      <c r="G64" s="113"/>
      <c r="I64" s="113"/>
      <c r="J64" s="113"/>
      <c r="K64" s="113"/>
      <c r="L64" s="113" t="s">
        <v>215</v>
      </c>
      <c r="M64" s="113"/>
      <c r="N64" s="113"/>
      <c r="O64" s="113"/>
      <c r="P64" s="113"/>
      <c r="Q64" s="113"/>
      <c r="R64" s="113"/>
      <c r="S64" s="113"/>
      <c r="T64" s="113"/>
      <c r="U64" s="113"/>
      <c r="X64" s="113"/>
      <c r="Y64" s="120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</row>
    <row r="65" spans="1:43" ht="16.5" customHeight="1">
      <c r="A65" s="116"/>
      <c r="B65" s="113"/>
      <c r="C65" s="113"/>
      <c r="D65" s="113"/>
      <c r="E65" s="113"/>
      <c r="F65" s="113"/>
      <c r="G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</row>
    <row r="66" spans="1:43" ht="16.5" customHeight="1">
      <c r="A66" s="118"/>
      <c r="B66" s="120"/>
      <c r="C66" s="120"/>
      <c r="D66" s="113"/>
      <c r="E66" s="113"/>
      <c r="F66" s="113"/>
      <c r="G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X66" s="113"/>
      <c r="Y66" s="116"/>
      <c r="Z66" s="113"/>
      <c r="AA66" s="113"/>
      <c r="AB66" s="113"/>
      <c r="AC66" s="113"/>
      <c r="AD66" s="113"/>
      <c r="AE66" s="113"/>
      <c r="AF66" s="113"/>
      <c r="AG66" s="113"/>
      <c r="AH66" s="116"/>
      <c r="AI66" s="113"/>
      <c r="AJ66" s="113"/>
      <c r="AK66" s="113"/>
      <c r="AL66" s="113"/>
      <c r="AM66" s="113"/>
      <c r="AN66" s="113"/>
      <c r="AO66" s="113"/>
      <c r="AP66" s="113"/>
      <c r="AQ66" s="113"/>
    </row>
    <row r="67" spans="1:43" ht="16.5" customHeight="1">
      <c r="A67" s="118"/>
      <c r="B67" s="120"/>
      <c r="C67" s="120"/>
      <c r="D67" s="113"/>
      <c r="E67" s="113"/>
      <c r="F67" s="113"/>
      <c r="G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X67" s="113"/>
      <c r="Y67" s="119"/>
      <c r="Z67" s="113"/>
      <c r="AA67" s="113"/>
      <c r="AB67" s="113"/>
      <c r="AC67" s="113"/>
      <c r="AD67" s="113"/>
      <c r="AE67" s="113"/>
      <c r="AF67" s="113"/>
      <c r="AG67" s="113"/>
      <c r="AH67" s="119"/>
      <c r="AI67" s="121"/>
      <c r="AJ67" s="121"/>
      <c r="AK67" s="113"/>
      <c r="AL67" s="113"/>
      <c r="AM67" s="113"/>
      <c r="AN67" s="113"/>
      <c r="AO67" s="113"/>
      <c r="AP67" s="113"/>
      <c r="AQ67" s="113"/>
    </row>
    <row r="68" spans="1:43" ht="16.5" customHeight="1">
      <c r="A68" s="118"/>
      <c r="B68" s="120"/>
      <c r="C68" s="120"/>
      <c r="D68" s="113"/>
      <c r="E68" s="113"/>
      <c r="F68" s="113"/>
      <c r="G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X68" s="113"/>
      <c r="Y68" s="116"/>
      <c r="Z68" s="113"/>
      <c r="AA68" s="113"/>
      <c r="AB68" s="113"/>
      <c r="AC68" s="113"/>
      <c r="AD68" s="113"/>
      <c r="AE68" s="113"/>
      <c r="AF68" s="113"/>
      <c r="AG68" s="113"/>
      <c r="AH68" s="116"/>
      <c r="AI68" s="113"/>
      <c r="AJ68" s="113"/>
      <c r="AK68" s="113"/>
      <c r="AL68" s="113"/>
      <c r="AM68" s="113"/>
      <c r="AN68" s="113"/>
      <c r="AO68" s="113"/>
      <c r="AP68" s="113"/>
      <c r="AQ68" s="113"/>
    </row>
    <row r="69" spans="1:43" ht="16.5" customHeight="1">
      <c r="A69" s="111"/>
      <c r="B69" s="120"/>
      <c r="C69" s="120"/>
      <c r="D69" s="113"/>
      <c r="E69" s="113"/>
      <c r="F69" s="113"/>
      <c r="G69" s="113"/>
      <c r="I69" s="111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X69" s="113"/>
      <c r="Y69" s="120"/>
      <c r="Z69" s="113"/>
      <c r="AA69" s="113"/>
      <c r="AB69" s="113"/>
      <c r="AC69" s="113"/>
      <c r="AD69" s="113"/>
      <c r="AE69" s="113"/>
      <c r="AF69" s="113"/>
      <c r="AG69" s="113"/>
      <c r="AH69" s="120"/>
      <c r="AI69" s="120"/>
      <c r="AJ69" s="120"/>
      <c r="AK69" s="113"/>
      <c r="AL69" s="113"/>
      <c r="AM69" s="113"/>
      <c r="AN69" s="113"/>
      <c r="AO69" s="113"/>
      <c r="AP69" s="113"/>
      <c r="AQ69" s="113"/>
    </row>
    <row r="70" spans="1:43" ht="16.5" customHeight="1">
      <c r="A70" s="111"/>
      <c r="B70" s="120"/>
      <c r="C70" s="120"/>
      <c r="D70" s="113"/>
      <c r="E70" s="113"/>
      <c r="F70" s="113"/>
      <c r="G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X70" s="113"/>
      <c r="Y70" s="120"/>
      <c r="Z70" s="113"/>
      <c r="AA70" s="113"/>
      <c r="AB70" s="113"/>
      <c r="AC70" s="113"/>
      <c r="AD70" s="113"/>
      <c r="AE70" s="113"/>
      <c r="AF70" s="113"/>
      <c r="AG70" s="113"/>
      <c r="AH70" s="120"/>
      <c r="AI70" s="120"/>
      <c r="AJ70" s="120"/>
      <c r="AK70" s="113"/>
      <c r="AL70" s="113"/>
      <c r="AM70" s="113"/>
      <c r="AN70" s="113"/>
      <c r="AO70" s="113"/>
      <c r="AP70" s="113"/>
      <c r="AQ70" s="113"/>
    </row>
    <row r="71" spans="1:43" ht="16.5" customHeight="1">
      <c r="A71" s="118"/>
      <c r="B71" s="120"/>
      <c r="C71" s="120"/>
      <c r="D71" s="113"/>
      <c r="E71" s="113"/>
      <c r="F71" s="113"/>
      <c r="G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X71" s="113"/>
      <c r="Y71" s="120"/>
      <c r="Z71" s="113"/>
      <c r="AA71" s="113"/>
      <c r="AB71" s="113"/>
      <c r="AC71" s="113"/>
      <c r="AD71" s="113"/>
      <c r="AE71" s="113"/>
      <c r="AF71" s="113"/>
      <c r="AG71" s="113"/>
      <c r="AH71" s="120"/>
      <c r="AI71" s="120"/>
      <c r="AJ71" s="120"/>
      <c r="AK71" s="113"/>
      <c r="AL71" s="113"/>
      <c r="AM71" s="113"/>
      <c r="AN71" s="113"/>
      <c r="AO71" s="113"/>
      <c r="AP71" s="113"/>
      <c r="AQ71" s="113"/>
    </row>
    <row r="72" spans="1:43" ht="16.5" customHeight="1">
      <c r="A72" s="118"/>
      <c r="B72" s="120"/>
      <c r="C72" s="120"/>
      <c r="D72" s="113"/>
      <c r="E72" s="113"/>
      <c r="F72" s="113"/>
      <c r="G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X72" s="113"/>
      <c r="Y72" s="120"/>
      <c r="Z72" s="113"/>
      <c r="AA72" s="113"/>
      <c r="AB72" s="113"/>
      <c r="AC72" s="113"/>
      <c r="AD72" s="113"/>
      <c r="AE72" s="113"/>
      <c r="AF72" s="113"/>
      <c r="AG72" s="113"/>
      <c r="AH72" s="120"/>
      <c r="AI72" s="120"/>
      <c r="AJ72" s="120"/>
      <c r="AK72" s="113"/>
      <c r="AL72" s="113"/>
      <c r="AM72" s="113"/>
      <c r="AN72" s="113"/>
      <c r="AO72" s="113"/>
      <c r="AP72" s="113"/>
      <c r="AQ72" s="113"/>
    </row>
    <row r="73" spans="1:43" ht="16.5" customHeight="1">
      <c r="A73" s="118"/>
      <c r="B73" s="120"/>
      <c r="C73" s="120"/>
      <c r="D73" s="113"/>
      <c r="E73" s="113"/>
      <c r="F73" s="113"/>
      <c r="G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X73" s="113"/>
      <c r="Y73" s="120"/>
      <c r="Z73" s="113"/>
      <c r="AA73" s="113"/>
      <c r="AB73" s="113"/>
      <c r="AC73" s="113"/>
      <c r="AD73" s="113"/>
      <c r="AE73" s="113"/>
      <c r="AF73" s="113"/>
      <c r="AG73" s="113"/>
      <c r="AH73" s="120"/>
      <c r="AI73" s="120"/>
      <c r="AJ73" s="120"/>
      <c r="AK73" s="113"/>
      <c r="AL73" s="113"/>
      <c r="AM73" s="113"/>
      <c r="AN73" s="113"/>
      <c r="AO73" s="113"/>
      <c r="AP73" s="113"/>
      <c r="AQ73" s="113"/>
    </row>
    <row r="74" spans="1:43" ht="16.5" customHeight="1">
      <c r="A74" s="118"/>
      <c r="B74" s="120"/>
      <c r="C74" s="120"/>
      <c r="D74" s="113"/>
      <c r="E74" s="113"/>
      <c r="F74" s="113"/>
      <c r="G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X74" s="113"/>
      <c r="Y74" s="120"/>
      <c r="Z74" s="113"/>
      <c r="AA74" s="113"/>
      <c r="AB74" s="113"/>
      <c r="AC74" s="113"/>
      <c r="AD74" s="113"/>
      <c r="AE74" s="113"/>
      <c r="AF74" s="113"/>
      <c r="AG74" s="113"/>
      <c r="AH74" s="120"/>
      <c r="AI74" s="120"/>
      <c r="AJ74" s="120"/>
      <c r="AK74" s="113"/>
      <c r="AL74" s="113"/>
      <c r="AM74" s="113"/>
      <c r="AN74" s="113"/>
      <c r="AO74" s="113"/>
      <c r="AP74" s="113"/>
      <c r="AQ74" s="113"/>
    </row>
    <row r="75" spans="1:43" ht="16.5" customHeight="1">
      <c r="A75" s="118"/>
      <c r="B75" s="120"/>
      <c r="C75" s="120"/>
      <c r="D75" s="113"/>
      <c r="E75" s="113"/>
      <c r="F75" s="113"/>
      <c r="G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X75" s="113"/>
      <c r="Y75" s="120"/>
      <c r="Z75" s="113"/>
      <c r="AA75" s="113"/>
      <c r="AB75" s="113"/>
      <c r="AC75" s="113"/>
      <c r="AD75" s="113"/>
      <c r="AE75" s="113"/>
      <c r="AF75" s="113"/>
      <c r="AG75" s="113"/>
      <c r="AH75" s="120"/>
      <c r="AI75" s="120"/>
      <c r="AJ75" s="120"/>
      <c r="AK75" s="113"/>
      <c r="AL75" s="113"/>
      <c r="AM75" s="113"/>
      <c r="AN75" s="113"/>
      <c r="AO75" s="113"/>
      <c r="AP75" s="113"/>
      <c r="AQ75" s="113"/>
    </row>
    <row r="76" spans="1:43" ht="16.5" customHeight="1">
      <c r="A76" s="118"/>
      <c r="B76" s="120"/>
      <c r="C76" s="120"/>
      <c r="D76" s="113"/>
      <c r="E76" s="113"/>
      <c r="F76" s="113"/>
      <c r="G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X76" s="113"/>
      <c r="Y76" s="120"/>
      <c r="Z76" s="113"/>
      <c r="AA76" s="113"/>
      <c r="AB76" s="113"/>
      <c r="AC76" s="113"/>
      <c r="AD76" s="113"/>
      <c r="AE76" s="113"/>
      <c r="AF76" s="113"/>
      <c r="AG76" s="113"/>
      <c r="AH76" s="120"/>
      <c r="AI76" s="120"/>
      <c r="AJ76" s="120"/>
      <c r="AK76" s="113"/>
      <c r="AL76" s="113"/>
      <c r="AM76" s="113"/>
      <c r="AN76" s="113"/>
      <c r="AO76" s="113"/>
      <c r="AP76" s="113"/>
      <c r="AQ76" s="113"/>
    </row>
    <row r="77" spans="1:43" ht="16.5" customHeight="1">
      <c r="A77" s="118"/>
      <c r="B77" s="120"/>
      <c r="C77" s="120"/>
      <c r="D77" s="113"/>
      <c r="E77" s="113"/>
      <c r="F77" s="113"/>
      <c r="G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X77" s="113"/>
      <c r="Y77" s="116"/>
      <c r="Z77" s="113"/>
      <c r="AA77" s="113"/>
      <c r="AB77" s="113"/>
      <c r="AC77" s="113"/>
      <c r="AD77" s="113"/>
      <c r="AE77" s="113"/>
      <c r="AF77" s="113"/>
      <c r="AG77" s="113"/>
      <c r="AH77" s="120"/>
      <c r="AI77" s="120"/>
      <c r="AJ77" s="120"/>
      <c r="AK77" s="113"/>
      <c r="AL77" s="113"/>
      <c r="AM77" s="113"/>
      <c r="AN77" s="113"/>
      <c r="AO77" s="113"/>
      <c r="AP77" s="113"/>
      <c r="AQ77" s="113"/>
    </row>
    <row r="78" spans="1:43" ht="16.5" customHeight="1">
      <c r="A78" s="116"/>
      <c r="B78" s="113"/>
      <c r="C78" s="113"/>
      <c r="D78" s="113"/>
      <c r="E78" s="113"/>
      <c r="F78" s="113"/>
      <c r="G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20"/>
      <c r="AI78" s="120"/>
      <c r="AJ78" s="120"/>
      <c r="AK78" s="113"/>
      <c r="AL78" s="113"/>
      <c r="AM78" s="113"/>
      <c r="AN78" s="113"/>
      <c r="AO78" s="113"/>
      <c r="AP78" s="113"/>
      <c r="AQ78" s="113"/>
    </row>
    <row r="79" spans="1:43" ht="16.5" customHeight="1">
      <c r="A79" s="116"/>
      <c r="B79" s="113"/>
      <c r="C79" s="113"/>
      <c r="D79" s="127" t="s">
        <v>209</v>
      </c>
      <c r="E79" s="113"/>
      <c r="F79" s="113"/>
      <c r="G79" s="113"/>
      <c r="I79" s="113"/>
      <c r="J79" s="127" t="s">
        <v>208</v>
      </c>
      <c r="K79" s="113"/>
      <c r="L79" s="113"/>
      <c r="M79" s="113"/>
      <c r="N79" s="113"/>
      <c r="O79" s="127" t="s">
        <v>209</v>
      </c>
      <c r="P79" s="113"/>
      <c r="Q79" s="113"/>
      <c r="R79" s="113"/>
      <c r="S79" s="113"/>
      <c r="T79" s="113"/>
      <c r="U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20"/>
      <c r="AI79" s="120"/>
      <c r="AJ79" s="120"/>
      <c r="AK79" s="113"/>
      <c r="AL79" s="113"/>
      <c r="AM79" s="113"/>
      <c r="AN79" s="113"/>
      <c r="AO79" s="113"/>
      <c r="AP79" s="113"/>
      <c r="AQ79" s="113"/>
    </row>
    <row r="80" spans="1:43" ht="16.5" customHeight="1">
      <c r="A80" s="116"/>
      <c r="B80" s="113" t="s">
        <v>216</v>
      </c>
      <c r="C80" s="113"/>
      <c r="E80" s="113"/>
      <c r="F80" s="113" t="s">
        <v>217</v>
      </c>
      <c r="I80" s="113"/>
      <c r="J80" s="113"/>
      <c r="K80" s="113"/>
      <c r="L80" s="113" t="s">
        <v>218</v>
      </c>
      <c r="M80" s="113"/>
      <c r="N80" s="113"/>
      <c r="O80" s="113"/>
      <c r="P80" s="113"/>
      <c r="Q80" s="113"/>
      <c r="R80" s="113"/>
      <c r="S80" s="113"/>
      <c r="T80" s="113"/>
      <c r="U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6"/>
      <c r="AI80" s="113"/>
      <c r="AJ80" s="113"/>
      <c r="AK80" s="113"/>
      <c r="AL80" s="113"/>
      <c r="AM80" s="113"/>
      <c r="AN80" s="113"/>
      <c r="AO80" s="113"/>
      <c r="AP80" s="113"/>
      <c r="AQ80" s="113"/>
    </row>
    <row r="81" spans="1:43" ht="16.5" customHeight="1">
      <c r="A81" s="116"/>
      <c r="B81" s="113"/>
      <c r="C81" s="113"/>
      <c r="D81" s="113"/>
      <c r="E81" s="113"/>
      <c r="F81" s="113"/>
      <c r="G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6"/>
      <c r="AI81" s="113"/>
      <c r="AJ81" s="113"/>
      <c r="AK81" s="113"/>
      <c r="AL81" s="113"/>
      <c r="AM81" s="113"/>
      <c r="AN81" s="113"/>
      <c r="AO81" s="113"/>
      <c r="AP81" s="113"/>
      <c r="AQ81" s="113"/>
    </row>
    <row r="82" spans="1:43" ht="16.5" customHeight="1">
      <c r="K82" s="113"/>
      <c r="L82" s="113"/>
      <c r="M82" s="113"/>
      <c r="N82" s="113"/>
      <c r="O82" s="113"/>
      <c r="P82" s="120"/>
      <c r="Q82" s="120"/>
      <c r="R82" s="120"/>
      <c r="S82" s="113"/>
      <c r="T82" s="113"/>
      <c r="U82" s="113"/>
      <c r="X82" s="113"/>
      <c r="Y82" s="118"/>
      <c r="Z82" s="113"/>
      <c r="AA82" s="113"/>
      <c r="AB82" s="113"/>
      <c r="AC82" s="113"/>
      <c r="AD82" s="113"/>
      <c r="AE82" s="113"/>
      <c r="AF82" s="113"/>
      <c r="AG82" s="113"/>
      <c r="AH82" s="118"/>
      <c r="AI82" s="120"/>
      <c r="AJ82" s="120"/>
      <c r="AK82" s="113"/>
      <c r="AL82" s="113"/>
      <c r="AM82" s="113"/>
      <c r="AN82" s="113"/>
      <c r="AO82" s="113"/>
      <c r="AP82" s="113"/>
      <c r="AQ82" s="113"/>
    </row>
    <row r="83" spans="1:43" ht="16.5" customHeight="1">
      <c r="P83" s="120"/>
      <c r="Q83" s="120"/>
      <c r="R83" s="120"/>
      <c r="S83" s="113"/>
      <c r="T83" s="113"/>
      <c r="U83" s="113"/>
      <c r="X83" s="113"/>
      <c r="Y83" s="118"/>
      <c r="Z83" s="113"/>
      <c r="AA83" s="113"/>
      <c r="AB83" s="113"/>
      <c r="AC83" s="113"/>
      <c r="AD83" s="113"/>
      <c r="AE83" s="113"/>
      <c r="AF83" s="113"/>
      <c r="AG83" s="113"/>
      <c r="AH83" s="118"/>
      <c r="AI83" s="120"/>
      <c r="AJ83" s="120"/>
      <c r="AK83" s="113"/>
      <c r="AL83" s="113"/>
      <c r="AM83" s="113"/>
      <c r="AN83" s="113"/>
      <c r="AO83" s="113"/>
      <c r="AP83" s="113"/>
      <c r="AQ83" s="113"/>
    </row>
    <row r="84" spans="1:43" ht="16.5" customHeight="1">
      <c r="P84" s="120"/>
      <c r="Q84" s="120"/>
      <c r="R84" s="120"/>
      <c r="S84" s="113"/>
      <c r="T84" s="113"/>
      <c r="U84" s="113"/>
      <c r="X84" s="113"/>
      <c r="Y84" s="118"/>
      <c r="Z84" s="113"/>
      <c r="AA84" s="113"/>
      <c r="AB84" s="113"/>
      <c r="AC84" s="113"/>
      <c r="AD84" s="113"/>
      <c r="AE84" s="113"/>
      <c r="AF84" s="113"/>
      <c r="AG84" s="113"/>
      <c r="AH84" s="118"/>
      <c r="AI84" s="120"/>
      <c r="AJ84" s="120"/>
      <c r="AK84" s="113"/>
      <c r="AL84" s="113"/>
      <c r="AM84" s="113"/>
      <c r="AN84" s="113"/>
      <c r="AO84" s="113"/>
      <c r="AP84" s="113"/>
      <c r="AQ84" s="113"/>
    </row>
    <row r="85" spans="1:43" ht="16.5" customHeight="1">
      <c r="A85" s="113"/>
      <c r="B85" s="118"/>
      <c r="C85" s="120"/>
      <c r="D85" s="120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X85" s="113"/>
      <c r="Y85" s="120"/>
      <c r="Z85" s="113"/>
      <c r="AA85" s="113"/>
      <c r="AB85" s="113"/>
      <c r="AC85" s="113"/>
      <c r="AD85" s="113"/>
      <c r="AE85" s="113"/>
      <c r="AF85" s="113"/>
      <c r="AG85" s="113"/>
      <c r="AH85" s="120"/>
      <c r="AI85" s="120"/>
      <c r="AJ85" s="120"/>
      <c r="AK85" s="113"/>
      <c r="AL85" s="113"/>
      <c r="AM85" s="113"/>
      <c r="AN85" s="113"/>
      <c r="AO85" s="113"/>
      <c r="AP85" s="113"/>
      <c r="AQ85" s="113"/>
    </row>
    <row r="86" spans="1:43" ht="16.5" customHeight="1">
      <c r="A86" s="113"/>
      <c r="B86" s="118"/>
      <c r="C86" s="120"/>
      <c r="D86" s="120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X86" s="113"/>
      <c r="Y86" s="120"/>
      <c r="Z86" s="113"/>
      <c r="AA86" s="113"/>
      <c r="AB86" s="113"/>
      <c r="AC86" s="113"/>
      <c r="AD86" s="113"/>
      <c r="AE86" s="113"/>
      <c r="AF86" s="113"/>
      <c r="AG86" s="113"/>
      <c r="AH86" s="120"/>
      <c r="AI86" s="120"/>
      <c r="AJ86" s="120"/>
      <c r="AK86" s="113"/>
      <c r="AL86" s="113"/>
      <c r="AM86" s="113"/>
      <c r="AN86" s="113"/>
      <c r="AO86" s="113"/>
      <c r="AP86" s="113"/>
      <c r="AQ86" s="113"/>
    </row>
    <row r="87" spans="1:43" ht="16.5" customHeight="1">
      <c r="A87" s="113"/>
      <c r="B87" s="118"/>
      <c r="C87" s="120"/>
      <c r="D87" s="120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X87" s="113"/>
      <c r="Y87" s="120"/>
      <c r="Z87" s="113"/>
      <c r="AA87" s="113"/>
      <c r="AB87" s="113"/>
      <c r="AC87" s="113"/>
      <c r="AD87" s="113"/>
      <c r="AE87" s="113"/>
      <c r="AF87" s="113"/>
      <c r="AG87" s="113"/>
      <c r="AH87" s="120"/>
      <c r="AI87" s="120"/>
      <c r="AJ87" s="120"/>
      <c r="AK87" s="113"/>
      <c r="AL87" s="113"/>
      <c r="AM87" s="113"/>
      <c r="AN87" s="113"/>
      <c r="AO87" s="113"/>
      <c r="AP87" s="113"/>
      <c r="AQ87" s="113"/>
    </row>
    <row r="88" spans="1:43" ht="16.5" customHeight="1">
      <c r="A88" s="113"/>
      <c r="B88" s="118"/>
      <c r="C88" s="120"/>
      <c r="D88" s="120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X88" s="113"/>
      <c r="Y88" s="120"/>
      <c r="Z88" s="113"/>
      <c r="AA88" s="113"/>
      <c r="AB88" s="113"/>
      <c r="AC88" s="113"/>
      <c r="AD88" s="113"/>
      <c r="AE88" s="113"/>
      <c r="AF88" s="113"/>
      <c r="AG88" s="113"/>
      <c r="AH88" s="120"/>
      <c r="AI88" s="120"/>
      <c r="AJ88" s="120"/>
      <c r="AK88" s="113"/>
      <c r="AL88" s="113"/>
      <c r="AM88" s="113"/>
      <c r="AN88" s="113"/>
      <c r="AO88" s="113"/>
      <c r="AP88" s="113"/>
      <c r="AQ88" s="113"/>
    </row>
    <row r="89" spans="1:43" ht="16.5" customHeight="1">
      <c r="A89" s="113"/>
      <c r="B89" s="118"/>
      <c r="C89" s="120"/>
      <c r="D89" s="120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X89" s="113"/>
      <c r="Y89" s="120"/>
      <c r="Z89" s="113"/>
      <c r="AA89" s="113"/>
      <c r="AB89" s="113"/>
      <c r="AC89" s="113"/>
      <c r="AD89" s="113"/>
      <c r="AE89" s="113"/>
      <c r="AF89" s="113"/>
      <c r="AG89" s="113"/>
      <c r="AH89" s="120"/>
      <c r="AI89" s="120"/>
      <c r="AJ89" s="120"/>
      <c r="AK89" s="113"/>
      <c r="AL89" s="113"/>
      <c r="AM89" s="113"/>
      <c r="AN89" s="113"/>
      <c r="AO89" s="113"/>
      <c r="AP89" s="113"/>
      <c r="AQ89" s="113"/>
    </row>
    <row r="90" spans="1:43" ht="16.5" customHeight="1">
      <c r="A90" s="113"/>
      <c r="B90" s="118"/>
      <c r="C90" s="120"/>
      <c r="D90" s="120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X90" s="113"/>
      <c r="Y90" s="120"/>
      <c r="Z90" s="113"/>
      <c r="AA90" s="113"/>
      <c r="AB90" s="113"/>
      <c r="AC90" s="113"/>
      <c r="AD90" s="113"/>
      <c r="AE90" s="113"/>
      <c r="AF90" s="113"/>
      <c r="AG90" s="113"/>
      <c r="AH90" s="120"/>
      <c r="AI90" s="120"/>
      <c r="AJ90" s="120"/>
      <c r="AK90" s="113"/>
      <c r="AL90" s="113"/>
      <c r="AM90" s="113"/>
      <c r="AN90" s="113"/>
      <c r="AO90" s="113"/>
      <c r="AP90" s="113"/>
      <c r="AQ90" s="113"/>
    </row>
    <row r="91" spans="1:43" ht="16.5" customHeight="1"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X91" s="113"/>
      <c r="Y91" s="120"/>
      <c r="Z91" s="113"/>
      <c r="AA91" s="113"/>
      <c r="AB91" s="113"/>
      <c r="AC91" s="113"/>
      <c r="AD91" s="113"/>
      <c r="AE91" s="113"/>
      <c r="AF91" s="113"/>
      <c r="AG91" s="113"/>
      <c r="AH91" s="120"/>
      <c r="AI91" s="120"/>
      <c r="AJ91" s="120"/>
      <c r="AK91" s="113"/>
      <c r="AL91" s="113"/>
      <c r="AM91" s="113"/>
      <c r="AN91" s="113"/>
      <c r="AO91" s="113"/>
      <c r="AP91" s="113"/>
      <c r="AQ91" s="113"/>
    </row>
    <row r="92" spans="1:43" ht="16.5" customHeight="1"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X92" s="113"/>
      <c r="Y92" s="120"/>
      <c r="Z92" s="113"/>
      <c r="AA92" s="113"/>
      <c r="AB92" s="113"/>
      <c r="AC92" s="113"/>
      <c r="AD92" s="113"/>
      <c r="AE92" s="113"/>
      <c r="AF92" s="113"/>
      <c r="AG92" s="113"/>
      <c r="AH92" s="120"/>
      <c r="AI92" s="120"/>
      <c r="AJ92" s="120"/>
      <c r="AK92" s="113"/>
      <c r="AL92" s="113"/>
      <c r="AM92" s="113"/>
      <c r="AN92" s="113"/>
      <c r="AO92" s="113"/>
      <c r="AP92" s="113"/>
      <c r="AQ92" s="113"/>
    </row>
    <row r="93" spans="1:43" ht="16.5" customHeight="1">
      <c r="B93" s="118"/>
      <c r="C93" s="120"/>
      <c r="D93" s="120"/>
      <c r="E93" s="113"/>
      <c r="F93" s="113"/>
      <c r="G93" s="113"/>
      <c r="H93" s="113"/>
      <c r="I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X93" s="113"/>
      <c r="Y93" s="120"/>
      <c r="Z93" s="113"/>
      <c r="AA93" s="113"/>
      <c r="AB93" s="113"/>
      <c r="AC93" s="113"/>
      <c r="AD93" s="113"/>
      <c r="AE93" s="113"/>
      <c r="AF93" s="113"/>
      <c r="AG93" s="113"/>
      <c r="AH93" s="120"/>
      <c r="AI93" s="120"/>
      <c r="AJ93" s="120"/>
      <c r="AK93" s="113"/>
      <c r="AL93" s="113"/>
      <c r="AM93" s="113"/>
      <c r="AN93" s="113"/>
      <c r="AO93" s="113"/>
      <c r="AP93" s="113"/>
      <c r="AQ93" s="113"/>
    </row>
    <row r="94" spans="1:43" ht="16.5" customHeight="1">
      <c r="B94" s="116"/>
      <c r="C94" s="113"/>
      <c r="D94" s="127" t="s">
        <v>209</v>
      </c>
      <c r="E94" s="113"/>
      <c r="F94" s="113"/>
      <c r="G94" s="113"/>
      <c r="H94" s="113"/>
      <c r="I94" s="113"/>
      <c r="J94" s="127" t="s">
        <v>209</v>
      </c>
      <c r="K94" s="113"/>
      <c r="L94" s="113"/>
      <c r="M94" s="113"/>
      <c r="N94" s="113"/>
      <c r="O94" s="127" t="s">
        <v>209</v>
      </c>
      <c r="P94" s="113"/>
      <c r="Q94" s="113"/>
      <c r="R94" s="113"/>
      <c r="S94" s="113"/>
      <c r="T94" s="113"/>
      <c r="U94" s="113"/>
      <c r="X94" s="113"/>
      <c r="Y94" s="120"/>
      <c r="Z94" s="113"/>
      <c r="AA94" s="113"/>
      <c r="AB94" s="113"/>
      <c r="AC94" s="113"/>
      <c r="AD94" s="113"/>
      <c r="AE94" s="113"/>
      <c r="AF94" s="113"/>
      <c r="AG94" s="113"/>
      <c r="AH94" s="120"/>
      <c r="AI94" s="120"/>
      <c r="AJ94" s="120"/>
      <c r="AK94" s="113"/>
      <c r="AL94" s="113"/>
      <c r="AM94" s="113"/>
      <c r="AN94" s="113"/>
      <c r="AO94" s="113"/>
      <c r="AP94" s="113"/>
      <c r="AQ94" s="113"/>
    </row>
    <row r="95" spans="1:43" ht="16.5" customHeight="1">
      <c r="B95" s="116"/>
      <c r="C95" s="113"/>
      <c r="E95" s="113"/>
      <c r="F95" s="113"/>
      <c r="G95" s="113"/>
      <c r="H95" s="113"/>
      <c r="I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X95" s="113"/>
      <c r="Y95" s="120"/>
      <c r="Z95" s="113"/>
      <c r="AA95" s="113"/>
      <c r="AB95" s="113"/>
      <c r="AC95" s="113"/>
      <c r="AD95" s="113"/>
      <c r="AE95" s="113"/>
      <c r="AF95" s="113"/>
      <c r="AG95" s="113"/>
      <c r="AH95" s="120"/>
      <c r="AI95" s="120"/>
      <c r="AJ95" s="120"/>
      <c r="AK95" s="113"/>
      <c r="AL95" s="113"/>
      <c r="AM95" s="113"/>
      <c r="AN95" s="113"/>
      <c r="AO95" s="113"/>
      <c r="AP95" s="113"/>
      <c r="AQ95" s="113"/>
    </row>
    <row r="96" spans="1:43" ht="16.5" customHeight="1">
      <c r="A96" s="116" t="s">
        <v>219</v>
      </c>
      <c r="B96" s="119"/>
      <c r="C96" s="121"/>
      <c r="D96" s="121"/>
      <c r="E96" s="113"/>
      <c r="F96" s="113"/>
      <c r="G96" s="113"/>
      <c r="H96" s="113"/>
      <c r="I96" s="113"/>
      <c r="J96" s="116" t="s">
        <v>220</v>
      </c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X96" s="113"/>
      <c r="Y96" s="120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</row>
    <row r="97" spans="1:43" ht="16.5" customHeight="1">
      <c r="A97" s="111"/>
      <c r="B97" s="116"/>
      <c r="C97" s="113"/>
      <c r="D97" s="113"/>
      <c r="E97" s="113"/>
      <c r="F97" s="113"/>
      <c r="G97" s="113"/>
      <c r="H97" s="113"/>
      <c r="I97" s="113"/>
      <c r="J97" s="2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X97" s="113"/>
      <c r="Y97" s="120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</row>
    <row r="98" spans="1:43" ht="16.5" customHeight="1">
      <c r="B98" s="118"/>
      <c r="C98" s="120"/>
      <c r="D98" s="120"/>
      <c r="E98" s="113"/>
      <c r="F98" s="113"/>
      <c r="G98" s="113"/>
      <c r="H98" s="113"/>
      <c r="I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</row>
    <row r="99" spans="1:43" ht="16.5" customHeight="1">
      <c r="A99" s="113"/>
      <c r="B99" s="118"/>
      <c r="C99" s="120"/>
      <c r="D99" s="120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</row>
    <row r="100" spans="1:43" ht="16.5" customHeight="1">
      <c r="A100" s="113"/>
      <c r="B100" s="118"/>
      <c r="C100" s="120"/>
      <c r="D100" s="120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</row>
    <row r="101" spans="1:43" ht="16.5" customHeight="1">
      <c r="A101" s="113"/>
      <c r="B101" s="118"/>
      <c r="C101" s="120"/>
      <c r="D101" s="120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</row>
    <row r="102" spans="1:43" ht="16.5" customHeight="1">
      <c r="A102" s="113"/>
      <c r="B102" s="118"/>
      <c r="C102" s="120"/>
      <c r="D102" s="120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</row>
    <row r="103" spans="1:43" ht="16.5" customHeight="1">
      <c r="A103" s="113"/>
      <c r="B103" s="118"/>
      <c r="C103" s="120"/>
      <c r="D103" s="120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</row>
    <row r="104" spans="1:43" ht="16.5" customHeight="1">
      <c r="A104" s="113"/>
      <c r="B104" s="118"/>
      <c r="C104" s="120"/>
      <c r="D104" s="120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</row>
    <row r="105" spans="1:43" ht="16.5" customHeight="1">
      <c r="A105" s="113"/>
      <c r="B105" s="118"/>
      <c r="C105" s="120"/>
      <c r="D105" s="120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</row>
    <row r="106" spans="1:43" ht="16.5" customHeight="1">
      <c r="A106" s="113"/>
      <c r="B106" s="118"/>
      <c r="C106" s="120"/>
      <c r="D106" s="120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</row>
    <row r="107" spans="1:43" ht="16.5" customHeight="1">
      <c r="A107" s="113"/>
      <c r="B107" s="118"/>
      <c r="C107" s="120"/>
      <c r="D107" s="120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</row>
    <row r="108" spans="1:43" ht="16.5" customHeight="1">
      <c r="A108" s="113"/>
      <c r="B108" s="118"/>
      <c r="C108" s="120"/>
      <c r="D108" s="120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</row>
    <row r="109" spans="1:43" ht="16.5" customHeight="1">
      <c r="A109" s="113"/>
      <c r="B109" s="116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X109" s="113"/>
      <c r="Y109" s="113"/>
      <c r="Z109" s="116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</row>
    <row r="110" spans="1:43" ht="16.5" customHeight="1">
      <c r="A110" s="113"/>
      <c r="B110" s="116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X110" s="113"/>
      <c r="Y110" s="113"/>
      <c r="Z110" s="116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</row>
    <row r="111" spans="1:43" ht="16.5" customHeight="1">
      <c r="A111" s="113"/>
      <c r="B111" s="116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X111" s="113"/>
      <c r="Y111" s="113"/>
      <c r="Z111" s="116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</row>
    <row r="112" spans="1:43" ht="16.5" customHeight="1">
      <c r="A112" s="113"/>
      <c r="B112" s="116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X112" s="113"/>
      <c r="Y112" s="113"/>
      <c r="Z112" s="116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</row>
    <row r="113" spans="1:43" ht="16.5" customHeight="1">
      <c r="A113" s="113"/>
      <c r="B113" s="116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</row>
    <row r="114" spans="1:43" ht="16.5" customHeight="1">
      <c r="A114" s="113"/>
      <c r="B114" s="119"/>
      <c r="C114" s="121"/>
      <c r="D114" s="121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</row>
    <row r="115" spans="1:43" ht="16.5" customHeight="1">
      <c r="A115" s="113"/>
      <c r="B115" s="116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</row>
    <row r="116" spans="1:43" ht="16.5" customHeight="1">
      <c r="A116" s="113"/>
      <c r="B116" s="120"/>
      <c r="C116" s="120"/>
      <c r="D116" s="120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</row>
    <row r="117" spans="1:43" ht="16.5" customHeight="1">
      <c r="A117" s="113"/>
      <c r="B117" s="120"/>
      <c r="C117" s="120"/>
      <c r="D117" s="120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</row>
    <row r="118" spans="1:43" ht="16.5" customHeight="1">
      <c r="A118" s="113"/>
      <c r="B118" s="120"/>
      <c r="C118" s="120"/>
      <c r="D118" s="120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</row>
    <row r="119" spans="1:43" ht="16.5" customHeight="1">
      <c r="A119" s="113"/>
      <c r="B119" s="120"/>
      <c r="C119" s="120"/>
      <c r="D119" s="120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</row>
    <row r="120" spans="1:43" ht="16.5" customHeight="1">
      <c r="A120" s="113"/>
      <c r="B120" s="120"/>
      <c r="C120" s="120"/>
      <c r="D120" s="120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</row>
    <row r="121" spans="1:43" ht="16.5" customHeight="1">
      <c r="A121" s="113"/>
      <c r="B121" s="120"/>
      <c r="C121" s="120"/>
      <c r="D121" s="120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</row>
    <row r="122" spans="1:43" ht="16.5" customHeight="1">
      <c r="A122" s="113"/>
      <c r="B122" s="120"/>
      <c r="C122" s="120"/>
      <c r="D122" s="120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X122" s="113"/>
      <c r="Y122" s="113"/>
      <c r="Z122" s="113"/>
      <c r="AA122" s="113"/>
      <c r="AB122" s="113"/>
      <c r="AC122" s="113"/>
      <c r="AD122" s="113"/>
      <c r="AE122" s="113"/>
      <c r="AF122" s="113"/>
      <c r="AG122" s="113"/>
      <c r="AH122" s="113"/>
      <c r="AI122" s="113"/>
      <c r="AJ122" s="113"/>
      <c r="AK122" s="113"/>
      <c r="AL122" s="113"/>
      <c r="AM122" s="113"/>
      <c r="AN122" s="113"/>
      <c r="AO122" s="113"/>
      <c r="AP122" s="113"/>
      <c r="AQ122" s="113"/>
    </row>
    <row r="123" spans="1:43" ht="16.5" customHeight="1">
      <c r="A123" s="113"/>
      <c r="B123" s="120"/>
      <c r="C123" s="120"/>
      <c r="D123" s="120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X123" s="113"/>
      <c r="Y123" s="113"/>
      <c r="Z123" s="113"/>
      <c r="AA123" s="113"/>
      <c r="AB123" s="113"/>
      <c r="AC123" s="113"/>
      <c r="AD123" s="113"/>
      <c r="AE123" s="113"/>
      <c r="AF123" s="113"/>
      <c r="AG123" s="113"/>
      <c r="AH123" s="113"/>
      <c r="AI123" s="113"/>
      <c r="AJ123" s="113"/>
      <c r="AK123" s="113"/>
      <c r="AL123" s="113"/>
      <c r="AM123" s="113"/>
      <c r="AN123" s="113"/>
      <c r="AO123" s="113"/>
      <c r="AP123" s="113"/>
      <c r="AQ123" s="113"/>
    </row>
    <row r="124" spans="1:43" ht="16.5" customHeight="1">
      <c r="A124" s="113"/>
      <c r="B124" s="120"/>
      <c r="C124" s="120"/>
      <c r="D124" s="120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X124" s="113"/>
      <c r="Y124" s="113"/>
      <c r="Z124" s="113"/>
      <c r="AA124" s="113"/>
      <c r="AB124" s="113"/>
      <c r="AC124" s="113"/>
      <c r="AD124" s="113"/>
      <c r="AE124" s="113"/>
      <c r="AF124" s="113"/>
      <c r="AG124" s="113"/>
      <c r="AH124" s="113"/>
      <c r="AI124" s="113"/>
      <c r="AJ124" s="113"/>
      <c r="AK124" s="113"/>
      <c r="AL124" s="113"/>
      <c r="AM124" s="113"/>
      <c r="AN124" s="113"/>
      <c r="AO124" s="113"/>
      <c r="AP124" s="113"/>
      <c r="AQ124" s="113"/>
    </row>
    <row r="125" spans="1:43" ht="16.5" customHeight="1">
      <c r="A125" s="113"/>
      <c r="B125" s="120"/>
      <c r="C125" s="120"/>
      <c r="D125" s="120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X125" s="113"/>
      <c r="Y125" s="113"/>
      <c r="Z125" s="113"/>
      <c r="AA125" s="113"/>
      <c r="AB125" s="113"/>
      <c r="AC125" s="113"/>
      <c r="AD125" s="113"/>
      <c r="AE125" s="113"/>
      <c r="AF125" s="113"/>
      <c r="AG125" s="113"/>
      <c r="AH125" s="113"/>
      <c r="AI125" s="113"/>
      <c r="AJ125" s="113"/>
      <c r="AK125" s="113"/>
      <c r="AL125" s="113"/>
      <c r="AM125" s="113"/>
      <c r="AN125" s="113"/>
      <c r="AO125" s="113"/>
      <c r="AP125" s="113"/>
      <c r="AQ125" s="113"/>
    </row>
    <row r="126" spans="1:43" ht="16.5" customHeight="1">
      <c r="A126" s="113"/>
      <c r="B126" s="120"/>
      <c r="C126" s="120"/>
      <c r="D126" s="120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X126" s="113"/>
      <c r="Y126" s="113"/>
      <c r="Z126" s="113"/>
      <c r="AA126" s="113"/>
      <c r="AB126" s="113"/>
      <c r="AC126" s="113"/>
      <c r="AD126" s="113"/>
      <c r="AE126" s="113"/>
      <c r="AF126" s="113"/>
      <c r="AG126" s="113"/>
      <c r="AH126" s="113"/>
      <c r="AI126" s="113"/>
      <c r="AJ126" s="113"/>
      <c r="AK126" s="113"/>
      <c r="AL126" s="113"/>
      <c r="AM126" s="113"/>
      <c r="AN126" s="113"/>
      <c r="AO126" s="113"/>
      <c r="AP126" s="113"/>
      <c r="AQ126" s="113"/>
    </row>
    <row r="127" spans="1:43" ht="16.5" customHeight="1">
      <c r="A127" s="113"/>
      <c r="B127" s="120"/>
      <c r="C127" s="120"/>
      <c r="D127" s="120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X127" s="113"/>
      <c r="Y127" s="113"/>
      <c r="Z127" s="113"/>
      <c r="AA127" s="113"/>
      <c r="AB127" s="113"/>
      <c r="AC127" s="113"/>
      <c r="AD127" s="113"/>
      <c r="AE127" s="113"/>
      <c r="AF127" s="113"/>
      <c r="AG127" s="113"/>
      <c r="AH127" s="113"/>
      <c r="AI127" s="113"/>
      <c r="AJ127" s="113"/>
      <c r="AK127" s="113"/>
      <c r="AL127" s="113"/>
      <c r="AM127" s="113"/>
      <c r="AN127" s="113"/>
      <c r="AO127" s="113"/>
      <c r="AP127" s="113"/>
      <c r="AQ127" s="113"/>
    </row>
    <row r="128" spans="1:43" ht="16.5" customHeight="1">
      <c r="A128" s="113"/>
      <c r="B128" s="120"/>
      <c r="C128" s="120"/>
      <c r="D128" s="120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X128" s="113"/>
      <c r="Y128" s="113"/>
      <c r="Z128" s="113"/>
      <c r="AA128" s="113"/>
      <c r="AB128" s="113"/>
      <c r="AC128" s="113"/>
      <c r="AD128" s="113"/>
      <c r="AE128" s="113"/>
      <c r="AF128" s="113"/>
      <c r="AG128" s="113"/>
      <c r="AH128" s="113"/>
      <c r="AI128" s="113"/>
      <c r="AJ128" s="113"/>
      <c r="AK128" s="113"/>
      <c r="AL128" s="113"/>
      <c r="AM128" s="113"/>
      <c r="AN128" s="113"/>
      <c r="AO128" s="113"/>
      <c r="AP128" s="113"/>
      <c r="AQ128" s="113"/>
    </row>
    <row r="129" spans="1:43" ht="16.5" customHeight="1">
      <c r="A129" s="113"/>
      <c r="B129" s="116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X129" s="113"/>
      <c r="Y129" s="113"/>
      <c r="Z129" s="116"/>
      <c r="AA129" s="113"/>
      <c r="AB129" s="113"/>
      <c r="AC129" s="113"/>
      <c r="AD129" s="113"/>
      <c r="AE129" s="113"/>
      <c r="AF129" s="113"/>
      <c r="AG129" s="113"/>
      <c r="AH129" s="113"/>
      <c r="AI129" s="113"/>
      <c r="AJ129" s="113"/>
      <c r="AK129" s="113"/>
      <c r="AL129" s="113"/>
      <c r="AM129" s="113"/>
      <c r="AN129" s="113"/>
      <c r="AO129" s="113"/>
      <c r="AP129" s="113"/>
      <c r="AQ129" s="113"/>
    </row>
    <row r="130" spans="1:43" ht="16.5" customHeight="1">
      <c r="A130" s="113"/>
      <c r="B130" s="116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X130" s="113"/>
      <c r="Y130" s="113"/>
      <c r="Z130" s="116"/>
      <c r="AA130" s="113"/>
      <c r="AB130" s="113"/>
      <c r="AC130" s="113"/>
      <c r="AD130" s="113"/>
      <c r="AE130" s="113"/>
      <c r="AF130" s="113"/>
      <c r="AG130" s="113"/>
      <c r="AH130" s="113"/>
      <c r="AI130" s="113"/>
      <c r="AJ130" s="113"/>
      <c r="AK130" s="113"/>
      <c r="AL130" s="113"/>
      <c r="AM130" s="113"/>
      <c r="AN130" s="113"/>
      <c r="AO130" s="113"/>
      <c r="AP130" s="113"/>
      <c r="AQ130" s="113"/>
    </row>
    <row r="131" spans="1:43" ht="16.5" customHeight="1">
      <c r="A131" s="113"/>
      <c r="B131" s="116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X131" s="113"/>
      <c r="Y131" s="113"/>
      <c r="Z131" s="116"/>
      <c r="AA131" s="113"/>
      <c r="AB131" s="113"/>
      <c r="AC131" s="113"/>
      <c r="AD131" s="113"/>
      <c r="AE131" s="113"/>
      <c r="AF131" s="113"/>
      <c r="AG131" s="113"/>
      <c r="AH131" s="113"/>
      <c r="AI131" s="113"/>
      <c r="AJ131" s="113"/>
      <c r="AK131" s="113"/>
      <c r="AL131" s="113"/>
      <c r="AM131" s="113"/>
      <c r="AN131" s="113"/>
      <c r="AO131" s="113"/>
      <c r="AP131" s="113"/>
      <c r="AQ131" s="113"/>
    </row>
    <row r="132" spans="1:43" ht="16.5" customHeight="1">
      <c r="A132" s="113"/>
      <c r="B132" s="116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X132" s="113"/>
      <c r="Y132" s="113"/>
      <c r="Z132" s="113"/>
      <c r="AA132" s="113"/>
      <c r="AB132" s="113"/>
      <c r="AC132" s="113"/>
      <c r="AD132" s="113"/>
      <c r="AE132" s="113"/>
      <c r="AF132" s="113"/>
      <c r="AG132" s="113"/>
      <c r="AH132" s="113"/>
      <c r="AI132" s="113"/>
      <c r="AJ132" s="113"/>
      <c r="AK132" s="113"/>
      <c r="AL132" s="113"/>
      <c r="AM132" s="113"/>
      <c r="AN132" s="113"/>
      <c r="AO132" s="113"/>
      <c r="AP132" s="113"/>
      <c r="AQ132" s="113"/>
    </row>
    <row r="133" spans="1:43" ht="16.5" customHeight="1">
      <c r="A133" s="113"/>
      <c r="B133" s="119"/>
      <c r="C133" s="121"/>
      <c r="D133" s="121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X133" s="113"/>
      <c r="Y133" s="113"/>
      <c r="Z133" s="113"/>
      <c r="AA133" s="113"/>
      <c r="AB133" s="113"/>
      <c r="AC133" s="113"/>
      <c r="AD133" s="113"/>
      <c r="AE133" s="113"/>
      <c r="AF133" s="113"/>
      <c r="AG133" s="113"/>
      <c r="AH133" s="113"/>
      <c r="AI133" s="113"/>
      <c r="AJ133" s="113"/>
      <c r="AK133" s="113"/>
      <c r="AL133" s="113"/>
      <c r="AM133" s="113"/>
      <c r="AN133" s="113"/>
      <c r="AO133" s="113"/>
      <c r="AP133" s="113"/>
      <c r="AQ133" s="113"/>
    </row>
    <row r="134" spans="1:43" ht="16.5" customHeight="1">
      <c r="A134" s="113"/>
      <c r="B134" s="116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13"/>
      <c r="AJ134" s="113"/>
      <c r="AK134" s="113"/>
      <c r="AL134" s="113"/>
      <c r="AM134" s="113"/>
      <c r="AN134" s="113"/>
      <c r="AO134" s="113"/>
      <c r="AP134" s="113"/>
      <c r="AQ134" s="113"/>
    </row>
    <row r="135" spans="1:43" ht="16.5" customHeight="1">
      <c r="A135" s="113"/>
      <c r="B135" s="120"/>
      <c r="C135" s="120"/>
      <c r="D135" s="120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X135" s="113"/>
      <c r="Y135" s="113"/>
      <c r="Z135" s="113"/>
      <c r="AA135" s="113"/>
      <c r="AB135" s="113"/>
      <c r="AC135" s="113"/>
      <c r="AD135" s="113"/>
      <c r="AE135" s="113"/>
      <c r="AF135" s="113"/>
      <c r="AG135" s="113"/>
      <c r="AH135" s="113"/>
      <c r="AI135" s="113"/>
      <c r="AJ135" s="113"/>
      <c r="AK135" s="113"/>
      <c r="AL135" s="113"/>
      <c r="AM135" s="113"/>
      <c r="AN135" s="113"/>
      <c r="AO135" s="113"/>
      <c r="AP135" s="113"/>
      <c r="AQ135" s="113"/>
    </row>
    <row r="136" spans="1:43" ht="16.5" customHeight="1">
      <c r="A136" s="113"/>
      <c r="B136" s="120"/>
      <c r="C136" s="120"/>
      <c r="D136" s="120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X136" s="113"/>
      <c r="Y136" s="113"/>
      <c r="Z136" s="113"/>
      <c r="AA136" s="113"/>
      <c r="AB136" s="113"/>
      <c r="AC136" s="113"/>
      <c r="AD136" s="113"/>
      <c r="AE136" s="113"/>
      <c r="AF136" s="113"/>
      <c r="AG136" s="113"/>
      <c r="AH136" s="113"/>
      <c r="AI136" s="113"/>
      <c r="AJ136" s="113"/>
      <c r="AK136" s="113"/>
      <c r="AL136" s="113"/>
      <c r="AM136" s="113"/>
      <c r="AN136" s="113"/>
      <c r="AO136" s="113"/>
      <c r="AP136" s="113"/>
      <c r="AQ136" s="113"/>
    </row>
    <row r="137" spans="1:43" ht="16.5" customHeight="1">
      <c r="A137" s="113"/>
      <c r="B137" s="120"/>
      <c r="C137" s="120"/>
      <c r="D137" s="120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X137" s="113"/>
      <c r="Y137" s="113"/>
      <c r="Z137" s="113"/>
      <c r="AA137" s="113"/>
      <c r="AB137" s="113"/>
      <c r="AC137" s="113"/>
      <c r="AD137" s="113"/>
      <c r="AE137" s="113"/>
      <c r="AF137" s="113"/>
      <c r="AG137" s="113"/>
      <c r="AH137" s="113"/>
      <c r="AI137" s="113"/>
      <c r="AJ137" s="113"/>
      <c r="AK137" s="113"/>
      <c r="AL137" s="113"/>
      <c r="AM137" s="113"/>
      <c r="AN137" s="113"/>
      <c r="AO137" s="113"/>
      <c r="AP137" s="113"/>
      <c r="AQ137" s="113"/>
    </row>
    <row r="138" spans="1:43" ht="16.5" customHeight="1">
      <c r="A138" s="113"/>
      <c r="B138" s="120"/>
      <c r="C138" s="120"/>
      <c r="D138" s="120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X138" s="113"/>
      <c r="Y138" s="113"/>
      <c r="Z138" s="113"/>
      <c r="AA138" s="113"/>
      <c r="AB138" s="113"/>
      <c r="AC138" s="113"/>
      <c r="AD138" s="113"/>
      <c r="AE138" s="113"/>
      <c r="AF138" s="113"/>
      <c r="AG138" s="113"/>
      <c r="AH138" s="113"/>
      <c r="AI138" s="113"/>
      <c r="AJ138" s="113"/>
      <c r="AK138" s="113"/>
      <c r="AL138" s="113"/>
      <c r="AM138" s="113"/>
      <c r="AN138" s="113"/>
      <c r="AO138" s="113"/>
      <c r="AP138" s="113"/>
      <c r="AQ138" s="113"/>
    </row>
    <row r="139" spans="1:43" ht="16.5" customHeight="1">
      <c r="A139" s="113"/>
      <c r="B139" s="120"/>
      <c r="C139" s="120"/>
      <c r="D139" s="120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X139" s="113"/>
      <c r="Y139" s="113"/>
      <c r="Z139" s="113"/>
      <c r="AA139" s="113"/>
      <c r="AB139" s="113"/>
      <c r="AC139" s="113"/>
      <c r="AD139" s="113"/>
      <c r="AE139" s="113"/>
      <c r="AF139" s="113"/>
      <c r="AG139" s="113"/>
      <c r="AH139" s="113"/>
      <c r="AI139" s="113"/>
      <c r="AJ139" s="113"/>
      <c r="AK139" s="113"/>
      <c r="AL139" s="113"/>
      <c r="AM139" s="113"/>
      <c r="AN139" s="113"/>
      <c r="AO139" s="113"/>
      <c r="AP139" s="113"/>
      <c r="AQ139" s="113"/>
    </row>
    <row r="140" spans="1:43" ht="16.5" customHeight="1">
      <c r="A140" s="113"/>
      <c r="B140" s="120"/>
      <c r="C140" s="120"/>
      <c r="D140" s="120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X140" s="113"/>
      <c r="Y140" s="113"/>
      <c r="Z140" s="113"/>
      <c r="AA140" s="113"/>
      <c r="AB140" s="113"/>
      <c r="AC140" s="113"/>
      <c r="AD140" s="113"/>
      <c r="AE140" s="113"/>
      <c r="AF140" s="113"/>
      <c r="AG140" s="113"/>
      <c r="AH140" s="113"/>
      <c r="AI140" s="113"/>
      <c r="AJ140" s="113"/>
      <c r="AK140" s="113"/>
      <c r="AL140" s="113"/>
      <c r="AM140" s="113"/>
      <c r="AN140" s="113"/>
      <c r="AO140" s="113"/>
      <c r="AP140" s="113"/>
      <c r="AQ140" s="113"/>
    </row>
    <row r="141" spans="1:43" ht="16.5" customHeight="1">
      <c r="A141" s="113"/>
      <c r="B141" s="120"/>
      <c r="C141" s="120"/>
      <c r="D141" s="120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X141" s="113"/>
      <c r="Y141" s="113"/>
      <c r="Z141" s="113"/>
      <c r="AA141" s="113"/>
      <c r="AB141" s="113"/>
      <c r="AC141" s="113"/>
      <c r="AD141" s="113"/>
      <c r="AE141" s="113"/>
      <c r="AF141" s="113"/>
      <c r="AG141" s="113"/>
      <c r="AH141" s="113"/>
      <c r="AI141" s="113"/>
      <c r="AJ141" s="113"/>
      <c r="AK141" s="113"/>
      <c r="AL141" s="113"/>
      <c r="AM141" s="113"/>
      <c r="AN141" s="113"/>
      <c r="AO141" s="113"/>
      <c r="AP141" s="113"/>
      <c r="AQ141" s="113"/>
    </row>
    <row r="142" spans="1:43" ht="16.5" customHeight="1">
      <c r="A142" s="113"/>
      <c r="B142" s="120"/>
      <c r="C142" s="120"/>
      <c r="D142" s="120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X142" s="113"/>
      <c r="Y142" s="113"/>
      <c r="Z142" s="113"/>
      <c r="AA142" s="113"/>
      <c r="AB142" s="113"/>
      <c r="AC142" s="113"/>
      <c r="AD142" s="113"/>
      <c r="AE142" s="113"/>
      <c r="AF142" s="113"/>
      <c r="AG142" s="113"/>
      <c r="AH142" s="113"/>
      <c r="AI142" s="113"/>
      <c r="AJ142" s="113"/>
      <c r="AK142" s="113"/>
      <c r="AL142" s="113"/>
      <c r="AM142" s="113"/>
      <c r="AN142" s="113"/>
      <c r="AO142" s="113"/>
      <c r="AP142" s="113"/>
      <c r="AQ142" s="113"/>
    </row>
    <row r="143" spans="1:43" ht="16.5" customHeight="1">
      <c r="A143" s="113"/>
      <c r="B143" s="120"/>
      <c r="C143" s="120"/>
      <c r="D143" s="120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X143" s="113"/>
      <c r="Y143" s="113"/>
      <c r="Z143" s="113"/>
      <c r="AA143" s="113"/>
      <c r="AB143" s="113"/>
      <c r="AC143" s="113"/>
      <c r="AD143" s="113"/>
      <c r="AE143" s="113"/>
      <c r="AF143" s="113"/>
      <c r="AG143" s="113"/>
      <c r="AH143" s="113"/>
      <c r="AI143" s="113"/>
      <c r="AJ143" s="113"/>
      <c r="AK143" s="113"/>
      <c r="AL143" s="113"/>
      <c r="AM143" s="113"/>
      <c r="AN143" s="113"/>
      <c r="AO143" s="113"/>
      <c r="AP143" s="113"/>
      <c r="AQ143" s="113"/>
    </row>
    <row r="144" spans="1:43" ht="16.5" customHeight="1">
      <c r="A144" s="113"/>
      <c r="B144" s="120"/>
      <c r="C144" s="120"/>
      <c r="D144" s="120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X144" s="113"/>
      <c r="Y144" s="113"/>
      <c r="Z144" s="113"/>
      <c r="AA144" s="113"/>
      <c r="AB144" s="113"/>
      <c r="AC144" s="113"/>
      <c r="AD144" s="113"/>
      <c r="AE144" s="113"/>
      <c r="AF144" s="113"/>
      <c r="AG144" s="113"/>
      <c r="AH144" s="113"/>
      <c r="AI144" s="113"/>
      <c r="AJ144" s="113"/>
      <c r="AK144" s="113"/>
      <c r="AL144" s="113"/>
      <c r="AM144" s="113"/>
      <c r="AN144" s="113"/>
      <c r="AO144" s="113"/>
      <c r="AP144" s="113"/>
      <c r="AQ144" s="113"/>
    </row>
    <row r="145" spans="1:43" ht="16.5" customHeight="1">
      <c r="A145" s="113"/>
      <c r="B145" s="120"/>
      <c r="C145" s="120"/>
      <c r="D145" s="120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X145" s="113"/>
      <c r="Y145" s="113"/>
      <c r="Z145" s="113"/>
      <c r="AA145" s="113"/>
      <c r="AB145" s="113"/>
      <c r="AC145" s="113"/>
      <c r="AD145" s="113"/>
      <c r="AE145" s="113"/>
      <c r="AF145" s="113"/>
      <c r="AG145" s="113"/>
      <c r="AH145" s="113"/>
      <c r="AI145" s="113"/>
      <c r="AJ145" s="113"/>
      <c r="AK145" s="113"/>
      <c r="AL145" s="113"/>
      <c r="AM145" s="113"/>
      <c r="AN145" s="113"/>
      <c r="AO145" s="113"/>
      <c r="AP145" s="113"/>
      <c r="AQ145" s="113"/>
    </row>
    <row r="146" spans="1:43" ht="16.5" customHeight="1">
      <c r="A146" s="113"/>
      <c r="B146" s="116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X146" s="113"/>
      <c r="Y146" s="113"/>
      <c r="Z146" s="116"/>
      <c r="AA146" s="113"/>
      <c r="AB146" s="113"/>
      <c r="AC146" s="113"/>
      <c r="AD146" s="113"/>
      <c r="AE146" s="113"/>
      <c r="AF146" s="113"/>
      <c r="AG146" s="113"/>
      <c r="AH146" s="113"/>
      <c r="AI146" s="113"/>
      <c r="AJ146" s="113"/>
      <c r="AK146" s="113"/>
      <c r="AL146" s="113"/>
      <c r="AM146" s="113"/>
      <c r="AN146" s="113"/>
      <c r="AO146" s="113"/>
      <c r="AP146" s="113"/>
      <c r="AQ146" s="113"/>
    </row>
    <row r="147" spans="1:43" ht="16.5" customHeight="1">
      <c r="A147" s="113"/>
      <c r="B147" s="116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X147" s="113"/>
      <c r="Y147" s="113"/>
      <c r="Z147" s="116"/>
      <c r="AA147" s="113"/>
      <c r="AB147" s="113"/>
      <c r="AC147" s="113"/>
      <c r="AD147" s="113"/>
      <c r="AE147" s="113"/>
      <c r="AF147" s="113"/>
      <c r="AG147" s="113"/>
      <c r="AH147" s="113"/>
      <c r="AI147" s="113"/>
      <c r="AJ147" s="113"/>
      <c r="AK147" s="113"/>
      <c r="AL147" s="113"/>
      <c r="AM147" s="113"/>
      <c r="AN147" s="113"/>
      <c r="AO147" s="113"/>
      <c r="AP147" s="113"/>
      <c r="AQ147" s="113"/>
    </row>
    <row r="148" spans="1:43" ht="16.5" customHeight="1">
      <c r="A148" s="113"/>
      <c r="B148" s="116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X148" s="113"/>
      <c r="Y148" s="113"/>
      <c r="Z148" s="116"/>
      <c r="AA148" s="113"/>
      <c r="AB148" s="113"/>
      <c r="AC148" s="113"/>
      <c r="AD148" s="113"/>
      <c r="AE148" s="113"/>
      <c r="AF148" s="113"/>
      <c r="AG148" s="113"/>
      <c r="AH148" s="113"/>
      <c r="AI148" s="113"/>
      <c r="AJ148" s="113"/>
      <c r="AK148" s="113"/>
      <c r="AL148" s="113"/>
      <c r="AM148" s="113"/>
      <c r="AN148" s="113"/>
      <c r="AO148" s="113"/>
      <c r="AP148" s="113"/>
      <c r="AQ148" s="113"/>
    </row>
    <row r="149" spans="1:43" ht="16.5" customHeight="1">
      <c r="A149" s="113"/>
      <c r="B149" s="116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X149" s="113"/>
      <c r="Y149" s="113"/>
      <c r="Z149" s="116"/>
      <c r="AA149" s="113"/>
      <c r="AB149" s="113"/>
      <c r="AC149" s="113"/>
      <c r="AD149" s="113"/>
      <c r="AE149" s="113"/>
      <c r="AF149" s="113"/>
      <c r="AG149" s="113"/>
      <c r="AH149" s="113"/>
      <c r="AI149" s="113"/>
      <c r="AJ149" s="113"/>
      <c r="AK149" s="113"/>
      <c r="AL149" s="113"/>
      <c r="AM149" s="113"/>
      <c r="AN149" s="113"/>
      <c r="AO149" s="113"/>
      <c r="AP149" s="113"/>
      <c r="AQ149" s="113"/>
    </row>
    <row r="150" spans="1:43" ht="16.5" customHeight="1">
      <c r="A150" s="113"/>
      <c r="B150" s="116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X150" s="113"/>
      <c r="Y150" s="113"/>
      <c r="Z150" s="113"/>
      <c r="AA150" s="113"/>
      <c r="AB150" s="113"/>
      <c r="AC150" s="113"/>
      <c r="AD150" s="113"/>
      <c r="AE150" s="113"/>
      <c r="AF150" s="113"/>
      <c r="AG150" s="113"/>
      <c r="AH150" s="113"/>
      <c r="AI150" s="113"/>
      <c r="AJ150" s="113"/>
      <c r="AK150" s="113"/>
      <c r="AL150" s="113"/>
      <c r="AM150" s="113"/>
      <c r="AN150" s="113"/>
      <c r="AO150" s="113"/>
      <c r="AP150" s="113"/>
      <c r="AQ150" s="113"/>
    </row>
    <row r="151" spans="1:43" ht="16.5" customHeight="1">
      <c r="A151" s="113"/>
      <c r="B151" s="119"/>
      <c r="C151" s="121"/>
      <c r="D151" s="121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X151" s="113"/>
      <c r="Y151" s="113"/>
      <c r="Z151" s="113"/>
      <c r="AA151" s="113"/>
      <c r="AB151" s="113"/>
      <c r="AC151" s="113"/>
      <c r="AD151" s="113"/>
      <c r="AE151" s="113"/>
      <c r="AF151" s="113"/>
      <c r="AG151" s="113"/>
      <c r="AH151" s="113"/>
      <c r="AI151" s="113"/>
      <c r="AJ151" s="113"/>
      <c r="AK151" s="113"/>
      <c r="AL151" s="113"/>
      <c r="AM151" s="113"/>
      <c r="AN151" s="113"/>
      <c r="AO151" s="113"/>
      <c r="AP151" s="113"/>
      <c r="AQ151" s="113"/>
    </row>
    <row r="152" spans="1:43" ht="16.5" customHeight="1">
      <c r="A152" s="113"/>
      <c r="B152" s="116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X152" s="113"/>
      <c r="Y152" s="113"/>
      <c r="Z152" s="113"/>
      <c r="AA152" s="113"/>
      <c r="AB152" s="113"/>
      <c r="AC152" s="113"/>
      <c r="AD152" s="113"/>
      <c r="AE152" s="113"/>
      <c r="AF152" s="113"/>
      <c r="AG152" s="113"/>
      <c r="AH152" s="113"/>
      <c r="AI152" s="113"/>
      <c r="AJ152" s="113"/>
      <c r="AK152" s="113"/>
      <c r="AL152" s="113"/>
      <c r="AM152" s="113"/>
      <c r="AN152" s="113"/>
      <c r="AO152" s="113"/>
      <c r="AP152" s="113"/>
      <c r="AQ152" s="113"/>
    </row>
    <row r="153" spans="1:43" ht="16.5" customHeight="1">
      <c r="A153" s="113"/>
      <c r="B153" s="120"/>
      <c r="C153" s="120"/>
      <c r="D153" s="120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X153" s="113"/>
      <c r="Y153" s="113"/>
      <c r="Z153" s="113"/>
      <c r="AA153" s="113"/>
      <c r="AB153" s="113"/>
      <c r="AC153" s="113"/>
      <c r="AD153" s="113"/>
      <c r="AE153" s="113"/>
      <c r="AF153" s="113"/>
      <c r="AG153" s="113"/>
      <c r="AH153" s="113"/>
      <c r="AI153" s="113"/>
      <c r="AJ153" s="113"/>
      <c r="AK153" s="113"/>
      <c r="AL153" s="113"/>
      <c r="AM153" s="113"/>
      <c r="AN153" s="113"/>
      <c r="AO153" s="113"/>
      <c r="AP153" s="113"/>
      <c r="AQ153" s="113"/>
    </row>
    <row r="154" spans="1:43" ht="16.5" customHeight="1">
      <c r="A154" s="113"/>
      <c r="B154" s="120"/>
      <c r="C154" s="120"/>
      <c r="D154" s="120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X154" s="113"/>
      <c r="Y154" s="113"/>
      <c r="Z154" s="113"/>
      <c r="AA154" s="113"/>
      <c r="AB154" s="113"/>
      <c r="AC154" s="113"/>
      <c r="AD154" s="113"/>
      <c r="AE154" s="113"/>
      <c r="AF154" s="113"/>
      <c r="AG154" s="113"/>
      <c r="AH154" s="113"/>
      <c r="AI154" s="113"/>
      <c r="AJ154" s="113"/>
      <c r="AK154" s="113"/>
      <c r="AL154" s="113"/>
      <c r="AM154" s="113"/>
      <c r="AN154" s="113"/>
      <c r="AO154" s="113"/>
      <c r="AP154" s="113"/>
      <c r="AQ154" s="113"/>
    </row>
    <row r="155" spans="1:43" ht="16.5" customHeight="1">
      <c r="A155" s="113"/>
      <c r="B155" s="120"/>
      <c r="C155" s="120"/>
      <c r="D155" s="120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X155" s="113"/>
      <c r="Y155" s="113"/>
      <c r="Z155" s="113"/>
      <c r="AA155" s="113"/>
      <c r="AB155" s="113"/>
      <c r="AC155" s="113"/>
      <c r="AD155" s="113"/>
      <c r="AE155" s="113"/>
      <c r="AF155" s="113"/>
      <c r="AG155" s="113"/>
      <c r="AH155" s="113"/>
      <c r="AI155" s="113"/>
      <c r="AJ155" s="113"/>
      <c r="AK155" s="113"/>
      <c r="AL155" s="113"/>
      <c r="AM155" s="113"/>
      <c r="AN155" s="113"/>
      <c r="AO155" s="113"/>
      <c r="AP155" s="113"/>
      <c r="AQ155" s="113"/>
    </row>
    <row r="156" spans="1:43" ht="16.5" customHeight="1">
      <c r="A156" s="113"/>
      <c r="B156" s="120"/>
      <c r="C156" s="120"/>
      <c r="D156" s="120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X156" s="113"/>
      <c r="Y156" s="113"/>
      <c r="Z156" s="113"/>
      <c r="AA156" s="113"/>
      <c r="AB156" s="113"/>
      <c r="AC156" s="113"/>
      <c r="AD156" s="113"/>
      <c r="AE156" s="113"/>
      <c r="AF156" s="113"/>
      <c r="AG156" s="113"/>
      <c r="AH156" s="113"/>
      <c r="AI156" s="113"/>
      <c r="AJ156" s="113"/>
      <c r="AK156" s="113"/>
      <c r="AL156" s="113"/>
      <c r="AM156" s="113"/>
      <c r="AN156" s="113"/>
      <c r="AO156" s="113"/>
      <c r="AP156" s="113"/>
      <c r="AQ156" s="113"/>
    </row>
    <row r="157" spans="1:43" ht="16.5" customHeight="1">
      <c r="A157" s="113"/>
      <c r="B157" s="120"/>
      <c r="C157" s="120"/>
      <c r="D157" s="120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X157" s="113"/>
      <c r="Y157" s="113"/>
      <c r="Z157" s="113"/>
      <c r="AA157" s="113"/>
      <c r="AB157" s="113"/>
      <c r="AC157" s="113"/>
      <c r="AD157" s="113"/>
      <c r="AE157" s="113"/>
      <c r="AF157" s="113"/>
      <c r="AG157" s="113"/>
      <c r="AH157" s="113"/>
      <c r="AI157" s="113"/>
      <c r="AJ157" s="113"/>
      <c r="AK157" s="113"/>
      <c r="AL157" s="113"/>
      <c r="AM157" s="113"/>
      <c r="AN157" s="113"/>
      <c r="AO157" s="113"/>
      <c r="AP157" s="113"/>
      <c r="AQ157" s="113"/>
    </row>
    <row r="158" spans="1:43" ht="16.5" customHeight="1">
      <c r="A158" s="113"/>
      <c r="B158" s="120"/>
      <c r="C158" s="120"/>
      <c r="D158" s="120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X158" s="113"/>
      <c r="Y158" s="113"/>
      <c r="Z158" s="113"/>
      <c r="AA158" s="113"/>
      <c r="AB158" s="113"/>
      <c r="AC158" s="113"/>
      <c r="AD158" s="113"/>
      <c r="AE158" s="113"/>
      <c r="AF158" s="113"/>
      <c r="AG158" s="113"/>
      <c r="AH158" s="113"/>
      <c r="AI158" s="113"/>
      <c r="AJ158" s="113"/>
      <c r="AK158" s="113"/>
      <c r="AL158" s="113"/>
      <c r="AM158" s="113"/>
      <c r="AN158" s="113"/>
      <c r="AO158" s="113"/>
      <c r="AP158" s="113"/>
      <c r="AQ158" s="113"/>
    </row>
    <row r="159" spans="1:43" ht="16.5" customHeight="1">
      <c r="A159" s="113"/>
      <c r="B159" s="120"/>
      <c r="C159" s="120"/>
      <c r="D159" s="120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X159" s="113"/>
      <c r="Y159" s="113"/>
      <c r="Z159" s="113"/>
      <c r="AA159" s="113"/>
      <c r="AB159" s="113"/>
      <c r="AC159" s="113"/>
      <c r="AD159" s="113"/>
      <c r="AE159" s="113"/>
      <c r="AF159" s="113"/>
      <c r="AG159" s="113"/>
      <c r="AH159" s="113"/>
      <c r="AI159" s="113"/>
      <c r="AJ159" s="113"/>
      <c r="AK159" s="113"/>
      <c r="AL159" s="113"/>
      <c r="AM159" s="113"/>
      <c r="AN159" s="113"/>
      <c r="AO159" s="113"/>
      <c r="AP159" s="113"/>
      <c r="AQ159" s="113"/>
    </row>
    <row r="160" spans="1:43" ht="16.5" customHeight="1">
      <c r="A160" s="113"/>
      <c r="B160" s="120"/>
      <c r="C160" s="120"/>
      <c r="D160" s="120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</row>
    <row r="161" spans="1:26" ht="16.5" customHeight="1">
      <c r="A161" s="113"/>
      <c r="B161" s="116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</row>
    <row r="162" spans="1:26" ht="16.5" customHeight="1">
      <c r="A162" s="113"/>
      <c r="B162" s="116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Z162" s="111"/>
    </row>
    <row r="163" spans="1:26" ht="16.5" customHeight="1">
      <c r="A163" s="113"/>
      <c r="B163" s="116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Z163" s="111"/>
    </row>
    <row r="164" spans="1:26" ht="16.5" customHeight="1">
      <c r="A164" s="113"/>
      <c r="B164" s="116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</row>
    <row r="165" spans="1:26" ht="16.5" customHeight="1">
      <c r="A165" s="113"/>
      <c r="B165" s="119"/>
      <c r="C165" s="121"/>
      <c r="D165" s="121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</row>
    <row r="166" spans="1:26" ht="16.5" customHeight="1">
      <c r="A166" s="113"/>
      <c r="B166" s="116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</row>
    <row r="167" spans="1:26" ht="16.5" customHeight="1">
      <c r="A167" s="113"/>
      <c r="B167" s="120"/>
      <c r="C167" s="120"/>
      <c r="D167" s="120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</row>
    <row r="168" spans="1:26" ht="16.5" customHeight="1">
      <c r="A168" s="113"/>
      <c r="B168" s="120"/>
      <c r="C168" s="120"/>
      <c r="D168" s="120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</row>
    <row r="169" spans="1:26" ht="16.5" customHeight="1">
      <c r="A169" s="113"/>
      <c r="B169" s="120"/>
      <c r="C169" s="120"/>
      <c r="D169" s="120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</row>
    <row r="170" spans="1:26" ht="16.5" customHeight="1">
      <c r="A170" s="113"/>
      <c r="B170" s="120"/>
      <c r="C170" s="120"/>
      <c r="D170" s="120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</row>
    <row r="171" spans="1:26" ht="16.5" customHeight="1">
      <c r="A171" s="113"/>
      <c r="B171" s="120"/>
      <c r="C171" s="120"/>
      <c r="D171" s="120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</row>
    <row r="172" spans="1:26" ht="16.5" customHeight="1">
      <c r="A172" s="113"/>
      <c r="B172" s="120"/>
      <c r="C172" s="120"/>
      <c r="D172" s="120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</row>
    <row r="173" spans="1:26" ht="16.5" customHeight="1">
      <c r="A173" s="113"/>
      <c r="B173" s="120"/>
      <c r="C173" s="120"/>
      <c r="D173" s="120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</row>
    <row r="174" spans="1:26" ht="16.5" customHeight="1">
      <c r="A174" s="113"/>
      <c r="B174" s="120"/>
      <c r="C174" s="120"/>
      <c r="D174" s="120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</row>
    <row r="175" spans="1:26" ht="16.5" customHeight="1">
      <c r="A175" s="113"/>
      <c r="B175" s="120"/>
      <c r="C175" s="120"/>
      <c r="D175" s="120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</row>
    <row r="176" spans="1:26" ht="16.5" customHeight="1">
      <c r="A176" s="113"/>
      <c r="B176" s="120"/>
      <c r="C176" s="120"/>
      <c r="D176" s="120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</row>
    <row r="177" spans="1:21" ht="16.5" customHeight="1">
      <c r="A177" s="113"/>
      <c r="B177" s="120"/>
      <c r="C177" s="120"/>
      <c r="D177" s="120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</row>
    <row r="178" spans="1:21" ht="16.5" customHeight="1">
      <c r="A178" s="113"/>
      <c r="B178" s="116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</row>
  </sheetData>
  <mergeCells count="19">
    <mergeCell ref="B20:B21"/>
    <mergeCell ref="B22:B23"/>
    <mergeCell ref="R32:S32"/>
    <mergeCell ref="R43:S43"/>
    <mergeCell ref="R44:S44"/>
    <mergeCell ref="B24:B25"/>
    <mergeCell ref="B26:B27"/>
    <mergeCell ref="B28:B29"/>
    <mergeCell ref="R31:S31"/>
    <mergeCell ref="B10:B11"/>
    <mergeCell ref="B12:B13"/>
    <mergeCell ref="B14:B15"/>
    <mergeCell ref="B16:B17"/>
    <mergeCell ref="B18:B19"/>
    <mergeCell ref="B4:B5"/>
    <mergeCell ref="C4:C5"/>
    <mergeCell ref="D4:T4"/>
    <mergeCell ref="B6:B7"/>
    <mergeCell ref="B8:B9"/>
  </mergeCells>
  <phoneticPr fontId="9" type="noConversion"/>
  <pageMargins left="0.22" right="0.16" top="0.74803149606299213" bottom="0.3" header="0.31496062992125984" footer="0.31496062992125984"/>
  <pageSetup paperSize="9" scale="2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P22"/>
  <sheetViews>
    <sheetView view="pageBreakPreview" zoomScaleNormal="100" zoomScaleSheetLayoutView="100" workbookViewId="0">
      <pane xSplit="2" topLeftCell="C1" activePane="topRight" state="frozen"/>
      <selection pane="topRight" activeCell="I21" sqref="I21"/>
    </sheetView>
  </sheetViews>
  <sheetFormatPr defaultColWidth="8.8984375" defaultRowHeight="10.8"/>
  <cols>
    <col min="1" max="1" width="3.3984375" style="2" customWidth="1"/>
    <col min="2" max="2" width="8.8984375" style="2"/>
    <col min="3" max="3" width="12.796875" style="2" customWidth="1"/>
    <col min="4" max="4" width="5.796875" style="2" customWidth="1"/>
    <col min="5" max="5" width="12.796875" style="2" customWidth="1"/>
    <col min="6" max="6" width="5.796875" style="2" customWidth="1"/>
    <col min="7" max="7" width="12.796875" style="2" customWidth="1"/>
    <col min="8" max="8" width="5.796875" style="2" customWidth="1"/>
    <col min="9" max="14" width="12.796875" style="2" customWidth="1"/>
    <col min="15" max="16" width="11.796875" style="2" bestFit="1" customWidth="1"/>
    <col min="17" max="16384" width="8.8984375" style="2"/>
  </cols>
  <sheetData>
    <row r="1" spans="1:16">
      <c r="A1" s="2" t="s">
        <v>144</v>
      </c>
      <c r="J1" s="2" t="s">
        <v>464</v>
      </c>
    </row>
    <row r="2" spans="1:16">
      <c r="A2" s="2" t="s">
        <v>125</v>
      </c>
      <c r="B2" s="2" t="s">
        <v>145</v>
      </c>
    </row>
    <row r="3" spans="1:16">
      <c r="N3" s="4" t="s">
        <v>250</v>
      </c>
    </row>
    <row r="4" spans="1:16" ht="28.5" customHeight="1">
      <c r="A4" s="267" t="s">
        <v>35</v>
      </c>
      <c r="B4" s="259"/>
      <c r="C4" s="291" t="s">
        <v>463</v>
      </c>
      <c r="D4" s="292"/>
      <c r="E4" s="292"/>
      <c r="F4" s="292"/>
      <c r="G4" s="292"/>
      <c r="H4" s="293"/>
      <c r="I4" s="267" t="s">
        <v>127</v>
      </c>
      <c r="J4" s="259"/>
      <c r="K4" s="259"/>
      <c r="L4" s="293" t="s">
        <v>128</v>
      </c>
      <c r="M4" s="267"/>
      <c r="N4" s="259"/>
    </row>
    <row r="5" spans="1:16" ht="14.4" customHeight="1">
      <c r="A5" s="259"/>
      <c r="B5" s="259"/>
      <c r="C5" s="282">
        <v>2012</v>
      </c>
      <c r="D5" s="283"/>
      <c r="E5" s="282">
        <v>2013</v>
      </c>
      <c r="F5" s="283"/>
      <c r="G5" s="282">
        <v>2014</v>
      </c>
      <c r="H5" s="307"/>
      <c r="I5" s="198">
        <v>2012</v>
      </c>
      <c r="J5" s="198">
        <v>2013</v>
      </c>
      <c r="K5" s="143">
        <v>2014</v>
      </c>
      <c r="L5" s="212">
        <v>2012</v>
      </c>
      <c r="M5" s="212">
        <v>2013</v>
      </c>
      <c r="N5" s="143">
        <v>2014</v>
      </c>
    </row>
    <row r="6" spans="1:16">
      <c r="A6" s="270" t="s">
        <v>251</v>
      </c>
      <c r="B6" s="271"/>
      <c r="C6" s="151">
        <v>72105.760999999999</v>
      </c>
      <c r="D6" s="151">
        <v>100</v>
      </c>
      <c r="E6" s="151">
        <v>73982.138000000006</v>
      </c>
      <c r="F6" s="151">
        <v>100</v>
      </c>
      <c r="G6" s="233">
        <v>77301.957999999999</v>
      </c>
      <c r="H6" s="151">
        <v>100</v>
      </c>
      <c r="I6" s="151">
        <f>C6/7043.105591*1000</f>
        <v>10237.779352923519</v>
      </c>
      <c r="J6" s="151">
        <f>E6/7124.543962*1000</f>
        <v>10384.122604140934</v>
      </c>
      <c r="K6" s="151">
        <f>G6/7124.543962*1000</f>
        <v>10850.092077795225</v>
      </c>
      <c r="L6" s="23">
        <v>3.2210000000000001</v>
      </c>
      <c r="M6" s="23">
        <v>3.0049999999999999</v>
      </c>
      <c r="N6" s="235">
        <v>2.4749324878401637</v>
      </c>
    </row>
    <row r="7" spans="1:16" s="44" customFormat="1">
      <c r="A7" s="304" t="s">
        <v>11</v>
      </c>
      <c r="B7" s="305"/>
      <c r="C7" s="152">
        <v>1129.598</v>
      </c>
      <c r="D7" s="151">
        <f>(C7/C6)*100</f>
        <v>1.5665849501262459</v>
      </c>
      <c r="E7" s="152">
        <v>1221.8009999999999</v>
      </c>
      <c r="F7" s="151">
        <f>(E7/E6)*100</f>
        <v>1.6514810642536442</v>
      </c>
      <c r="G7" s="233">
        <v>1416.9490000000001</v>
      </c>
      <c r="H7" s="151">
        <f>(G7/G6)*100</f>
        <v>1.8330053166311779</v>
      </c>
      <c r="I7" s="153">
        <v>22590.157999999999</v>
      </c>
      <c r="J7" s="153">
        <v>24328.981</v>
      </c>
      <c r="K7" s="233">
        <v>28100.717000000001</v>
      </c>
      <c r="L7" s="23">
        <v>2.044</v>
      </c>
      <c r="M7" s="23">
        <v>2.7749999999999999</v>
      </c>
      <c r="N7" s="235">
        <v>3.3101475653061669</v>
      </c>
    </row>
    <row r="8" spans="1:16">
      <c r="A8" s="272" t="s">
        <v>15</v>
      </c>
      <c r="B8" s="306"/>
      <c r="C8" s="151">
        <v>1954.24</v>
      </c>
      <c r="D8" s="151">
        <f>(C8/C6)*100</f>
        <v>2.7102411414810534</v>
      </c>
      <c r="E8" s="153">
        <v>2012.4469999999999</v>
      </c>
      <c r="F8" s="151">
        <f>(E8/E6)*100</f>
        <v>2.7201795655053922</v>
      </c>
      <c r="G8" s="153">
        <f>SUM(G9:G18)</f>
        <v>2474.5430000000001</v>
      </c>
      <c r="H8" s="151">
        <f>(G8/G6)*100</f>
        <v>3.2011388379062797</v>
      </c>
      <c r="I8" s="153">
        <v>3210.07</v>
      </c>
      <c r="J8" s="153">
        <v>3268.68</v>
      </c>
      <c r="K8" s="234">
        <v>3972.2040000000002</v>
      </c>
      <c r="L8" s="207" t="s">
        <v>14</v>
      </c>
      <c r="M8" s="207" t="s">
        <v>14</v>
      </c>
      <c r="N8" s="236" t="s">
        <v>14</v>
      </c>
    </row>
    <row r="9" spans="1:16">
      <c r="A9" s="42"/>
      <c r="B9" s="24" t="s">
        <v>2</v>
      </c>
      <c r="C9" s="201">
        <v>16.952000000000002</v>
      </c>
      <c r="D9" s="151">
        <f>(C9/C6)*100</f>
        <v>2.3509910671353988E-2</v>
      </c>
      <c r="E9" s="153">
        <v>16.213999999999999</v>
      </c>
      <c r="F9" s="151">
        <f>(E9/E6)*100</f>
        <v>2.1916100883702491E-2</v>
      </c>
      <c r="G9" s="20">
        <v>15.102</v>
      </c>
      <c r="H9" s="151">
        <f>(G9/G6)*100</f>
        <v>1.9536374486141737E-2</v>
      </c>
      <c r="I9" s="202">
        <v>42402.379000000001</v>
      </c>
      <c r="J9" s="153">
        <v>39942.523000000001</v>
      </c>
      <c r="K9" s="233">
        <v>36606.832999999999</v>
      </c>
      <c r="L9" s="23">
        <v>0.94799999999999995</v>
      </c>
      <c r="M9" s="23">
        <v>-1.238</v>
      </c>
      <c r="N9" s="235">
        <v>5.3000000000000114</v>
      </c>
    </row>
    <row r="10" spans="1:16">
      <c r="A10" s="42"/>
      <c r="B10" s="24" t="s">
        <v>3</v>
      </c>
      <c r="C10" s="201">
        <v>14.118</v>
      </c>
      <c r="D10" s="151">
        <f>(C10/C6)*100</f>
        <v>1.9579572844394502E-2</v>
      </c>
      <c r="E10" s="153">
        <v>15.659000000000001</v>
      </c>
      <c r="F10" s="151">
        <f>(E10/E6)*100</f>
        <v>2.116591980621052E-2</v>
      </c>
      <c r="G10" s="20">
        <v>16.550999999999998</v>
      </c>
      <c r="H10" s="151">
        <f>(G10/G6)*100</f>
        <v>2.1410841883203007E-2</v>
      </c>
      <c r="I10" s="203">
        <v>925.51599999999996</v>
      </c>
      <c r="J10" s="153">
        <v>1016.413</v>
      </c>
      <c r="K10" s="233">
        <v>1080.8150000000001</v>
      </c>
      <c r="L10" s="23">
        <v>7.2919999999999998</v>
      </c>
      <c r="M10" s="23">
        <v>7.0149999999999997</v>
      </c>
      <c r="N10" s="235">
        <v>7.0317095560573932</v>
      </c>
    </row>
    <row r="11" spans="1:16">
      <c r="A11" s="42"/>
      <c r="B11" s="24" t="s">
        <v>4</v>
      </c>
      <c r="C11" s="201">
        <v>877.80100000000004</v>
      </c>
      <c r="D11" s="151">
        <f>(C11/C6)*100</f>
        <v>1.2173798429226759</v>
      </c>
      <c r="E11" s="153">
        <v>870.27499999999998</v>
      </c>
      <c r="F11" s="151">
        <f>(E11/E6)*100</f>
        <v>1.1763312382240156</v>
      </c>
      <c r="G11" s="20">
        <v>888.64800000000002</v>
      </c>
      <c r="H11" s="151">
        <f>(G11/G6)*100</f>
        <v>1.1495801956271277</v>
      </c>
      <c r="I11" s="202">
        <v>3590.6619999999998</v>
      </c>
      <c r="J11" s="153">
        <v>3509.8240000000001</v>
      </c>
      <c r="K11" s="233">
        <v>3533.529</v>
      </c>
      <c r="L11" s="23">
        <v>6.2640000000000002</v>
      </c>
      <c r="M11" s="23">
        <v>5.7809999999999997</v>
      </c>
      <c r="N11" s="235">
        <v>5.02466495739111</v>
      </c>
    </row>
    <row r="12" spans="1:16">
      <c r="A12" s="42"/>
      <c r="B12" s="24" t="s">
        <v>26</v>
      </c>
      <c r="C12" s="201">
        <v>9.1690000000000005</v>
      </c>
      <c r="D12" s="151">
        <f>(C12/C6)*100</f>
        <v>1.2716043590469839E-2</v>
      </c>
      <c r="E12" s="153">
        <v>10.002000000000001</v>
      </c>
      <c r="F12" s="151">
        <f>(E12/E6)*100</f>
        <v>1.3519479526260784E-2</v>
      </c>
      <c r="G12" s="20">
        <v>11.676</v>
      </c>
      <c r="H12" s="151">
        <f>(G12/G6)*100</f>
        <v>1.5104403953131434E-2</v>
      </c>
      <c r="I12" s="202">
        <v>1379.67</v>
      </c>
      <c r="J12" s="153">
        <v>1476.9469999999999</v>
      </c>
      <c r="K12" s="233">
        <v>1692.6489999999999</v>
      </c>
      <c r="L12" s="23">
        <v>7.8739999999999997</v>
      </c>
      <c r="M12" s="23">
        <v>8.1999999999999993</v>
      </c>
      <c r="N12" s="235">
        <v>7.4580202108489573</v>
      </c>
    </row>
    <row r="13" spans="1:16">
      <c r="A13" s="42"/>
      <c r="B13" s="24" t="s">
        <v>5</v>
      </c>
      <c r="C13" s="201">
        <v>304.726</v>
      </c>
      <c r="D13" s="151">
        <f>(C13/C6)*100</f>
        <v>0.42260978287157946</v>
      </c>
      <c r="E13" s="153">
        <v>312.43299999999999</v>
      </c>
      <c r="F13" s="151">
        <f>(E13/E6)*100</f>
        <v>0.42230869294423468</v>
      </c>
      <c r="G13" s="20">
        <v>326.93299999999999</v>
      </c>
      <c r="H13" s="151">
        <f>(G13/G6)*100</f>
        <v>0.42292977882914684</v>
      </c>
      <c r="I13" s="202">
        <v>10387.16</v>
      </c>
      <c r="J13" s="153">
        <v>10547.974</v>
      </c>
      <c r="K13" s="233">
        <v>10803.525</v>
      </c>
      <c r="L13" s="23">
        <v>5.64</v>
      </c>
      <c r="M13" s="23">
        <v>4.6870000000000003</v>
      </c>
      <c r="N13" s="235">
        <v>6.0329053713441141</v>
      </c>
      <c r="P13" s="11"/>
    </row>
    <row r="14" spans="1:16">
      <c r="A14" s="42"/>
      <c r="B14" s="24" t="s">
        <v>6</v>
      </c>
      <c r="C14" s="201">
        <v>55.759</v>
      </c>
      <c r="D14" s="151">
        <f>(C14/C6)*100</f>
        <v>7.7329466088014803E-2</v>
      </c>
      <c r="E14" s="153">
        <v>56.408000000000001</v>
      </c>
      <c r="F14" s="151">
        <f>(E14/E6)*100</f>
        <v>7.6245431025526722E-2</v>
      </c>
      <c r="G14" s="20">
        <v>62.802</v>
      </c>
      <c r="H14" s="151">
        <f>(G14/G6)*100</f>
        <v>8.1242444078842097E-2</v>
      </c>
      <c r="I14" s="203">
        <v>875.90200000000004</v>
      </c>
      <c r="J14" s="153">
        <v>868.72</v>
      </c>
      <c r="K14" s="233">
        <v>1221.364</v>
      </c>
      <c r="L14" s="23">
        <v>7.3</v>
      </c>
      <c r="M14" s="23">
        <v>7.5</v>
      </c>
      <c r="N14" s="235">
        <v>8.4996636017043983</v>
      </c>
      <c r="P14" s="11"/>
    </row>
    <row r="15" spans="1:16">
      <c r="A15" s="42"/>
      <c r="B15" s="24" t="s">
        <v>7</v>
      </c>
      <c r="C15" s="201">
        <v>250.18199999999999</v>
      </c>
      <c r="D15" s="151">
        <f>(C15/C6)*100</f>
        <v>0.34696534164586373</v>
      </c>
      <c r="E15" s="153">
        <v>272.01799999999997</v>
      </c>
      <c r="F15" s="151">
        <f>(E15/E6)*100</f>
        <v>0.36768064204903073</v>
      </c>
      <c r="G15" s="20">
        <v>284.92700000000002</v>
      </c>
      <c r="H15" s="151">
        <f>(G15/G6)*100</f>
        <v>0.36858962873877016</v>
      </c>
      <c r="I15" s="202">
        <v>2611.5030000000002</v>
      </c>
      <c r="J15" s="153">
        <v>2790.3739999999998</v>
      </c>
      <c r="K15" s="233">
        <v>2865.4850000000001</v>
      </c>
      <c r="L15" s="23">
        <v>6.8150000000000004</v>
      </c>
      <c r="M15" s="23">
        <v>7.1630000000000003</v>
      </c>
      <c r="N15" s="235">
        <v>6.0958718227166884</v>
      </c>
      <c r="P15" s="11"/>
    </row>
    <row r="16" spans="1:16">
      <c r="A16" s="42"/>
      <c r="B16" s="24" t="s">
        <v>8</v>
      </c>
      <c r="C16" s="201">
        <v>284.29899999999998</v>
      </c>
      <c r="D16" s="151">
        <f>(C16/C6)*100</f>
        <v>0.39428056240887605</v>
      </c>
      <c r="E16" s="153">
        <v>295.74400000000003</v>
      </c>
      <c r="F16" s="151">
        <f>(E16/E6)*100</f>
        <v>0.39975054519240849</v>
      </c>
      <c r="G16" s="20">
        <v>308.05099999999999</v>
      </c>
      <c r="H16" s="151">
        <f>(G16/G6)*100</f>
        <v>0.39850348939414965</v>
      </c>
      <c r="I16" s="202">
        <v>53516.038999999997</v>
      </c>
      <c r="J16" s="153">
        <v>54775.527000000002</v>
      </c>
      <c r="K16" s="233">
        <v>56319.338000000003</v>
      </c>
      <c r="L16" s="23">
        <v>1.899</v>
      </c>
      <c r="M16" s="23">
        <v>4.0750000000000002</v>
      </c>
      <c r="N16" s="235">
        <v>2.9183894773562571</v>
      </c>
      <c r="P16" s="11"/>
    </row>
    <row r="17" spans="1:16">
      <c r="A17" s="42"/>
      <c r="B17" s="24" t="s">
        <v>9</v>
      </c>
      <c r="C17" s="201">
        <v>365.96600000000001</v>
      </c>
      <c r="D17" s="151">
        <f>(C17/C6)*100</f>
        <v>0.50754058333841034</v>
      </c>
      <c r="E17" s="153">
        <v>387.15600000000001</v>
      </c>
      <c r="F17" s="151">
        <f>(E17/E6)*100</f>
        <v>0.52331009952699659</v>
      </c>
      <c r="G17" s="20">
        <v>373.80399999999997</v>
      </c>
      <c r="H17" s="151">
        <f>(G17/G6)*100</f>
        <v>0.48356343056666173</v>
      </c>
      <c r="I17" s="202">
        <v>5390.4139999999998</v>
      </c>
      <c r="J17" s="153">
        <v>5674.3850000000002</v>
      </c>
      <c r="K17" s="233">
        <v>5444.5559999999996</v>
      </c>
      <c r="L17" s="23">
        <v>6.49</v>
      </c>
      <c r="M17" s="23">
        <v>2.8719999999999999</v>
      </c>
      <c r="N17" s="235">
        <v>0.71082270426133221</v>
      </c>
    </row>
    <row r="18" spans="1:16">
      <c r="A18" s="43"/>
      <c r="B18" s="24" t="s">
        <v>143</v>
      </c>
      <c r="C18" s="201">
        <v>155.565</v>
      </c>
      <c r="D18" s="151">
        <f>(C18/C6)*100</f>
        <v>0.21574559070252375</v>
      </c>
      <c r="E18" s="153">
        <v>170.565</v>
      </c>
      <c r="F18" s="151">
        <f>(E18/E6)*100</f>
        <v>0.23054889276111482</v>
      </c>
      <c r="G18" s="20">
        <v>186.04900000000001</v>
      </c>
      <c r="H18" s="151">
        <f>(G18/G6)*100</f>
        <v>0.24067825034910501</v>
      </c>
      <c r="I18" s="202">
        <v>1752.615</v>
      </c>
      <c r="J18" s="153">
        <v>1901.6969999999999</v>
      </c>
      <c r="K18" s="233">
        <v>2052.8449999999998</v>
      </c>
      <c r="L18" s="23">
        <v>5.2469999999999999</v>
      </c>
      <c r="M18" s="23">
        <v>5.4210000000000003</v>
      </c>
      <c r="N18" s="235">
        <v>5.983654636978514</v>
      </c>
    </row>
    <row r="19" spans="1:16">
      <c r="A19" s="282" t="s">
        <v>50</v>
      </c>
      <c r="B19" s="283"/>
      <c r="C19" s="151">
        <v>8229.3809999999994</v>
      </c>
      <c r="D19" s="151">
        <f>(C19/C6)*100</f>
        <v>11.412931346775467</v>
      </c>
      <c r="E19" s="153">
        <v>9181.3770000000004</v>
      </c>
      <c r="F19" s="151">
        <f>(E19/E6)*100</f>
        <v>12.410261785081151</v>
      </c>
      <c r="G19" s="233">
        <v>10380.379999999999</v>
      </c>
      <c r="H19" s="151">
        <f>(G19/G6)*100</f>
        <v>13.428353263703876</v>
      </c>
      <c r="I19" s="153">
        <v>6077.65</v>
      </c>
      <c r="J19" s="153">
        <v>6747.2259999999997</v>
      </c>
      <c r="K19" s="233">
        <v>7588.9960000000001</v>
      </c>
      <c r="L19" s="23">
        <v>7.6529999999999996</v>
      </c>
      <c r="M19" s="23">
        <v>7.6710000000000003</v>
      </c>
      <c r="N19" s="235">
        <v>7.3510000218219176</v>
      </c>
      <c r="P19" s="11"/>
    </row>
    <row r="20" spans="1:16">
      <c r="A20" s="282" t="s">
        <v>252</v>
      </c>
      <c r="B20" s="283"/>
      <c r="C20" s="153">
        <v>5937.7669999999998</v>
      </c>
      <c r="D20" s="151">
        <f>(C20/C6)*100</f>
        <v>8.2348024868637051</v>
      </c>
      <c r="E20" s="153">
        <v>4901.5320000000002</v>
      </c>
      <c r="F20" s="151">
        <f>(E20/E6)*100</f>
        <v>6.6252910939124252</v>
      </c>
      <c r="G20" s="233">
        <v>4616.335</v>
      </c>
      <c r="H20" s="151">
        <f>(G20/G6)*100</f>
        <v>5.9718215675727127</v>
      </c>
      <c r="I20" s="153">
        <v>46530.383999999998</v>
      </c>
      <c r="J20" s="153">
        <v>38491.353999999999</v>
      </c>
      <c r="K20" s="233">
        <v>36331.741999999998</v>
      </c>
      <c r="L20" s="23">
        <v>1.4470000000000001</v>
      </c>
      <c r="M20" s="23">
        <v>1.5389999999999999</v>
      </c>
      <c r="N20" s="235">
        <v>-0.10447888984916176</v>
      </c>
      <c r="P20" s="11"/>
    </row>
    <row r="21" spans="1:16">
      <c r="A21" s="55"/>
      <c r="B21" s="55"/>
      <c r="C21" s="55"/>
      <c r="D21" s="55"/>
      <c r="E21" s="55"/>
      <c r="F21" s="55"/>
      <c r="G21" s="55"/>
      <c r="H21" s="55"/>
      <c r="I21" s="154"/>
      <c r="J21" s="154"/>
      <c r="K21" s="154"/>
      <c r="L21" s="204"/>
      <c r="M21" s="55"/>
      <c r="N21" s="55"/>
      <c r="P21" s="11"/>
    </row>
    <row r="22" spans="1:16">
      <c r="A22" s="303" t="s">
        <v>380</v>
      </c>
      <c r="B22" s="303"/>
      <c r="C22" s="303"/>
      <c r="D22" s="303"/>
      <c r="E22" s="303"/>
      <c r="F22" s="303"/>
      <c r="G22" s="303"/>
      <c r="H22" s="303"/>
      <c r="I22" s="303"/>
      <c r="J22" s="303" t="s">
        <v>378</v>
      </c>
      <c r="K22" s="303"/>
      <c r="L22" s="303"/>
      <c r="M22" s="303"/>
      <c r="N22" s="303"/>
    </row>
  </sheetData>
  <mergeCells count="14">
    <mergeCell ref="J22:N22"/>
    <mergeCell ref="A22:I22"/>
    <mergeCell ref="A20:B20"/>
    <mergeCell ref="A4:B5"/>
    <mergeCell ref="I4:K4"/>
    <mergeCell ref="A19:B19"/>
    <mergeCell ref="L4:N4"/>
    <mergeCell ref="A6:B6"/>
    <mergeCell ref="A7:B7"/>
    <mergeCell ref="A8:B8"/>
    <mergeCell ref="E5:F5"/>
    <mergeCell ref="G5:H5"/>
    <mergeCell ref="C4:H4"/>
    <mergeCell ref="C5:D5"/>
  </mergeCells>
  <phoneticPr fontId="9" type="noConversion"/>
  <pageMargins left="0.74803149606299213" right="0.17" top="0.98425196850393704" bottom="0.48" header="0.51181102362204722" footer="0.51181102362204722"/>
  <pageSetup paperSize="9" scale="82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N18"/>
  <sheetViews>
    <sheetView view="pageBreakPreview" zoomScale="115" zoomScaleNormal="100" zoomScaleSheetLayoutView="115" workbookViewId="0">
      <selection activeCell="L8" sqref="L8"/>
    </sheetView>
  </sheetViews>
  <sheetFormatPr defaultColWidth="8.8984375" defaultRowHeight="14.4"/>
  <cols>
    <col min="1" max="1" width="26.796875" style="163" customWidth="1"/>
    <col min="2" max="2" width="12.19921875" style="163" customWidth="1"/>
    <col min="3" max="3" width="10.796875" style="103" customWidth="1"/>
    <col min="4" max="4" width="10.796875" style="163" customWidth="1"/>
    <col min="5" max="6" width="10.796875" style="103" customWidth="1"/>
    <col min="7" max="8" width="10.796875" style="163" customWidth="1"/>
    <col min="9" max="9" width="12.8984375" style="103" customWidth="1"/>
    <col min="10" max="10" width="10.796875" style="163" customWidth="1"/>
    <col min="11" max="12" width="10.796875" style="103" customWidth="1"/>
    <col min="13" max="13" width="10.796875" style="163" customWidth="1"/>
    <col min="14" max="14" width="10.796875" style="103" customWidth="1"/>
    <col min="15" max="16384" width="8.8984375" style="163"/>
  </cols>
  <sheetData>
    <row r="1" spans="1:14">
      <c r="A1" s="163" t="s">
        <v>266</v>
      </c>
    </row>
    <row r="2" spans="1:14">
      <c r="A2" s="163" t="s">
        <v>267</v>
      </c>
    </row>
    <row r="4" spans="1:14" s="2" customFormat="1" ht="21.6">
      <c r="A4" s="20" t="s">
        <v>268</v>
      </c>
      <c r="B4" s="209" t="s">
        <v>384</v>
      </c>
      <c r="C4" s="104" t="s">
        <v>386</v>
      </c>
      <c r="D4" s="209" t="s">
        <v>388</v>
      </c>
      <c r="E4" s="104" t="s">
        <v>353</v>
      </c>
      <c r="F4" s="104" t="s">
        <v>390</v>
      </c>
      <c r="G4" s="191" t="s">
        <v>354</v>
      </c>
      <c r="H4" s="209" t="s">
        <v>392</v>
      </c>
      <c r="I4" s="104" t="s">
        <v>394</v>
      </c>
      <c r="J4" s="209" t="s">
        <v>396</v>
      </c>
      <c r="K4" s="104" t="s">
        <v>398</v>
      </c>
      <c r="L4" s="104" t="s">
        <v>400</v>
      </c>
      <c r="M4" s="209" t="s">
        <v>402</v>
      </c>
      <c r="N4" s="104" t="s">
        <v>404</v>
      </c>
    </row>
    <row r="5" spans="1:14" s="2" customFormat="1" ht="13.2">
      <c r="A5" s="20" t="s">
        <v>269</v>
      </c>
      <c r="B5" s="40">
        <v>0.725777246412041</v>
      </c>
      <c r="C5" s="164">
        <v>31.58889704840729</v>
      </c>
      <c r="D5" s="40">
        <v>14.432423075887444</v>
      </c>
      <c r="E5" s="164">
        <v>26.027807574889621</v>
      </c>
      <c r="F5" s="164">
        <v>9.3252801301839696</v>
      </c>
      <c r="G5" s="40">
        <v>30.453643840798499</v>
      </c>
      <c r="H5" s="40">
        <v>11.229672249099448</v>
      </c>
      <c r="I5" s="308">
        <v>3.2121726875612197E-2</v>
      </c>
      <c r="J5" s="40">
        <v>11.057874876538458</v>
      </c>
      <c r="K5" s="164">
        <v>18.379772565636308</v>
      </c>
      <c r="L5" s="164">
        <v>2.1398456592918573</v>
      </c>
      <c r="M5" s="165">
        <v>10.012741431016968</v>
      </c>
      <c r="N5" s="164">
        <v>1.2094319694781002</v>
      </c>
    </row>
    <row r="6" spans="1:14" s="2" customFormat="1" ht="13.5" customHeight="1">
      <c r="A6" s="20" t="s">
        <v>270</v>
      </c>
      <c r="B6" s="40">
        <v>51.759377309911336</v>
      </c>
      <c r="C6" s="164">
        <v>0.88155364467233188</v>
      </c>
      <c r="D6" s="40">
        <v>11.237079743594988</v>
      </c>
      <c r="E6" s="164">
        <v>10.018216786682567</v>
      </c>
      <c r="F6" s="164">
        <v>10.04182017831222</v>
      </c>
      <c r="G6" s="40">
        <v>6.1059145151785179</v>
      </c>
      <c r="H6" s="40">
        <v>0.99981027331466876</v>
      </c>
      <c r="I6" s="308">
        <v>0</v>
      </c>
      <c r="J6" s="40">
        <v>3.6707772920275938</v>
      </c>
      <c r="K6" s="164">
        <v>11.485583576502316</v>
      </c>
      <c r="L6" s="164">
        <v>0.17260444728979582</v>
      </c>
      <c r="M6" s="310">
        <v>37.038092941676737</v>
      </c>
      <c r="N6" s="164">
        <v>6.4628552565259637E-2</v>
      </c>
    </row>
    <row r="7" spans="1:14" s="2" customFormat="1" ht="13.5" customHeight="1">
      <c r="A7" s="20" t="s">
        <v>271</v>
      </c>
      <c r="B7" s="40">
        <v>12.349127132559765</v>
      </c>
      <c r="C7" s="164">
        <v>15.30539304363967</v>
      </c>
      <c r="D7" s="40">
        <v>23.696603783089518</v>
      </c>
      <c r="E7" s="164">
        <v>10.252554980333448</v>
      </c>
      <c r="F7" s="164">
        <v>23.928211910573687</v>
      </c>
      <c r="G7" s="40">
        <v>19.914566833873824</v>
      </c>
      <c r="H7" s="40">
        <v>20.396406675296593</v>
      </c>
      <c r="I7" s="33">
        <v>17.646793748838224</v>
      </c>
      <c r="J7" s="40">
        <v>29.107312188103883</v>
      </c>
      <c r="K7" s="164">
        <v>17.493339130408501</v>
      </c>
      <c r="L7" s="164">
        <v>28.392356870914444</v>
      </c>
      <c r="M7" s="311"/>
      <c r="N7" s="164">
        <v>18.075162457860579</v>
      </c>
    </row>
    <row r="8" spans="1:14" s="2" customFormat="1" ht="21.6">
      <c r="A8" s="160" t="s">
        <v>272</v>
      </c>
      <c r="B8" s="40">
        <v>0.70791806604920182</v>
      </c>
      <c r="C8" s="164">
        <v>0.51942300083205373</v>
      </c>
      <c r="D8" s="40">
        <v>0.77140922998421346</v>
      </c>
      <c r="E8" s="164">
        <v>4.1921888062156079</v>
      </c>
      <c r="F8" s="164">
        <v>2.3779703043212828</v>
      </c>
      <c r="G8" s="40">
        <v>1.1813089111754433</v>
      </c>
      <c r="H8" s="40">
        <v>3.465772258183121</v>
      </c>
      <c r="I8" s="33">
        <v>1.35622625658539</v>
      </c>
      <c r="J8" s="40">
        <v>2.6880107273976495</v>
      </c>
      <c r="K8" s="164">
        <v>3.9789487682923221</v>
      </c>
      <c r="L8" s="164">
        <v>2.1030115215726499</v>
      </c>
      <c r="M8" s="312"/>
      <c r="N8" s="164">
        <v>1.7062191156990394</v>
      </c>
    </row>
    <row r="9" spans="1:14" s="2" customFormat="1" ht="12.75" customHeight="1">
      <c r="A9" s="20" t="s">
        <v>273</v>
      </c>
      <c r="B9" s="40">
        <v>3.4240017462309682</v>
      </c>
      <c r="C9" s="164">
        <v>7.267199984368462</v>
      </c>
      <c r="D9" s="40">
        <v>9.9875580860980619</v>
      </c>
      <c r="E9" s="164">
        <v>6.7182339520712331</v>
      </c>
      <c r="F9" s="164">
        <v>4.1671872603364513</v>
      </c>
      <c r="G9" s="40">
        <v>4.8637578359746003</v>
      </c>
      <c r="H9" s="40">
        <v>6.2582182785165221</v>
      </c>
      <c r="I9" s="33">
        <v>4.6209382214557984</v>
      </c>
      <c r="J9" s="40">
        <v>2.7742364081022686</v>
      </c>
      <c r="K9" s="164">
        <v>5.3484828315687434</v>
      </c>
      <c r="L9" s="164">
        <v>4.525985045382094</v>
      </c>
      <c r="M9" s="166">
        <v>6.855116177160081</v>
      </c>
      <c r="N9" s="164">
        <v>5.6255756837920359</v>
      </c>
    </row>
    <row r="10" spans="1:14" s="2" customFormat="1" ht="13.2">
      <c r="A10" s="20" t="s">
        <v>274</v>
      </c>
      <c r="B10" s="40">
        <v>3.6884168332696676</v>
      </c>
      <c r="C10" s="164">
        <v>14.073432409064338</v>
      </c>
      <c r="D10" s="40">
        <v>14.327502015032589</v>
      </c>
      <c r="E10" s="164">
        <v>19.089813088003069</v>
      </c>
      <c r="F10" s="164">
        <v>16.856670658731296</v>
      </c>
      <c r="G10" s="40">
        <v>19.351500244009699</v>
      </c>
      <c r="H10" s="40">
        <v>17.772506533707311</v>
      </c>
      <c r="I10" s="33">
        <v>19.514991259714293</v>
      </c>
      <c r="J10" s="40">
        <v>14.476586471110512</v>
      </c>
      <c r="K10" s="164">
        <v>13.430379338081277</v>
      </c>
      <c r="L10" s="164">
        <v>10.521288815346637</v>
      </c>
      <c r="M10" s="166">
        <v>9.7868210790723964</v>
      </c>
      <c r="N10" s="164">
        <v>14.378312160552351</v>
      </c>
    </row>
    <row r="11" spans="1:14" s="2" customFormat="1" ht="21.6">
      <c r="A11" s="160" t="s">
        <v>275</v>
      </c>
      <c r="B11" s="40">
        <v>3.6085466099803045</v>
      </c>
      <c r="C11" s="164">
        <v>7.7296330007832053</v>
      </c>
      <c r="D11" s="40">
        <v>7.0111222929546173</v>
      </c>
      <c r="E11" s="164">
        <v>4.3525168597217672</v>
      </c>
      <c r="F11" s="164">
        <v>6.5335775298566823</v>
      </c>
      <c r="G11" s="40">
        <v>13.31464383747338</v>
      </c>
      <c r="H11" s="40">
        <v>6.3215355547894898</v>
      </c>
      <c r="I11" s="33">
        <v>10.212414290347006</v>
      </c>
      <c r="J11" s="40">
        <v>6.6114755760318138</v>
      </c>
      <c r="K11" s="164">
        <v>2.9888442421113939</v>
      </c>
      <c r="L11" s="164">
        <v>6.7956358583166248</v>
      </c>
      <c r="M11" s="166">
        <v>4.7961957717095638</v>
      </c>
      <c r="N11" s="164">
        <v>10.547139162876615</v>
      </c>
    </row>
    <row r="12" spans="1:14" s="2" customFormat="1" ht="12.75" customHeight="1">
      <c r="A12" s="20" t="s">
        <v>276</v>
      </c>
      <c r="B12" s="40">
        <v>3.0692985806912492</v>
      </c>
      <c r="C12" s="164">
        <v>7.3381932220997381</v>
      </c>
      <c r="D12" s="40">
        <v>7.5188451149156981</v>
      </c>
      <c r="E12" s="164">
        <v>3.5982248197288893</v>
      </c>
      <c r="F12" s="164">
        <v>12.568908825510208</v>
      </c>
      <c r="G12" s="40">
        <v>0.16357078635924308</v>
      </c>
      <c r="H12" s="40">
        <v>7.6647156251572204</v>
      </c>
      <c r="I12" s="33">
        <v>25.703440778361536</v>
      </c>
      <c r="J12" s="40">
        <v>12.720955352394899</v>
      </c>
      <c r="K12" s="164">
        <v>5.527129359894551</v>
      </c>
      <c r="L12" s="164">
        <v>18.892355960738069</v>
      </c>
      <c r="M12" s="167">
        <v>5.8952339093776436</v>
      </c>
      <c r="N12" s="164">
        <v>4.5504030947409833</v>
      </c>
    </row>
    <row r="13" spans="1:14" s="2" customFormat="1" ht="12.75" customHeight="1">
      <c r="A13" s="20" t="s">
        <v>277</v>
      </c>
      <c r="B13" s="40">
        <v>12.545082028207583</v>
      </c>
      <c r="C13" s="164">
        <v>1.460246229298388</v>
      </c>
      <c r="D13" s="40">
        <v>5.9576503327476074</v>
      </c>
      <c r="E13" s="164">
        <v>4.2883067327650535</v>
      </c>
      <c r="F13" s="164">
        <v>8.5990900530548426</v>
      </c>
      <c r="G13" s="40">
        <v>2.5660417219081273</v>
      </c>
      <c r="H13" s="40">
        <v>4.254025587211018</v>
      </c>
      <c r="I13" s="308">
        <f>I15-SUM(I5:I12)</f>
        <v>20.913073717822144</v>
      </c>
      <c r="J13" s="40">
        <v>5.9616900397065251</v>
      </c>
      <c r="K13" s="164">
        <v>2.6337939374207684</v>
      </c>
      <c r="L13" s="164">
        <v>6.5506723892955963</v>
      </c>
      <c r="M13" s="309">
        <f>M15-SUM(M5:M12)</f>
        <v>25.615798689986619</v>
      </c>
      <c r="N13" s="164">
        <v>9.1808003809327605</v>
      </c>
    </row>
    <row r="14" spans="1:14" s="2" customFormat="1" ht="12.75" customHeight="1">
      <c r="A14" s="20" t="s">
        <v>278</v>
      </c>
      <c r="B14" s="40">
        <f t="shared" ref="B14:J14" si="0">B15-SUM(B5:B13)</f>
        <v>8.1224544466878541</v>
      </c>
      <c r="C14" s="40">
        <f t="shared" si="0"/>
        <v>13.836028416834523</v>
      </c>
      <c r="D14" s="40">
        <f t="shared" si="0"/>
        <v>5.0598063256952628</v>
      </c>
      <c r="E14" s="40">
        <f t="shared" si="0"/>
        <v>11.462136399588744</v>
      </c>
      <c r="F14" s="40">
        <f t="shared" si="0"/>
        <v>5.601283149119368</v>
      </c>
      <c r="G14" s="40">
        <f t="shared" si="0"/>
        <v>2.0850514732486687</v>
      </c>
      <c r="H14" s="40">
        <f t="shared" si="0"/>
        <v>21.637336964724611</v>
      </c>
      <c r="I14" s="308"/>
      <c r="J14" s="40">
        <f t="shared" si="0"/>
        <v>10.931081068586408</v>
      </c>
      <c r="K14" s="40">
        <f t="shared" ref="K14" si="1">K15-SUM(K5:K13)</f>
        <v>18.733726250083834</v>
      </c>
      <c r="L14" s="40">
        <f>L15-SUM(L5:L13)</f>
        <v>19.906243431852232</v>
      </c>
      <c r="M14" s="309"/>
      <c r="N14" s="40">
        <f>N15-SUM(N5:N13)</f>
        <v>34.662327421502269</v>
      </c>
    </row>
    <row r="15" spans="1:14" s="2" customFormat="1" ht="10.8">
      <c r="A15" s="20" t="s">
        <v>279</v>
      </c>
      <c r="B15" s="23">
        <v>100</v>
      </c>
      <c r="C15" s="23">
        <v>100</v>
      </c>
      <c r="D15" s="23">
        <v>100</v>
      </c>
      <c r="E15" s="23">
        <v>100</v>
      </c>
      <c r="F15" s="23">
        <v>100</v>
      </c>
      <c r="G15" s="23">
        <v>100</v>
      </c>
      <c r="H15" s="23">
        <v>100</v>
      </c>
      <c r="I15" s="23">
        <v>100</v>
      </c>
      <c r="J15" s="23">
        <v>100</v>
      </c>
      <c r="K15" s="23">
        <v>100</v>
      </c>
      <c r="L15" s="23">
        <v>100</v>
      </c>
      <c r="M15" s="23">
        <v>100</v>
      </c>
      <c r="N15" s="23">
        <v>100</v>
      </c>
    </row>
    <row r="16" spans="1:14" s="2" customFormat="1" ht="43.2">
      <c r="A16" s="160" t="s">
        <v>280</v>
      </c>
      <c r="B16" s="56" t="s">
        <v>383</v>
      </c>
      <c r="C16" s="105" t="s">
        <v>385</v>
      </c>
      <c r="D16" s="56" t="s">
        <v>387</v>
      </c>
      <c r="E16" s="105" t="s">
        <v>389</v>
      </c>
      <c r="F16" s="105" t="s">
        <v>391</v>
      </c>
      <c r="G16" s="56" t="s">
        <v>355</v>
      </c>
      <c r="H16" s="56" t="s">
        <v>393</v>
      </c>
      <c r="I16" s="105" t="s">
        <v>395</v>
      </c>
      <c r="J16" s="56" t="s">
        <v>397</v>
      </c>
      <c r="K16" s="105" t="s">
        <v>399</v>
      </c>
      <c r="L16" s="105" t="s">
        <v>401</v>
      </c>
      <c r="M16" s="56" t="s">
        <v>403</v>
      </c>
      <c r="N16" s="105" t="s">
        <v>405</v>
      </c>
    </row>
    <row r="17" spans="1:14" s="2" customFormat="1" ht="10.8">
      <c r="C17" s="44"/>
      <c r="E17" s="44"/>
      <c r="F17" s="44"/>
      <c r="I17" s="44"/>
      <c r="K17" s="44"/>
      <c r="L17" s="44"/>
      <c r="N17" s="44"/>
    </row>
    <row r="18" spans="1:14" s="2" customFormat="1" ht="10.8">
      <c r="A18" s="2" t="s">
        <v>381</v>
      </c>
      <c r="C18" s="44"/>
      <c r="E18" s="44"/>
      <c r="F18" s="44"/>
      <c r="H18" s="2" t="s">
        <v>382</v>
      </c>
      <c r="I18" s="44"/>
      <c r="K18" s="44"/>
      <c r="L18" s="44"/>
      <c r="N18" s="44"/>
    </row>
  </sheetData>
  <mergeCells count="4">
    <mergeCell ref="I5:I6"/>
    <mergeCell ref="I13:I14"/>
    <mergeCell ref="M13:M14"/>
    <mergeCell ref="M6:M8"/>
  </mergeCells>
  <phoneticPr fontId="9" type="noConversion"/>
  <pageMargins left="0.35" right="0.2" top="0.74803149606299213" bottom="0.35" header="0.31496062992125984" footer="0.31496062992125984"/>
  <pageSetup paperSize="9" scale="72" orientation="landscape" r:id="rId1"/>
  <ignoredErrors>
    <ignoredError sqref="M13" unlocked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T32"/>
  <sheetViews>
    <sheetView view="pageBreakPreview" zoomScale="130" zoomScaleNormal="100" zoomScaleSheetLayoutView="130" workbookViewId="0">
      <selection activeCell="A17" sqref="A17"/>
    </sheetView>
  </sheetViews>
  <sheetFormatPr defaultColWidth="8.8984375" defaultRowHeight="10.8"/>
  <cols>
    <col min="1" max="1" width="15.296875" style="2" customWidth="1"/>
    <col min="2" max="20" width="9.796875" style="2" customWidth="1"/>
    <col min="21" max="16384" width="8.8984375" style="2"/>
  </cols>
  <sheetData>
    <row r="1" spans="1:20" ht="14.4">
      <c r="A1" s="71" t="s">
        <v>113</v>
      </c>
    </row>
    <row r="2" spans="1:20" ht="14.4">
      <c r="A2" s="73" t="s">
        <v>126</v>
      </c>
      <c r="P2" s="4"/>
      <c r="Q2" s="4"/>
      <c r="R2" s="4"/>
    </row>
    <row r="3" spans="1:20" ht="14.4">
      <c r="A3" s="48"/>
      <c r="P3" s="4"/>
      <c r="Q3" s="4"/>
      <c r="R3" s="4"/>
      <c r="S3" s="4" t="s">
        <v>151</v>
      </c>
      <c r="T3" s="4"/>
    </row>
    <row r="4" spans="1:20">
      <c r="A4" s="313" t="s">
        <v>77</v>
      </c>
      <c r="B4" s="282" t="s">
        <v>76</v>
      </c>
      <c r="C4" s="315"/>
      <c r="D4" s="315"/>
      <c r="E4" s="315"/>
      <c r="F4" s="315"/>
      <c r="G4" s="315"/>
      <c r="H4" s="315"/>
      <c r="I4" s="315"/>
      <c r="J4" s="283"/>
      <c r="K4" s="282" t="s">
        <v>75</v>
      </c>
      <c r="L4" s="315"/>
      <c r="M4" s="315"/>
      <c r="N4" s="315"/>
      <c r="O4" s="315"/>
      <c r="P4" s="315"/>
      <c r="Q4" s="315"/>
      <c r="R4" s="315"/>
      <c r="S4" s="283"/>
      <c r="T4" s="237"/>
    </row>
    <row r="5" spans="1:20" s="1" customFormat="1">
      <c r="A5" s="314"/>
      <c r="B5" s="212">
        <v>2000</v>
      </c>
      <c r="C5" s="212">
        <v>2003</v>
      </c>
      <c r="D5" s="212">
        <v>2005</v>
      </c>
      <c r="E5" s="212">
        <v>2007</v>
      </c>
      <c r="F5" s="212">
        <v>2009</v>
      </c>
      <c r="G5" s="212">
        <v>2011</v>
      </c>
      <c r="H5" s="212">
        <v>2012</v>
      </c>
      <c r="I5" s="212">
        <v>2013</v>
      </c>
      <c r="J5" s="212">
        <v>2014</v>
      </c>
      <c r="K5" s="51">
        <v>2000</v>
      </c>
      <c r="L5" s="149">
        <v>2003</v>
      </c>
      <c r="M5" s="51">
        <v>2005</v>
      </c>
      <c r="N5" s="51">
        <v>2007</v>
      </c>
      <c r="O5" s="51">
        <v>2009</v>
      </c>
      <c r="P5" s="51">
        <v>2011</v>
      </c>
      <c r="Q5" s="212">
        <v>2012</v>
      </c>
      <c r="R5" s="212">
        <v>2013</v>
      </c>
      <c r="S5" s="51">
        <v>2014</v>
      </c>
      <c r="T5" s="237"/>
    </row>
    <row r="6" spans="1:20">
      <c r="A6" s="24" t="s">
        <v>74</v>
      </c>
      <c r="B6" s="155">
        <v>2998</v>
      </c>
      <c r="C6" s="155">
        <v>2904</v>
      </c>
      <c r="D6" s="155">
        <v>4507</v>
      </c>
      <c r="E6" s="155">
        <v>5857</v>
      </c>
      <c r="F6" s="155">
        <v>4320</v>
      </c>
      <c r="G6" s="188">
        <v>7188</v>
      </c>
      <c r="H6" s="188">
        <v>7947</v>
      </c>
      <c r="I6" s="155">
        <f>5.558*1000</f>
        <v>5558</v>
      </c>
      <c r="J6" s="208">
        <f>3.558*1000</f>
        <v>3558</v>
      </c>
      <c r="K6" s="157" t="s">
        <v>263</v>
      </c>
      <c r="L6" s="155">
        <v>-597.40781229300887</v>
      </c>
      <c r="M6" s="156">
        <v>-494.01487520000006</v>
      </c>
      <c r="N6" s="156">
        <v>-503.49649199999999</v>
      </c>
      <c r="O6" s="156">
        <v>-519.27645940000002</v>
      </c>
      <c r="P6" s="157" t="s">
        <v>349</v>
      </c>
      <c r="Q6" s="157" t="s">
        <v>14</v>
      </c>
      <c r="R6" s="157" t="s">
        <v>14</v>
      </c>
      <c r="S6" s="157" t="s">
        <v>14</v>
      </c>
      <c r="T6" s="238"/>
    </row>
    <row r="7" spans="1:20">
      <c r="A7" s="24" t="s">
        <v>73</v>
      </c>
      <c r="B7" s="155">
        <v>-103</v>
      </c>
      <c r="C7" s="155">
        <v>-166</v>
      </c>
      <c r="D7" s="155">
        <v>-240</v>
      </c>
      <c r="E7" s="155">
        <v>-166</v>
      </c>
      <c r="F7" s="155">
        <v>-473</v>
      </c>
      <c r="G7" s="188">
        <v>-1040</v>
      </c>
      <c r="H7" s="188">
        <v>-1233</v>
      </c>
      <c r="I7" s="155">
        <f>-1.88*1000</f>
        <v>-1880</v>
      </c>
      <c r="J7" s="208">
        <f>-1.987*1000</f>
        <v>-1987</v>
      </c>
      <c r="K7" s="156">
        <v>100.92027299148798</v>
      </c>
      <c r="L7" s="155">
        <v>114.09046032092702</v>
      </c>
      <c r="M7" s="156">
        <v>476.30093870000007</v>
      </c>
      <c r="N7" s="156">
        <v>616.00401139999997</v>
      </c>
      <c r="O7" s="156">
        <v>615.37042670000005</v>
      </c>
      <c r="P7" s="157">
        <v>889.17208900000003</v>
      </c>
      <c r="Q7" s="157">
        <v>999.85214860393</v>
      </c>
      <c r="R7" s="157">
        <v>1728.9720220025201</v>
      </c>
      <c r="S7" s="157" t="s">
        <v>14</v>
      </c>
      <c r="T7" s="238"/>
    </row>
    <row r="8" spans="1:20">
      <c r="A8" s="24" t="s">
        <v>72</v>
      </c>
      <c r="B8" s="155">
        <v>7990</v>
      </c>
      <c r="C8" s="155">
        <v>8017</v>
      </c>
      <c r="D8" s="155">
        <v>1598</v>
      </c>
      <c r="E8" s="155">
        <v>6795</v>
      </c>
      <c r="F8" s="155">
        <v>10628</v>
      </c>
      <c r="G8" s="188">
        <v>1692</v>
      </c>
      <c r="H8" s="188">
        <v>-24419</v>
      </c>
      <c r="I8" s="155">
        <f>-29.115*1000</f>
        <v>-29115</v>
      </c>
      <c r="J8" s="155">
        <f>-26.233*1000</f>
        <v>-26233</v>
      </c>
      <c r="K8" s="156">
        <v>-10422.942013426258</v>
      </c>
      <c r="L8" s="155">
        <v>-12107.5293358452</v>
      </c>
      <c r="M8" s="156">
        <v>-9199.6600309999994</v>
      </c>
      <c r="N8" s="156">
        <v>-13614.01</v>
      </c>
      <c r="O8" s="156">
        <v>-11096.395784</v>
      </c>
      <c r="P8" s="157">
        <v>-9674.6010509999996</v>
      </c>
      <c r="Q8" s="157">
        <v>-10832.2357168984</v>
      </c>
      <c r="R8" s="157">
        <v>-12071.327832369298</v>
      </c>
      <c r="S8" s="157" t="s">
        <v>14</v>
      </c>
      <c r="T8" s="238"/>
    </row>
    <row r="9" spans="1:20">
      <c r="A9" s="24" t="s">
        <v>26</v>
      </c>
      <c r="B9" s="155">
        <v>-183</v>
      </c>
      <c r="C9" s="155">
        <v>-266</v>
      </c>
      <c r="D9" s="155">
        <v>-492</v>
      </c>
      <c r="E9" s="155">
        <v>-662</v>
      </c>
      <c r="F9" s="155">
        <v>-1174</v>
      </c>
      <c r="G9" s="188">
        <v>-1243</v>
      </c>
      <c r="H9" s="188">
        <v>-2606</v>
      </c>
      <c r="I9" s="155">
        <f>-3.123*1000</f>
        <v>-3123</v>
      </c>
      <c r="J9" s="208">
        <v>-2907</v>
      </c>
      <c r="K9" s="156">
        <v>132.6</v>
      </c>
      <c r="L9" s="155">
        <v>99.036939258612009</v>
      </c>
      <c r="M9" s="156">
        <v>165.26750063999998</v>
      </c>
      <c r="N9" s="156">
        <v>234.29990071999998</v>
      </c>
      <c r="O9" s="156">
        <v>261.63294969999998</v>
      </c>
      <c r="P9" s="157">
        <v>218.93146799999994</v>
      </c>
      <c r="Q9" s="157">
        <v>236.04616455205303</v>
      </c>
      <c r="R9" s="157">
        <v>247.40434773109197</v>
      </c>
      <c r="S9" s="157" t="s">
        <v>14</v>
      </c>
      <c r="T9" s="238"/>
    </row>
    <row r="10" spans="1:20">
      <c r="A10" s="24" t="s">
        <v>71</v>
      </c>
      <c r="B10" s="155">
        <v>8487</v>
      </c>
      <c r="C10" s="155">
        <v>12928</v>
      </c>
      <c r="D10" s="155">
        <v>20694</v>
      </c>
      <c r="E10" s="155">
        <v>29736</v>
      </c>
      <c r="F10" s="155">
        <v>31420</v>
      </c>
      <c r="G10" s="188">
        <v>33474</v>
      </c>
      <c r="H10" s="188">
        <v>18566</v>
      </c>
      <c r="I10" s="155">
        <f>12.665*1000</f>
        <v>12665</v>
      </c>
      <c r="J10" s="155">
        <v>15127</v>
      </c>
      <c r="K10" s="156">
        <v>-2806.9210526315997</v>
      </c>
      <c r="L10" s="155">
        <v>-3954.2368421052988</v>
      </c>
      <c r="M10" s="156">
        <v>-2206.0409949999998</v>
      </c>
      <c r="N10" s="156">
        <v>407.43973899999997</v>
      </c>
      <c r="O10" s="156">
        <v>819.92330300000003</v>
      </c>
      <c r="P10" s="157">
        <v>-2029.1871781878967</v>
      </c>
      <c r="Q10" s="157">
        <v>-4536.1192608105011</v>
      </c>
      <c r="R10" s="157">
        <v>-4769.8564727087023</v>
      </c>
      <c r="S10" s="157" t="s">
        <v>14</v>
      </c>
      <c r="T10" s="238"/>
    </row>
    <row r="11" spans="1:20">
      <c r="A11" s="24" t="s">
        <v>70</v>
      </c>
      <c r="B11" s="155">
        <v>-609</v>
      </c>
      <c r="C11" s="155">
        <v>66</v>
      </c>
      <c r="D11" s="155">
        <v>845</v>
      </c>
      <c r="E11" s="155">
        <v>-157</v>
      </c>
      <c r="F11" s="155">
        <v>-489</v>
      </c>
      <c r="G11" s="188">
        <v>-1182</v>
      </c>
      <c r="H11" s="188">
        <v>-2438</v>
      </c>
      <c r="I11" s="155">
        <f>-2.888*1000</f>
        <v>-2888</v>
      </c>
      <c r="J11" s="208">
        <v>-4509</v>
      </c>
      <c r="K11" s="156">
        <v>149.79802420480502</v>
      </c>
      <c r="L11" s="155">
        <v>-170.84801024513098</v>
      </c>
      <c r="M11" s="156">
        <v>-216.31985349999999</v>
      </c>
      <c r="N11" s="156">
        <v>-318.27223890000005</v>
      </c>
      <c r="O11" s="156">
        <v>-268.04264609999996</v>
      </c>
      <c r="P11" s="157">
        <v>-418.45367089999996</v>
      </c>
      <c r="Q11" s="157" t="s">
        <v>14</v>
      </c>
      <c r="R11" s="157">
        <v>790.01105145234988</v>
      </c>
      <c r="S11" s="157" t="s">
        <v>14</v>
      </c>
      <c r="T11" s="238"/>
    </row>
    <row r="12" spans="1:20">
      <c r="A12" s="24" t="s">
        <v>69</v>
      </c>
      <c r="B12" s="155">
        <v>-2228</v>
      </c>
      <c r="C12" s="155">
        <v>285</v>
      </c>
      <c r="D12" s="155">
        <v>1980</v>
      </c>
      <c r="E12" s="155">
        <v>7112</v>
      </c>
      <c r="F12" s="155">
        <v>9358</v>
      </c>
      <c r="G12" s="188">
        <v>7125</v>
      </c>
      <c r="H12" s="188">
        <v>7177</v>
      </c>
      <c r="I12" s="155">
        <f>11.384*1000</f>
        <v>11384</v>
      </c>
      <c r="J12" s="155">
        <v>12645</v>
      </c>
      <c r="K12" s="156">
        <v>-1870</v>
      </c>
      <c r="L12" s="155">
        <v>-1963</v>
      </c>
      <c r="M12" s="156">
        <v>1141</v>
      </c>
      <c r="N12" s="156">
        <v>4214</v>
      </c>
      <c r="O12" s="156">
        <v>2924</v>
      </c>
      <c r="P12" s="157">
        <v>5283</v>
      </c>
      <c r="Q12" s="157">
        <v>3905</v>
      </c>
      <c r="R12" s="157">
        <v>7014.7706948367004</v>
      </c>
      <c r="S12" s="157">
        <v>4873.7817454390979</v>
      </c>
      <c r="T12" s="238"/>
    </row>
    <row r="13" spans="1:20">
      <c r="A13" s="24" t="s">
        <v>68</v>
      </c>
      <c r="B13" s="155">
        <v>10190</v>
      </c>
      <c r="C13" s="155">
        <v>21952</v>
      </c>
      <c r="D13" s="155">
        <v>26869</v>
      </c>
      <c r="E13" s="155">
        <v>45551</v>
      </c>
      <c r="F13" s="155">
        <v>32697</v>
      </c>
      <c r="G13" s="188">
        <v>63294</v>
      </c>
      <c r="H13" s="188">
        <v>49385</v>
      </c>
      <c r="I13" s="155">
        <f>54.084*1000</f>
        <v>54084</v>
      </c>
      <c r="J13" s="155">
        <v>58806</v>
      </c>
      <c r="K13" s="156">
        <v>-1555.4206038567008</v>
      </c>
      <c r="L13" s="155">
        <v>-2271.0141956756975</v>
      </c>
      <c r="M13" s="156">
        <v>-9818.6881429999994</v>
      </c>
      <c r="N13" s="156">
        <v>-2702.6710210000001</v>
      </c>
      <c r="O13" s="156">
        <v>-1716.311273</v>
      </c>
      <c r="P13" s="157">
        <v>694</v>
      </c>
      <c r="Q13" s="157">
        <v>387.70042877200319</v>
      </c>
      <c r="R13" s="157">
        <v>-4321.5855510270085</v>
      </c>
      <c r="S13" s="157">
        <v>-1126.1591886650085</v>
      </c>
      <c r="T13" s="238"/>
    </row>
    <row r="14" spans="1:20">
      <c r="A14" s="24" t="s">
        <v>67</v>
      </c>
      <c r="B14" s="155">
        <v>9328</v>
      </c>
      <c r="C14" s="155">
        <v>4784</v>
      </c>
      <c r="D14" s="155">
        <v>-7642</v>
      </c>
      <c r="E14" s="155">
        <v>15682</v>
      </c>
      <c r="F14" s="155">
        <v>21896</v>
      </c>
      <c r="G14" s="155">
        <v>4105</v>
      </c>
      <c r="H14" s="188">
        <v>-1470</v>
      </c>
      <c r="I14" s="155">
        <f>-2.452*1000</f>
        <v>-2452</v>
      </c>
      <c r="J14" s="155">
        <v>14231</v>
      </c>
      <c r="K14" s="156">
        <v>-1592.0147068945007</v>
      </c>
      <c r="L14" s="155">
        <v>-2370.472425427</v>
      </c>
      <c r="M14" s="156">
        <v>-6879.8111769999996</v>
      </c>
      <c r="N14" s="156">
        <v>-7957.664984</v>
      </c>
      <c r="O14" s="156">
        <v>-6358.1072869999998</v>
      </c>
      <c r="P14" s="157">
        <v>-10563.038116</v>
      </c>
      <c r="Q14" s="157">
        <v>-3430.7556405818941</v>
      </c>
      <c r="R14" s="157">
        <v>3752.5708449627991</v>
      </c>
      <c r="S14" s="157">
        <v>2094.9373582513044</v>
      </c>
      <c r="T14" s="238"/>
    </row>
    <row r="15" spans="1:20">
      <c r="A15" s="24" t="s">
        <v>143</v>
      </c>
      <c r="B15" s="155">
        <v>850</v>
      </c>
      <c r="C15" s="155">
        <v>-1931</v>
      </c>
      <c r="D15" s="155">
        <v>-560</v>
      </c>
      <c r="E15" s="155">
        <v>-6992</v>
      </c>
      <c r="F15" s="155">
        <v>-6608</v>
      </c>
      <c r="G15" s="155">
        <v>233</v>
      </c>
      <c r="H15" s="188">
        <v>9061</v>
      </c>
      <c r="I15" s="155">
        <f>9.471*1000</f>
        <v>9471</v>
      </c>
      <c r="J15" s="208">
        <v>10074</v>
      </c>
      <c r="K15" s="156">
        <v>-550</v>
      </c>
      <c r="L15" s="155">
        <v>-778</v>
      </c>
      <c r="M15" s="156">
        <v>-296</v>
      </c>
      <c r="N15" s="156">
        <v>-755</v>
      </c>
      <c r="O15" s="156">
        <v>-2421</v>
      </c>
      <c r="P15" s="157">
        <v>-2980</v>
      </c>
      <c r="Q15" s="157">
        <v>-2920</v>
      </c>
      <c r="R15" s="157">
        <v>-1400</v>
      </c>
      <c r="S15" s="157" t="s">
        <v>14</v>
      </c>
      <c r="T15" s="238"/>
    </row>
    <row r="17" spans="1:11">
      <c r="A17" s="2" t="s">
        <v>379</v>
      </c>
      <c r="K17" s="2" t="s">
        <v>378</v>
      </c>
    </row>
    <row r="19" spans="1:11">
      <c r="A19" s="2" t="s">
        <v>264</v>
      </c>
      <c r="K19" s="2" t="s">
        <v>265</v>
      </c>
    </row>
    <row r="23" spans="1:11" ht="14.4">
      <c r="B23" s="107"/>
      <c r="C23" s="107"/>
      <c r="D23" s="107"/>
      <c r="E23" s="107"/>
      <c r="F23" s="107"/>
      <c r="G23" s="107"/>
      <c r="H23" s="107"/>
      <c r="I23" s="107"/>
      <c r="J23" s="107"/>
    </row>
    <row r="24" spans="1:11" ht="14.4">
      <c r="B24" s="107"/>
      <c r="C24" s="107"/>
      <c r="D24" s="107"/>
      <c r="E24" s="107"/>
      <c r="F24" s="107"/>
      <c r="G24" s="107"/>
      <c r="H24" s="107"/>
      <c r="I24" s="107"/>
      <c r="J24" s="107"/>
    </row>
    <row r="25" spans="1:11" ht="14.4">
      <c r="B25" s="107"/>
      <c r="C25" s="107"/>
      <c r="D25" s="107"/>
      <c r="E25" s="107"/>
      <c r="F25" s="107"/>
      <c r="G25" s="107"/>
      <c r="H25" s="107"/>
      <c r="I25" s="107"/>
      <c r="J25" s="107"/>
    </row>
    <row r="26" spans="1:11" ht="14.4">
      <c r="B26" s="107"/>
      <c r="C26" s="107"/>
      <c r="D26" s="107"/>
      <c r="E26" s="107"/>
      <c r="F26" s="107"/>
      <c r="G26" s="107"/>
      <c r="H26" s="107"/>
      <c r="I26" s="107"/>
      <c r="J26" s="107"/>
    </row>
    <row r="27" spans="1:11" ht="14.4">
      <c r="B27" s="107"/>
      <c r="C27" s="107"/>
      <c r="D27" s="107"/>
      <c r="E27" s="107"/>
      <c r="F27" s="107"/>
      <c r="G27" s="107"/>
      <c r="H27" s="107"/>
      <c r="I27" s="107"/>
      <c r="J27" s="107"/>
    </row>
    <row r="28" spans="1:11" ht="14.4">
      <c r="B28" s="107"/>
      <c r="C28" s="107"/>
      <c r="D28" s="107"/>
      <c r="E28" s="107"/>
      <c r="F28" s="107"/>
      <c r="G28" s="107"/>
      <c r="H28" s="107"/>
      <c r="I28" s="107"/>
      <c r="J28" s="107"/>
    </row>
    <row r="29" spans="1:11" ht="14.4">
      <c r="B29" s="107"/>
      <c r="C29" s="107"/>
      <c r="D29" s="107"/>
      <c r="E29" s="107"/>
      <c r="F29" s="107"/>
      <c r="G29" s="107"/>
      <c r="H29" s="107"/>
      <c r="I29" s="107"/>
      <c r="J29" s="107"/>
    </row>
    <row r="30" spans="1:11" ht="14.4">
      <c r="B30" s="107"/>
      <c r="C30" s="107"/>
      <c r="D30" s="107"/>
      <c r="E30" s="107"/>
      <c r="F30" s="107"/>
      <c r="G30" s="107"/>
      <c r="H30" s="107"/>
      <c r="I30" s="107"/>
      <c r="J30" s="107"/>
    </row>
    <row r="31" spans="1:11" ht="14.4">
      <c r="B31" s="107"/>
      <c r="C31" s="107"/>
      <c r="D31" s="107"/>
      <c r="E31" s="107"/>
      <c r="F31" s="107"/>
      <c r="G31" s="107"/>
      <c r="H31" s="107"/>
      <c r="I31" s="107"/>
      <c r="J31" s="107"/>
    </row>
    <row r="32" spans="1:11" ht="14.4">
      <c r="B32" s="107"/>
      <c r="C32" s="107"/>
      <c r="D32" s="107"/>
      <c r="E32" s="107"/>
      <c r="F32" s="107"/>
      <c r="G32" s="107"/>
      <c r="H32" s="107"/>
      <c r="I32" s="107"/>
      <c r="J32" s="107"/>
    </row>
  </sheetData>
  <mergeCells count="3">
    <mergeCell ref="A4:A5"/>
    <mergeCell ref="K4:S4"/>
    <mergeCell ref="B4:J4"/>
  </mergeCells>
  <phoneticPr fontId="9" type="noConversion"/>
  <pageMargins left="0.45" right="0.16" top="0.98425196850393704" bottom="0.98425196850393704" header="0.51181102362204722" footer="0.51181102362204722"/>
  <pageSetup paperSize="9"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R30"/>
  <sheetViews>
    <sheetView view="pageBreakPreview" zoomScaleNormal="100" zoomScaleSheetLayoutView="100" workbookViewId="0">
      <selection activeCell="A20" sqref="A20"/>
    </sheetView>
  </sheetViews>
  <sheetFormatPr defaultColWidth="8.8984375" defaultRowHeight="9.6"/>
  <cols>
    <col min="1" max="1" width="12.19921875" style="35" customWidth="1"/>
    <col min="2" max="2" width="10.59765625" style="35" customWidth="1"/>
    <col min="3" max="11" width="12.796875" style="35" customWidth="1"/>
    <col min="12" max="12" width="11.8984375" style="35" customWidth="1"/>
    <col min="13" max="16384" width="8.8984375" style="35"/>
  </cols>
  <sheetData>
    <row r="1" spans="1:12" ht="14.4">
      <c r="A1" s="163" t="s">
        <v>281</v>
      </c>
    </row>
    <row r="2" spans="1:12" ht="14.4">
      <c r="A2" s="163" t="s">
        <v>282</v>
      </c>
    </row>
    <row r="3" spans="1:12" s="2" customFormat="1" ht="10.8">
      <c r="K3" s="4"/>
      <c r="L3" s="4"/>
    </row>
    <row r="4" spans="1:12" s="2" customFormat="1" ht="12.6">
      <c r="A4" s="318" t="s">
        <v>283</v>
      </c>
      <c r="B4" s="320" t="s">
        <v>284</v>
      </c>
      <c r="C4" s="282" t="s">
        <v>285</v>
      </c>
      <c r="D4" s="315"/>
      <c r="E4" s="315"/>
      <c r="F4" s="315"/>
      <c r="G4" s="283"/>
      <c r="H4" s="282" t="s">
        <v>286</v>
      </c>
      <c r="I4" s="315"/>
      <c r="J4" s="315"/>
      <c r="K4" s="315"/>
      <c r="L4" s="283"/>
    </row>
    <row r="5" spans="1:12" s="1" customFormat="1" ht="10.8">
      <c r="A5" s="319"/>
      <c r="B5" s="321"/>
      <c r="C5" s="158">
        <v>2000</v>
      </c>
      <c r="D5" s="158">
        <v>2005</v>
      </c>
      <c r="E5" s="158">
        <v>2010</v>
      </c>
      <c r="F5" s="158">
        <v>2013</v>
      </c>
      <c r="G5" s="212">
        <v>2014</v>
      </c>
      <c r="H5" s="158">
        <v>2000</v>
      </c>
      <c r="I5" s="158">
        <v>2005</v>
      </c>
      <c r="J5" s="158">
        <v>2010</v>
      </c>
      <c r="K5" s="158">
        <v>2013</v>
      </c>
      <c r="L5" s="212">
        <v>2014</v>
      </c>
    </row>
    <row r="6" spans="1:12" s="2" customFormat="1" ht="10.8">
      <c r="A6" s="203" t="s">
        <v>287</v>
      </c>
      <c r="B6" s="158" t="s">
        <v>288</v>
      </c>
      <c r="C6" s="27">
        <v>1130.9575</v>
      </c>
      <c r="D6" s="27">
        <v>1024.1166700000001</v>
      </c>
      <c r="E6" s="27">
        <v>1156.0609899999999</v>
      </c>
      <c r="F6" s="27">
        <v>1094.85292</v>
      </c>
      <c r="G6" s="239">
        <v>1052.9608333333299</v>
      </c>
      <c r="H6" s="22">
        <v>96.198100000000011</v>
      </c>
      <c r="I6" s="22">
        <v>210.39060000000001</v>
      </c>
      <c r="J6" s="22">
        <v>291.57059999999996</v>
      </c>
      <c r="K6" s="22">
        <v>345.69410131637591</v>
      </c>
      <c r="L6" s="22">
        <v>362.83471064611643</v>
      </c>
    </row>
    <row r="7" spans="1:12" s="2" customFormat="1" ht="10.8">
      <c r="A7" s="28" t="s">
        <v>240</v>
      </c>
      <c r="B7" s="158" t="s">
        <v>289</v>
      </c>
      <c r="C7" s="27">
        <v>1.7239599999999999</v>
      </c>
      <c r="D7" s="27">
        <v>1.6644000000000001</v>
      </c>
      <c r="E7" s="27">
        <v>1.36351</v>
      </c>
      <c r="F7" s="27">
        <v>1.2511699999999999</v>
      </c>
      <c r="G7" s="239">
        <v>1.2670401230813999</v>
      </c>
      <c r="H7" s="22">
        <v>0.40834100000000001</v>
      </c>
      <c r="I7" s="22">
        <v>0.49188500000000002</v>
      </c>
      <c r="J7" s="22">
        <v>1.5631600000000001</v>
      </c>
      <c r="K7" s="22">
        <v>3.5752740933089369</v>
      </c>
      <c r="L7" s="22">
        <v>3.6488199022697025</v>
      </c>
    </row>
    <row r="8" spans="1:12" s="2" customFormat="1" ht="10.8">
      <c r="A8" s="28" t="s">
        <v>241</v>
      </c>
      <c r="B8" s="158" t="s">
        <v>27</v>
      </c>
      <c r="C8" s="27">
        <v>3840.75</v>
      </c>
      <c r="D8" s="27">
        <v>4092.5</v>
      </c>
      <c r="E8" s="27">
        <v>4184.9166699999996</v>
      </c>
      <c r="F8" s="27">
        <v>4027.25</v>
      </c>
      <c r="G8" s="239">
        <v>4037.5</v>
      </c>
      <c r="H8" s="22">
        <v>0.61089099999999996</v>
      </c>
      <c r="I8" s="22">
        <v>1.1585779999999999</v>
      </c>
      <c r="J8" s="22">
        <v>3.8021210000000001</v>
      </c>
      <c r="K8" s="22">
        <v>4.9978655195036801</v>
      </c>
      <c r="L8" s="22">
        <v>6.1082064507345795</v>
      </c>
    </row>
    <row r="9" spans="1:12" s="2" customFormat="1" ht="10.8">
      <c r="A9" s="28" t="s">
        <v>242</v>
      </c>
      <c r="B9" s="158" t="s">
        <v>290</v>
      </c>
      <c r="C9" s="27">
        <v>8421.7749999999996</v>
      </c>
      <c r="D9" s="27">
        <v>9704.7416699999994</v>
      </c>
      <c r="E9" s="27">
        <v>9090.4333299999998</v>
      </c>
      <c r="F9" s="27">
        <v>10461.24</v>
      </c>
      <c r="G9" s="239">
        <v>11865.2112962963</v>
      </c>
      <c r="H9" s="22">
        <v>29.267847000000003</v>
      </c>
      <c r="I9" s="22">
        <v>34.730800000000002</v>
      </c>
      <c r="J9" s="22">
        <v>96.210929999999991</v>
      </c>
      <c r="K9" s="22">
        <v>99.38682782474001</v>
      </c>
      <c r="L9" s="22">
        <v>111.862604046204</v>
      </c>
    </row>
    <row r="10" spans="1:12" s="2" customFormat="1" ht="10.8">
      <c r="A10" s="28" t="s">
        <v>26</v>
      </c>
      <c r="B10" s="158" t="s">
        <v>28</v>
      </c>
      <c r="C10" s="27">
        <v>7887.6433299999999</v>
      </c>
      <c r="D10" s="27">
        <v>10655.166670000001</v>
      </c>
      <c r="E10" s="27">
        <v>8258.77009</v>
      </c>
      <c r="F10" s="27">
        <v>7836.82</v>
      </c>
      <c r="G10" s="239">
        <v>8048.9603333333298</v>
      </c>
      <c r="H10" s="22">
        <v>0.13955799999999999</v>
      </c>
      <c r="I10" s="22">
        <v>0.239394</v>
      </c>
      <c r="J10" s="22">
        <v>0.71334000000000009</v>
      </c>
      <c r="K10" s="22">
        <v>1.0649155667999999</v>
      </c>
      <c r="L10" s="22">
        <v>1.2188057308897402</v>
      </c>
    </row>
    <row r="11" spans="1:12" s="2" customFormat="1" ht="10.8">
      <c r="A11" s="28" t="s">
        <v>211</v>
      </c>
      <c r="B11" s="158" t="s">
        <v>291</v>
      </c>
      <c r="C11" s="27">
        <v>3.8</v>
      </c>
      <c r="D11" s="27">
        <v>3.7870900000000001</v>
      </c>
      <c r="E11" s="27">
        <v>3.2210899999999998</v>
      </c>
      <c r="F11" s="27">
        <v>3.1509100000000001</v>
      </c>
      <c r="G11" s="239">
        <v>3.2728597464304698</v>
      </c>
      <c r="H11" s="22">
        <v>28.624200000000002</v>
      </c>
      <c r="I11" s="22">
        <v>70.152500000000003</v>
      </c>
      <c r="J11" s="22">
        <v>106.52519000000001</v>
      </c>
      <c r="K11" s="22">
        <v>134.85370384621001</v>
      </c>
      <c r="L11" s="22">
        <v>115.95888471189798</v>
      </c>
    </row>
    <row r="12" spans="1:12" s="2" customFormat="1" ht="10.8">
      <c r="A12" s="28" t="s">
        <v>212</v>
      </c>
      <c r="B12" s="158" t="s">
        <v>29</v>
      </c>
      <c r="C12" s="27">
        <v>6.5167299999999999</v>
      </c>
      <c r="D12" s="27">
        <v>5.8181700000000003</v>
      </c>
      <c r="E12" s="27">
        <v>5.6348799999999999</v>
      </c>
      <c r="F12" s="27">
        <v>933.57045000000005</v>
      </c>
      <c r="G12" s="239">
        <v>984.34574756004599</v>
      </c>
      <c r="H12" s="22">
        <v>0.23354030000000001</v>
      </c>
      <c r="I12" s="22">
        <v>0.78230470000000008</v>
      </c>
      <c r="J12" s="22">
        <v>5.7294567000000001</v>
      </c>
      <c r="K12" s="22" t="s">
        <v>462</v>
      </c>
      <c r="L12" s="22" t="s">
        <v>462</v>
      </c>
    </row>
    <row r="13" spans="1:12" s="2" customFormat="1" ht="10.8">
      <c r="A13" s="28" t="s">
        <v>292</v>
      </c>
      <c r="B13" s="158" t="s">
        <v>293</v>
      </c>
      <c r="C13" s="27">
        <v>44.192250000000001</v>
      </c>
      <c r="D13" s="27">
        <v>55.08549</v>
      </c>
      <c r="E13" s="27">
        <v>45.109659999999998</v>
      </c>
      <c r="F13" s="27">
        <v>42.446179999999998</v>
      </c>
      <c r="G13" s="239">
        <v>44.395154304209697</v>
      </c>
      <c r="H13" s="22">
        <v>15.062850000000001</v>
      </c>
      <c r="I13" s="22">
        <v>18.49438</v>
      </c>
      <c r="J13" s="22">
        <v>62.373080000000002</v>
      </c>
      <c r="K13" s="22">
        <v>83.182371931425507</v>
      </c>
      <c r="L13" s="22">
        <v>79.629434478039698</v>
      </c>
    </row>
    <row r="14" spans="1:12" s="2" customFormat="1" ht="10.8">
      <c r="A14" s="28" t="s">
        <v>294</v>
      </c>
      <c r="B14" s="158" t="s">
        <v>295</v>
      </c>
      <c r="C14" s="27">
        <v>1.7239599999999999</v>
      </c>
      <c r="D14" s="27">
        <v>1.6644000000000001</v>
      </c>
      <c r="E14" s="27">
        <v>1.36351</v>
      </c>
      <c r="F14" s="27">
        <v>1.2513000000000001</v>
      </c>
      <c r="G14" s="239">
        <v>1.26705</v>
      </c>
      <c r="H14" s="22">
        <v>80.170299999999997</v>
      </c>
      <c r="I14" s="22">
        <v>116.1717</v>
      </c>
      <c r="J14" s="22">
        <v>225.71470000000002</v>
      </c>
      <c r="K14" s="22">
        <v>277.79771287528001</v>
      </c>
      <c r="L14" s="22">
        <v>261.58278438806803</v>
      </c>
    </row>
    <row r="15" spans="1:12" s="2" customFormat="1" ht="10.8">
      <c r="A15" s="28" t="s">
        <v>296</v>
      </c>
      <c r="B15" s="158" t="s">
        <v>30</v>
      </c>
      <c r="C15" s="27">
        <v>40.111800000000002</v>
      </c>
      <c r="D15" s="27">
        <v>40.220129999999997</v>
      </c>
      <c r="E15" s="27">
        <v>31.68571</v>
      </c>
      <c r="F15" s="27">
        <v>30.72597</v>
      </c>
      <c r="G15" s="239">
        <v>32.479833333333303</v>
      </c>
      <c r="H15" s="22">
        <v>32.661299999999997</v>
      </c>
      <c r="I15" s="22">
        <v>52.064900000000002</v>
      </c>
      <c r="J15" s="22">
        <v>172.12860000000001</v>
      </c>
      <c r="K15" s="22">
        <v>167.23022474348002</v>
      </c>
      <c r="L15" s="22">
        <v>157.162747543287</v>
      </c>
    </row>
    <row r="16" spans="1:12" s="2" customFormat="1" ht="10.8">
      <c r="A16" s="28" t="s">
        <v>143</v>
      </c>
      <c r="B16" s="158" t="s">
        <v>31</v>
      </c>
      <c r="C16" s="27">
        <v>14167.75</v>
      </c>
      <c r="D16" s="27">
        <v>15858.916670000001</v>
      </c>
      <c r="E16" s="27">
        <v>18612.916669999999</v>
      </c>
      <c r="F16" s="27">
        <v>20933.416669999999</v>
      </c>
      <c r="G16" s="239">
        <v>21148</v>
      </c>
      <c r="H16" s="22">
        <v>3.5096270000000001</v>
      </c>
      <c r="I16" s="22">
        <v>9.2164660000000005</v>
      </c>
      <c r="J16" s="22">
        <v>12.926170000000001</v>
      </c>
      <c r="K16" s="22">
        <v>25.89348989598</v>
      </c>
      <c r="L16" s="22">
        <v>34.189370165800895</v>
      </c>
    </row>
    <row r="17" spans="1:18" s="2" customFormat="1" ht="10.8">
      <c r="A17" s="203" t="s">
        <v>228</v>
      </c>
      <c r="B17" s="158" t="s">
        <v>297</v>
      </c>
      <c r="C17" s="27">
        <v>8.2784999999999993</v>
      </c>
      <c r="D17" s="27">
        <v>8.1943199999999994</v>
      </c>
      <c r="E17" s="27">
        <v>6.77027</v>
      </c>
      <c r="F17" s="27">
        <v>6.1957599999999999</v>
      </c>
      <c r="G17" s="21" t="s">
        <v>462</v>
      </c>
      <c r="H17" s="22">
        <v>168.85578000000001</v>
      </c>
      <c r="I17" s="22">
        <v>825.58799999999997</v>
      </c>
      <c r="J17" s="22">
        <v>2875.895</v>
      </c>
      <c r="K17" s="22">
        <v>3880.36827509862</v>
      </c>
      <c r="L17" s="22">
        <v>3900.03935844122</v>
      </c>
    </row>
    <row r="18" spans="1:18" s="2" customFormat="1" ht="10.8">
      <c r="A18" s="203" t="s">
        <v>298</v>
      </c>
      <c r="B18" s="158" t="s">
        <v>299</v>
      </c>
      <c r="C18" s="27">
        <v>107.7655</v>
      </c>
      <c r="D18" s="27">
        <v>110.21821</v>
      </c>
      <c r="E18" s="27">
        <v>87.779880000000006</v>
      </c>
      <c r="F18" s="27">
        <v>97.595659999999995</v>
      </c>
      <c r="G18" s="239">
        <v>105.944781034025</v>
      </c>
      <c r="H18" s="22">
        <v>361.63900000000001</v>
      </c>
      <c r="I18" s="22">
        <v>846.89599999999996</v>
      </c>
      <c r="J18" s="22">
        <v>1096.1849999999999</v>
      </c>
      <c r="K18" s="22">
        <v>1266.8514195388725</v>
      </c>
      <c r="L18" s="22">
        <v>1260.6804159973822</v>
      </c>
    </row>
    <row r="19" spans="1:18" s="2" customFormat="1" ht="10.8">
      <c r="C19" s="3"/>
      <c r="D19" s="3"/>
      <c r="E19" s="3"/>
      <c r="F19" s="3"/>
      <c r="G19" s="3"/>
      <c r="H19" s="3"/>
      <c r="I19" s="3"/>
      <c r="K19" s="70"/>
    </row>
    <row r="20" spans="1:18" s="2" customFormat="1" ht="10.8">
      <c r="A20" s="2" t="s">
        <v>406</v>
      </c>
      <c r="H20" s="2" t="s">
        <v>407</v>
      </c>
    </row>
    <row r="21" spans="1:18" s="2" customFormat="1" ht="49.5" customHeight="1">
      <c r="A21" s="262" t="s">
        <v>300</v>
      </c>
      <c r="B21" s="262"/>
      <c r="C21" s="262"/>
      <c r="D21" s="262"/>
      <c r="E21" s="262"/>
      <c r="F21" s="262"/>
      <c r="G21" s="213"/>
      <c r="H21" s="262" t="s">
        <v>167</v>
      </c>
      <c r="I21" s="262"/>
      <c r="J21" s="262"/>
      <c r="K21" s="262"/>
      <c r="L21" s="161"/>
    </row>
    <row r="22" spans="1:18">
      <c r="A22" s="316"/>
      <c r="B22" s="316"/>
      <c r="C22" s="316"/>
      <c r="D22" s="316"/>
      <c r="E22" s="316"/>
      <c r="F22" s="316"/>
      <c r="G22" s="214"/>
      <c r="H22" s="317"/>
      <c r="I22" s="317"/>
      <c r="J22" s="317"/>
      <c r="K22" s="317"/>
      <c r="N22" s="36"/>
      <c r="O22" s="36"/>
      <c r="P22" s="36"/>
      <c r="Q22" s="36"/>
      <c r="R22" s="36"/>
    </row>
    <row r="23" spans="1:18" s="37" customFormat="1"/>
    <row r="24" spans="1:18" s="37" customFormat="1"/>
    <row r="25" spans="1:18" s="37" customFormat="1"/>
    <row r="26" spans="1:18" s="37" customFormat="1"/>
    <row r="27" spans="1:18" s="37" customFormat="1"/>
    <row r="28" spans="1:18" s="37" customFormat="1"/>
    <row r="29" spans="1:18" s="37" customFormat="1"/>
    <row r="30" spans="1:18" s="37" customFormat="1"/>
  </sheetData>
  <mergeCells count="8">
    <mergeCell ref="A22:F22"/>
    <mergeCell ref="H22:K22"/>
    <mergeCell ref="H21:K21"/>
    <mergeCell ref="A4:A5"/>
    <mergeCell ref="B4:B5"/>
    <mergeCell ref="A21:F21"/>
    <mergeCell ref="C4:G4"/>
    <mergeCell ref="H4:L4"/>
  </mergeCells>
  <phoneticPr fontId="9" type="noConversion"/>
  <pageMargins left="0.74803149606299213" right="0.17" top="0.52" bottom="0.16" header="0.51181102362204722" footer="0.16"/>
  <pageSetup paperSize="9" scale="75" orientation="landscape" r:id="rId1"/>
  <headerFooter alignWithMargins="0"/>
  <colBreaks count="1" manualBreakCount="1">
    <brk id="12" max="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15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AKC9</cp:lastModifiedBy>
  <cp:lastPrinted>2011-11-04T02:41:14Z</cp:lastPrinted>
  <dcterms:created xsi:type="dcterms:W3CDTF">2010-07-21T08:04:53Z</dcterms:created>
  <dcterms:modified xsi:type="dcterms:W3CDTF">2015-08-31T08:54:31Z</dcterms:modified>
</cp:coreProperties>
</file>