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695" yWindow="-225" windowWidth="14205" windowHeight="7530" activeTab="14"/>
  </bookViews>
  <sheets>
    <sheet name="1" sheetId="39" r:id="rId1"/>
    <sheet name="2" sheetId="40" r:id="rId2"/>
    <sheet name="3" sheetId="38" r:id="rId3"/>
    <sheet name="4" sheetId="41" r:id="rId4"/>
    <sheet name="5" sheetId="24" r:id="rId5"/>
    <sheet name="6" sheetId="3" r:id="rId6"/>
    <sheet name="7" sheetId="26" r:id="rId7"/>
    <sheet name="8-1" sheetId="6" r:id="rId8"/>
    <sheet name="8-2" sheetId="23" r:id="rId9"/>
    <sheet name="9,10" sheetId="7" r:id="rId10"/>
    <sheet name="11,12" sheetId="27" r:id="rId11"/>
    <sheet name="13,14" sheetId="29" r:id="rId12"/>
    <sheet name="15" sheetId="43" r:id="rId13"/>
    <sheet name="16,17" sheetId="33" r:id="rId14"/>
    <sheet name="18,19" sheetId="35" r:id="rId15"/>
    <sheet name="20" sheetId="17" r:id="rId16"/>
    <sheet name="21" sheetId="18" r:id="rId17"/>
    <sheet name="22" sheetId="25" r:id="rId18"/>
    <sheet name="23" sheetId="20" r:id="rId19"/>
    <sheet name="24" sheetId="22" r:id="rId20"/>
    <sheet name="25" sheetId="37" r:id="rId21"/>
  </sheets>
  <definedNames>
    <definedName name="_xlnm.Print_Area" localSheetId="10">'11,12'!$A$1:$J$41</definedName>
    <definedName name="_xlnm.Print_Area" localSheetId="11">'13,14'!$A$1:$J$41</definedName>
    <definedName name="_xlnm.Print_Area" localSheetId="12">'15'!$A$1:$J$21</definedName>
    <definedName name="_xlnm.Print_Area" localSheetId="13">'16,17'!$A$1:$J$41</definedName>
    <definedName name="_xlnm.Print_Area" localSheetId="14">'18,19'!$A$1:$J$41</definedName>
    <definedName name="_xlnm.Print_Area" localSheetId="15">'20'!$A$1:$J$55</definedName>
    <definedName name="_xlnm.Print_Area" localSheetId="16">'21'!$A$1:$I$20</definedName>
    <definedName name="_xlnm.Print_Area" localSheetId="18">'23'!$A$1:$R$27</definedName>
    <definedName name="_xlnm.Print_Area" localSheetId="19">'24'!$A$1:$Q$27</definedName>
    <definedName name="_xlnm.Print_Area" localSheetId="20">'25'!$A$1:$I$45</definedName>
    <definedName name="_xlnm.Print_Area" localSheetId="4">'5'!$A$1:$T$18</definedName>
    <definedName name="_xlnm.Print_Area" localSheetId="5">'6'!$A$1:$S$50</definedName>
    <definedName name="_xlnm.Print_Area" localSheetId="6">'7'!$A$1:$P$32</definedName>
    <definedName name="_xlnm.Print_Area" localSheetId="7">'8-1'!$A$1:$L$54</definedName>
    <definedName name="_xlnm.Print_Area" localSheetId="9">'9,10'!$A$1:$J$45</definedName>
  </definedNames>
  <calcPr calcId="125725"/>
</workbook>
</file>

<file path=xl/calcChain.xml><?xml version="1.0" encoding="utf-8"?>
<calcChain xmlns="http://schemas.openxmlformats.org/spreadsheetml/2006/main">
  <c r="E41" i="7"/>
  <c r="D39"/>
  <c r="E39" s="1"/>
  <c r="E38"/>
  <c r="E37"/>
  <c r="E36"/>
  <c r="E35"/>
  <c r="E34"/>
  <c r="E33"/>
  <c r="E32"/>
  <c r="E31"/>
  <c r="E30"/>
  <c r="E29"/>
  <c r="D40" l="1"/>
  <c r="E40" s="1"/>
  <c r="E18" l="1"/>
  <c r="D16"/>
  <c r="E16" s="1"/>
  <c r="E14"/>
  <c r="E12"/>
  <c r="E10"/>
  <c r="E8"/>
  <c r="E6"/>
  <c r="Q26" i="22"/>
  <c r="P26"/>
  <c r="O26"/>
  <c r="N26"/>
  <c r="M26"/>
  <c r="L26"/>
  <c r="K26"/>
  <c r="J26"/>
  <c r="I26"/>
  <c r="H26"/>
  <c r="G26"/>
  <c r="F26"/>
  <c r="E26"/>
  <c r="D26"/>
  <c r="P26" i="20"/>
  <c r="O26"/>
  <c r="N26"/>
  <c r="M26"/>
  <c r="L26"/>
  <c r="K26"/>
  <c r="J26"/>
  <c r="I26"/>
  <c r="H26"/>
  <c r="G26"/>
  <c r="F26"/>
  <c r="D26"/>
  <c r="E26" s="1"/>
  <c r="Q26"/>
  <c r="D17" i="18"/>
  <c r="D16"/>
  <c r="I10" i="17"/>
  <c r="I13"/>
  <c r="I12"/>
  <c r="I11"/>
  <c r="J11" i="3"/>
  <c r="J10"/>
  <c r="H12"/>
  <c r="D10"/>
  <c r="D11"/>
  <c r="D6"/>
  <c r="D12"/>
  <c r="D15"/>
  <c r="D18"/>
  <c r="D21"/>
  <c r="D24"/>
  <c r="D27"/>
  <c r="D30"/>
  <c r="D33"/>
  <c r="D36"/>
  <c r="D39"/>
  <c r="D42"/>
  <c r="D45"/>
  <c r="P11"/>
  <c r="N11"/>
  <c r="L11"/>
  <c r="H11"/>
  <c r="F11"/>
  <c r="P10"/>
  <c r="N10"/>
  <c r="L10"/>
  <c r="H10"/>
  <c r="F10"/>
  <c r="H9"/>
  <c r="P45"/>
  <c r="L45"/>
  <c r="J45"/>
  <c r="F45"/>
  <c r="P42"/>
  <c r="N42"/>
  <c r="L42"/>
  <c r="F42"/>
  <c r="P39"/>
  <c r="N39"/>
  <c r="L39"/>
  <c r="J39"/>
  <c r="F39"/>
  <c r="P36"/>
  <c r="N36"/>
  <c r="L36"/>
  <c r="J36"/>
  <c r="F36"/>
  <c r="P33"/>
  <c r="N33"/>
  <c r="L33"/>
  <c r="J33"/>
  <c r="F33"/>
  <c r="P30"/>
  <c r="N30"/>
  <c r="L30"/>
  <c r="J30"/>
  <c r="F30"/>
  <c r="P27"/>
  <c r="N27"/>
  <c r="L27"/>
  <c r="J27"/>
  <c r="F27"/>
  <c r="P24"/>
  <c r="N24"/>
  <c r="L24"/>
  <c r="J24"/>
  <c r="F24"/>
  <c r="P21"/>
  <c r="N21"/>
  <c r="L21"/>
  <c r="J21"/>
  <c r="F21"/>
  <c r="P18"/>
  <c r="N18"/>
  <c r="L18"/>
  <c r="J18"/>
  <c r="F18"/>
  <c r="P15"/>
  <c r="P9" s="1"/>
  <c r="N15"/>
  <c r="L15"/>
  <c r="J15"/>
  <c r="F15"/>
  <c r="P12"/>
  <c r="N12"/>
  <c r="N9" s="1"/>
  <c r="L12"/>
  <c r="L9" s="1"/>
  <c r="J12"/>
  <c r="J9" s="1"/>
  <c r="F12"/>
  <c r="F9" s="1"/>
  <c r="P6"/>
  <c r="N6"/>
  <c r="L6"/>
  <c r="J6"/>
  <c r="I7" i="41"/>
  <c r="I8"/>
  <c r="I9"/>
  <c r="I10"/>
  <c r="I11"/>
  <c r="I12"/>
  <c r="I13"/>
  <c r="I14"/>
  <c r="I15"/>
  <c r="I16"/>
  <c r="I17"/>
  <c r="I18"/>
  <c r="I19"/>
  <c r="I20"/>
  <c r="I6"/>
  <c r="J7" i="38"/>
  <c r="J8"/>
  <c r="J9"/>
  <c r="J10"/>
  <c r="J11"/>
  <c r="J12"/>
  <c r="J13"/>
  <c r="J14"/>
  <c r="J15"/>
  <c r="J16"/>
  <c r="J17"/>
  <c r="J18"/>
  <c r="J19"/>
  <c r="J20"/>
  <c r="J6"/>
  <c r="I7"/>
  <c r="I8"/>
  <c r="I9"/>
  <c r="I10"/>
  <c r="I11"/>
  <c r="I12"/>
  <c r="I13"/>
  <c r="I14"/>
  <c r="I15"/>
  <c r="I16"/>
  <c r="I17"/>
  <c r="I18"/>
  <c r="I19"/>
  <c r="I20"/>
  <c r="I6"/>
  <c r="J7" i="40"/>
  <c r="J8"/>
  <c r="J9"/>
  <c r="J10"/>
  <c r="J11"/>
  <c r="J12"/>
  <c r="J13"/>
  <c r="J14"/>
  <c r="J15"/>
  <c r="J16"/>
  <c r="J17"/>
  <c r="J18"/>
  <c r="J19"/>
  <c r="J20"/>
  <c r="J6"/>
  <c r="I8"/>
  <c r="J7" i="39"/>
  <c r="J8"/>
  <c r="J9"/>
  <c r="J10"/>
  <c r="J11"/>
  <c r="J12"/>
  <c r="J13"/>
  <c r="J14"/>
  <c r="J15"/>
  <c r="J16"/>
  <c r="J17"/>
  <c r="J18"/>
  <c r="J19"/>
  <c r="J20"/>
  <c r="E7" i="7" l="1"/>
  <c r="E9"/>
  <c r="E11"/>
  <c r="E13"/>
  <c r="E15"/>
  <c r="D17"/>
  <c r="E17" s="1"/>
  <c r="D9" i="3"/>
  <c r="I8" i="39" l="1"/>
  <c r="C6" i="37"/>
  <c r="C7"/>
  <c r="C8"/>
  <c r="C9"/>
  <c r="C10"/>
  <c r="C11"/>
  <c r="C12"/>
  <c r="C13"/>
  <c r="C14"/>
  <c r="C15"/>
  <c r="R47" i="3" l="1"/>
  <c r="S47" s="1"/>
  <c r="Q47"/>
  <c r="M47"/>
  <c r="K47"/>
  <c r="I47"/>
  <c r="G47"/>
  <c r="E47"/>
  <c r="R46"/>
  <c r="S46" s="1"/>
  <c r="Q46"/>
  <c r="M46"/>
  <c r="K46"/>
  <c r="I46"/>
  <c r="G46"/>
  <c r="E46"/>
  <c r="Q45"/>
  <c r="M45"/>
  <c r="K45"/>
  <c r="I45"/>
  <c r="G45"/>
  <c r="E45"/>
  <c r="R44"/>
  <c r="S44" s="1"/>
  <c r="Q44"/>
  <c r="O44"/>
  <c r="M44"/>
  <c r="I44"/>
  <c r="G44"/>
  <c r="E44"/>
  <c r="R43"/>
  <c r="S43" s="1"/>
  <c r="Q43"/>
  <c r="O43"/>
  <c r="M43"/>
  <c r="I43"/>
  <c r="G43"/>
  <c r="E43"/>
  <c r="Q42"/>
  <c r="O42"/>
  <c r="M42"/>
  <c r="I42"/>
  <c r="G42"/>
  <c r="E42"/>
  <c r="R41"/>
  <c r="S41" s="1"/>
  <c r="Q41"/>
  <c r="O41"/>
  <c r="M41"/>
  <c r="K41"/>
  <c r="I41"/>
  <c r="G41"/>
  <c r="E41"/>
  <c r="R40"/>
  <c r="S40" s="1"/>
  <c r="Q40"/>
  <c r="O40"/>
  <c r="M40"/>
  <c r="K40"/>
  <c r="I40"/>
  <c r="G40"/>
  <c r="E40"/>
  <c r="Q39"/>
  <c r="O39"/>
  <c r="M39"/>
  <c r="K39"/>
  <c r="I39"/>
  <c r="G39"/>
  <c r="E39"/>
  <c r="R38"/>
  <c r="S38" s="1"/>
  <c r="Q38"/>
  <c r="O38"/>
  <c r="M38"/>
  <c r="K38"/>
  <c r="I38"/>
  <c r="G38"/>
  <c r="E38"/>
  <c r="R37"/>
  <c r="S37" s="1"/>
  <c r="Q37"/>
  <c r="O37"/>
  <c r="M37"/>
  <c r="K37"/>
  <c r="I37"/>
  <c r="G37"/>
  <c r="E37"/>
  <c r="Q36"/>
  <c r="O36"/>
  <c r="M36"/>
  <c r="K36"/>
  <c r="I36"/>
  <c r="G36"/>
  <c r="E36"/>
  <c r="R35"/>
  <c r="S35" s="1"/>
  <c r="Q35"/>
  <c r="O35"/>
  <c r="M35"/>
  <c r="K35"/>
  <c r="I35"/>
  <c r="G35"/>
  <c r="E35"/>
  <c r="R34"/>
  <c r="S34" s="1"/>
  <c r="Q34"/>
  <c r="O34"/>
  <c r="M34"/>
  <c r="K34"/>
  <c r="I34"/>
  <c r="G34"/>
  <c r="E34"/>
  <c r="R33"/>
  <c r="S33" s="1"/>
  <c r="Q33"/>
  <c r="O33"/>
  <c r="M33"/>
  <c r="K33"/>
  <c r="I33"/>
  <c r="G33"/>
  <c r="E33"/>
  <c r="R32"/>
  <c r="S32" s="1"/>
  <c r="Q32"/>
  <c r="O32"/>
  <c r="M32"/>
  <c r="K32"/>
  <c r="I32"/>
  <c r="G32"/>
  <c r="E32"/>
  <c r="R31"/>
  <c r="Q31"/>
  <c r="O31"/>
  <c r="M31"/>
  <c r="K31"/>
  <c r="I31"/>
  <c r="G31"/>
  <c r="E31"/>
  <c r="Q30"/>
  <c r="O30"/>
  <c r="M30"/>
  <c r="K30"/>
  <c r="I30"/>
  <c r="G30"/>
  <c r="E30"/>
  <c r="R29"/>
  <c r="S29" s="1"/>
  <c r="Q29"/>
  <c r="O29"/>
  <c r="M29"/>
  <c r="K29"/>
  <c r="I29"/>
  <c r="G29"/>
  <c r="E29"/>
  <c r="R28"/>
  <c r="S28" s="1"/>
  <c r="Q28"/>
  <c r="O28"/>
  <c r="M28"/>
  <c r="K28"/>
  <c r="I28"/>
  <c r="G28"/>
  <c r="E28"/>
  <c r="Q27"/>
  <c r="O27"/>
  <c r="M27"/>
  <c r="K27"/>
  <c r="I27"/>
  <c r="G27"/>
  <c r="E27"/>
  <c r="R26"/>
  <c r="S26" s="1"/>
  <c r="Q26"/>
  <c r="O26"/>
  <c r="M26"/>
  <c r="K26"/>
  <c r="I26"/>
  <c r="G26"/>
  <c r="E26"/>
  <c r="R25"/>
  <c r="Q25"/>
  <c r="O25"/>
  <c r="M25"/>
  <c r="K25"/>
  <c r="I25"/>
  <c r="G25"/>
  <c r="E25"/>
  <c r="Q24"/>
  <c r="O24"/>
  <c r="M24"/>
  <c r="K24"/>
  <c r="I24"/>
  <c r="G24"/>
  <c r="E24"/>
  <c r="R23"/>
  <c r="S23" s="1"/>
  <c r="Q23"/>
  <c r="O23"/>
  <c r="M23"/>
  <c r="K23"/>
  <c r="I23"/>
  <c r="G23"/>
  <c r="E23"/>
  <c r="R22"/>
  <c r="Q22"/>
  <c r="O22"/>
  <c r="M22"/>
  <c r="K22"/>
  <c r="I22"/>
  <c r="G22"/>
  <c r="E22"/>
  <c r="Q21"/>
  <c r="O21"/>
  <c r="M21"/>
  <c r="K21"/>
  <c r="I21"/>
  <c r="G21"/>
  <c r="E21"/>
  <c r="R20"/>
  <c r="S20" s="1"/>
  <c r="Q20"/>
  <c r="O20"/>
  <c r="M20"/>
  <c r="K20"/>
  <c r="I20"/>
  <c r="G20"/>
  <c r="E20"/>
  <c r="R19"/>
  <c r="S19" s="1"/>
  <c r="Q19"/>
  <c r="O19"/>
  <c r="M19"/>
  <c r="K19"/>
  <c r="I19"/>
  <c r="G19"/>
  <c r="E19"/>
  <c r="Q18"/>
  <c r="O18"/>
  <c r="M18"/>
  <c r="K18"/>
  <c r="I18"/>
  <c r="G18"/>
  <c r="E18"/>
  <c r="R17"/>
  <c r="S17" s="1"/>
  <c r="Q17"/>
  <c r="O17"/>
  <c r="M17"/>
  <c r="K17"/>
  <c r="I17"/>
  <c r="G17"/>
  <c r="E17"/>
  <c r="R16"/>
  <c r="S16" s="1"/>
  <c r="Q16"/>
  <c r="O16"/>
  <c r="M16"/>
  <c r="K16"/>
  <c r="I16"/>
  <c r="G16"/>
  <c r="E16"/>
  <c r="Q15"/>
  <c r="O15"/>
  <c r="M15"/>
  <c r="K15"/>
  <c r="I15"/>
  <c r="G15"/>
  <c r="E15"/>
  <c r="R14"/>
  <c r="S14" s="1"/>
  <c r="Q14"/>
  <c r="O14"/>
  <c r="M14"/>
  <c r="K14"/>
  <c r="I14"/>
  <c r="G14"/>
  <c r="E14"/>
  <c r="R13"/>
  <c r="Q13"/>
  <c r="O13"/>
  <c r="M13"/>
  <c r="K13"/>
  <c r="I13"/>
  <c r="G13"/>
  <c r="E13"/>
  <c r="Q12"/>
  <c r="O12"/>
  <c r="M12"/>
  <c r="K12"/>
  <c r="I12"/>
  <c r="G12"/>
  <c r="E12"/>
  <c r="Q11"/>
  <c r="O11"/>
  <c r="M11"/>
  <c r="K11"/>
  <c r="I11"/>
  <c r="G11"/>
  <c r="E11"/>
  <c r="Q10"/>
  <c r="O10"/>
  <c r="M10"/>
  <c r="K10"/>
  <c r="I10"/>
  <c r="G10"/>
  <c r="E10"/>
  <c r="Q9"/>
  <c r="O9"/>
  <c r="M9"/>
  <c r="K9"/>
  <c r="I9"/>
  <c r="G9"/>
  <c r="E9"/>
  <c r="R8"/>
  <c r="S8" s="1"/>
  <c r="Q8"/>
  <c r="O8"/>
  <c r="M8"/>
  <c r="K8"/>
  <c r="I8"/>
  <c r="E8"/>
  <c r="R7"/>
  <c r="S7" s="1"/>
  <c r="Q7"/>
  <c r="O7"/>
  <c r="M7"/>
  <c r="K7"/>
  <c r="I7"/>
  <c r="E7"/>
  <c r="Q6"/>
  <c r="O6"/>
  <c r="M6"/>
  <c r="K6"/>
  <c r="I6"/>
  <c r="E6"/>
  <c r="H9" i="17"/>
  <c r="H11"/>
  <c r="H18"/>
  <c r="H6"/>
  <c r="H12"/>
  <c r="H14"/>
  <c r="H17"/>
  <c r="H21"/>
  <c r="H22"/>
  <c r="H33"/>
  <c r="H37"/>
  <c r="H45"/>
  <c r="H46"/>
  <c r="H53"/>
  <c r="G53"/>
  <c r="G50"/>
  <c r="G49"/>
  <c r="G46"/>
  <c r="G45"/>
  <c r="G42"/>
  <c r="G41"/>
  <c r="G38"/>
  <c r="G37"/>
  <c r="G34"/>
  <c r="G33"/>
  <c r="G30"/>
  <c r="G29"/>
  <c r="G26"/>
  <c r="G25"/>
  <c r="G22"/>
  <c r="G21"/>
  <c r="G18"/>
  <c r="G17"/>
  <c r="G14"/>
  <c r="G12"/>
  <c r="G11"/>
  <c r="G10" s="1"/>
  <c r="G9"/>
  <c r="G6"/>
  <c r="R30" i="3" l="1"/>
  <c r="S30" s="1"/>
  <c r="R45"/>
  <c r="S45" s="1"/>
  <c r="R42"/>
  <c r="S42" s="1"/>
  <c r="R27"/>
  <c r="S27" s="1"/>
  <c r="R24"/>
  <c r="S24" s="1"/>
  <c r="S25"/>
  <c r="R21"/>
  <c r="S21" s="1"/>
  <c r="R18"/>
  <c r="S18" s="1"/>
  <c r="R15"/>
  <c r="S15" s="1"/>
  <c r="R12"/>
  <c r="S12" s="1"/>
  <c r="S13"/>
  <c r="R10"/>
  <c r="S10" s="1"/>
  <c r="R6"/>
  <c r="S6" s="1"/>
  <c r="R11"/>
  <c r="S11" s="1"/>
  <c r="S22"/>
  <c r="R39"/>
  <c r="S39" s="1"/>
  <c r="S31"/>
  <c r="R36"/>
  <c r="S36" s="1"/>
  <c r="H50" i="17"/>
  <c r="H49"/>
  <c r="H42"/>
  <c r="H41"/>
  <c r="H38"/>
  <c r="H30"/>
  <c r="H34"/>
  <c r="H29"/>
  <c r="H26"/>
  <c r="H25"/>
  <c r="H13"/>
  <c r="H10"/>
  <c r="G13"/>
  <c r="D6" i="37"/>
  <c r="D7"/>
  <c r="D8"/>
  <c r="D9"/>
  <c r="D10"/>
  <c r="D11"/>
  <c r="D12"/>
  <c r="D13"/>
  <c r="D14"/>
  <c r="D15"/>
  <c r="E6" i="33"/>
  <c r="J6"/>
  <c r="E7"/>
  <c r="J7"/>
  <c r="E8"/>
  <c r="J8"/>
  <c r="E9"/>
  <c r="J9"/>
  <c r="E10"/>
  <c r="J10"/>
  <c r="E11"/>
  <c r="J11"/>
  <c r="E12"/>
  <c r="J12"/>
  <c r="E13"/>
  <c r="J13"/>
  <c r="E14"/>
  <c r="J14"/>
  <c r="E15"/>
  <c r="J15"/>
  <c r="D16"/>
  <c r="E16" s="1"/>
  <c r="I16"/>
  <c r="J16" s="1"/>
  <c r="E18"/>
  <c r="J18"/>
  <c r="E27"/>
  <c r="J27"/>
  <c r="E28"/>
  <c r="J28"/>
  <c r="E29"/>
  <c r="J29"/>
  <c r="E30"/>
  <c r="J30"/>
  <c r="E31"/>
  <c r="J31"/>
  <c r="E32"/>
  <c r="J32"/>
  <c r="E33"/>
  <c r="J33"/>
  <c r="E34"/>
  <c r="J34"/>
  <c r="E35"/>
  <c r="J35"/>
  <c r="E36"/>
  <c r="J36"/>
  <c r="D37"/>
  <c r="E37" s="1"/>
  <c r="I37"/>
  <c r="J37" s="1"/>
  <c r="E39"/>
  <c r="J39"/>
  <c r="J18" i="43"/>
  <c r="E18"/>
  <c r="I16"/>
  <c r="J16" s="1"/>
  <c r="D16"/>
  <c r="E16" s="1"/>
  <c r="J15"/>
  <c r="E15"/>
  <c r="J14"/>
  <c r="E14"/>
  <c r="J13"/>
  <c r="E13"/>
  <c r="J12"/>
  <c r="E12"/>
  <c r="J11"/>
  <c r="E11"/>
  <c r="J10"/>
  <c r="E10"/>
  <c r="J9"/>
  <c r="E9"/>
  <c r="J8"/>
  <c r="E8"/>
  <c r="J7"/>
  <c r="E7"/>
  <c r="J6"/>
  <c r="E6"/>
  <c r="E12" i="17"/>
  <c r="E11"/>
  <c r="D12"/>
  <c r="D11"/>
  <c r="D17" i="33" l="1"/>
  <c r="E17" s="1"/>
  <c r="I38"/>
  <c r="J38" s="1"/>
  <c r="I17"/>
  <c r="J17" s="1"/>
  <c r="R9" i="3"/>
  <c r="S9" s="1"/>
  <c r="D38" i="33"/>
  <c r="E38" s="1"/>
  <c r="D17" i="43"/>
  <c r="E17" s="1"/>
  <c r="I17"/>
  <c r="J17" s="1"/>
  <c r="J28" i="35"/>
  <c r="J29"/>
  <c r="J30"/>
  <c r="J31"/>
  <c r="J32"/>
  <c r="J33"/>
  <c r="J34"/>
  <c r="J35"/>
  <c r="J36"/>
  <c r="J27"/>
  <c r="I37"/>
  <c r="J7"/>
  <c r="J8"/>
  <c r="J9"/>
  <c r="J10"/>
  <c r="J11"/>
  <c r="J12"/>
  <c r="J13"/>
  <c r="J14"/>
  <c r="J15"/>
  <c r="J6"/>
  <c r="I16"/>
  <c r="J16" s="1"/>
  <c r="J28" i="29"/>
  <c r="J29"/>
  <c r="J30"/>
  <c r="J31"/>
  <c r="J32"/>
  <c r="J33"/>
  <c r="J34"/>
  <c r="J35"/>
  <c r="J36"/>
  <c r="J27"/>
  <c r="I37"/>
  <c r="J7"/>
  <c r="J8"/>
  <c r="J9"/>
  <c r="J10"/>
  <c r="J11"/>
  <c r="J12"/>
  <c r="J13"/>
  <c r="J14"/>
  <c r="J15"/>
  <c r="J6"/>
  <c r="I16"/>
  <c r="J28" i="27"/>
  <c r="J29"/>
  <c r="J30"/>
  <c r="J31"/>
  <c r="J32"/>
  <c r="J33"/>
  <c r="J34"/>
  <c r="J35"/>
  <c r="J36"/>
  <c r="J27"/>
  <c r="I37"/>
  <c r="J7"/>
  <c r="J8"/>
  <c r="J9"/>
  <c r="J10"/>
  <c r="J11"/>
  <c r="J12"/>
  <c r="J13"/>
  <c r="J14"/>
  <c r="J15"/>
  <c r="J6"/>
  <c r="I16"/>
  <c r="E28" i="35"/>
  <c r="E29"/>
  <c r="E30"/>
  <c r="E31"/>
  <c r="E32"/>
  <c r="E33"/>
  <c r="E34"/>
  <c r="E35"/>
  <c r="E36"/>
  <c r="E27"/>
  <c r="D37"/>
  <c r="E7"/>
  <c r="E8"/>
  <c r="E9"/>
  <c r="E10"/>
  <c r="E11"/>
  <c r="E12"/>
  <c r="E13"/>
  <c r="E14"/>
  <c r="E15"/>
  <c r="E6"/>
  <c r="D16"/>
  <c r="E28" i="29"/>
  <c r="E29"/>
  <c r="E30"/>
  <c r="E31"/>
  <c r="E32"/>
  <c r="E33"/>
  <c r="E34"/>
  <c r="E35"/>
  <c r="E36"/>
  <c r="E39"/>
  <c r="E27"/>
  <c r="D37"/>
  <c r="E37" s="1"/>
  <c r="D16"/>
  <c r="E7"/>
  <c r="E8"/>
  <c r="E9"/>
  <c r="E10"/>
  <c r="E11"/>
  <c r="E12"/>
  <c r="E13"/>
  <c r="E14"/>
  <c r="E15"/>
  <c r="E6"/>
  <c r="E7" i="2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E5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6"/>
  <c r="Q5"/>
  <c r="E5" i="20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F12" i="17"/>
  <c r="F11"/>
  <c r="F45"/>
  <c r="F42"/>
  <c r="F41"/>
  <c r="F38"/>
  <c r="F37"/>
  <c r="F34"/>
  <c r="F33"/>
  <c r="F25"/>
  <c r="F6"/>
  <c r="E50" l="1"/>
  <c r="F50"/>
  <c r="E53"/>
  <c r="F53"/>
  <c r="E18"/>
  <c r="F18"/>
  <c r="E21"/>
  <c r="F21"/>
  <c r="D22"/>
  <c r="E22"/>
  <c r="F22"/>
  <c r="D25"/>
  <c r="E25"/>
  <c r="E26"/>
  <c r="F26"/>
  <c r="E29"/>
  <c r="F29"/>
  <c r="D30"/>
  <c r="E30"/>
  <c r="F30"/>
  <c r="D33"/>
  <c r="E33"/>
  <c r="D34"/>
  <c r="E34"/>
  <c r="D37"/>
  <c r="E37"/>
  <c r="D38"/>
  <c r="E38"/>
  <c r="D41"/>
  <c r="E41"/>
  <c r="D42"/>
  <c r="E42"/>
  <c r="D45"/>
  <c r="E45"/>
  <c r="D46"/>
  <c r="E46"/>
  <c r="F46"/>
  <c r="D49"/>
  <c r="E49"/>
  <c r="F49"/>
  <c r="D14"/>
  <c r="E14"/>
  <c r="F14"/>
  <c r="D17"/>
  <c r="E17"/>
  <c r="F17"/>
  <c r="I15" i="25" l="1"/>
  <c r="I14"/>
  <c r="I13"/>
  <c r="I12"/>
  <c r="I11"/>
  <c r="I10"/>
  <c r="I9"/>
  <c r="I8"/>
  <c r="I7"/>
  <c r="I6"/>
  <c r="E6" l="1"/>
  <c r="E7"/>
  <c r="E8"/>
  <c r="E9"/>
  <c r="E10"/>
  <c r="E11"/>
  <c r="E12"/>
  <c r="E13"/>
  <c r="E14"/>
  <c r="E15"/>
  <c r="I6" i="18"/>
  <c r="I7"/>
  <c r="I8"/>
  <c r="I9"/>
  <c r="I10"/>
  <c r="I11"/>
  <c r="I12"/>
  <c r="I13"/>
  <c r="I14"/>
  <c r="I15"/>
  <c r="E15"/>
  <c r="E14"/>
  <c r="E13"/>
  <c r="E12"/>
  <c r="E11"/>
  <c r="E10"/>
  <c r="E9"/>
  <c r="E8"/>
  <c r="E7"/>
  <c r="E6"/>
  <c r="J41" i="7" l="1"/>
  <c r="J38"/>
  <c r="J37"/>
  <c r="J36"/>
  <c r="J35"/>
  <c r="J34"/>
  <c r="J33"/>
  <c r="J32"/>
  <c r="J31"/>
  <c r="J30"/>
  <c r="J29"/>
  <c r="J18"/>
  <c r="J15"/>
  <c r="J14"/>
  <c r="J13"/>
  <c r="J12"/>
  <c r="J11"/>
  <c r="J10"/>
  <c r="J9"/>
  <c r="J8"/>
  <c r="J7"/>
  <c r="J6"/>
  <c r="I16"/>
  <c r="I17" s="1"/>
  <c r="J17" s="1"/>
  <c r="I39"/>
  <c r="I40" s="1"/>
  <c r="J40" s="1"/>
  <c r="J39" i="35"/>
  <c r="J18"/>
  <c r="J39" i="29"/>
  <c r="J18"/>
  <c r="J39" i="27"/>
  <c r="J18"/>
  <c r="I38" i="35"/>
  <c r="J38" s="1"/>
  <c r="I17"/>
  <c r="J17" s="1"/>
  <c r="I38" i="29"/>
  <c r="J38" s="1"/>
  <c r="J16"/>
  <c r="I38" i="27"/>
  <c r="J38" s="1"/>
  <c r="I17"/>
  <c r="J17" s="1"/>
  <c r="E39" i="35"/>
  <c r="D38"/>
  <c r="E38" s="1"/>
  <c r="E18"/>
  <c r="D17"/>
  <c r="E17" s="1"/>
  <c r="D38" i="29"/>
  <c r="E38" s="1"/>
  <c r="E18"/>
  <c r="D17"/>
  <c r="E17" s="1"/>
  <c r="E27" i="27"/>
  <c r="E28"/>
  <c r="E29"/>
  <c r="E30"/>
  <c r="E31"/>
  <c r="E32"/>
  <c r="E33"/>
  <c r="E34"/>
  <c r="E35"/>
  <c r="E36"/>
  <c r="E39"/>
  <c r="D37"/>
  <c r="D38" s="1"/>
  <c r="E38" s="1"/>
  <c r="E6"/>
  <c r="E7"/>
  <c r="E8"/>
  <c r="E9"/>
  <c r="E10"/>
  <c r="E11"/>
  <c r="E12"/>
  <c r="E13"/>
  <c r="E14"/>
  <c r="E15"/>
  <c r="E18"/>
  <c r="D16"/>
  <c r="E16" s="1"/>
  <c r="J39" i="7" l="1"/>
  <c r="J16"/>
  <c r="J37" i="35"/>
  <c r="J37" i="29"/>
  <c r="I17"/>
  <c r="J17" s="1"/>
  <c r="D17" i="27"/>
  <c r="E17" s="1"/>
  <c r="E37"/>
  <c r="J37"/>
  <c r="J16"/>
  <c r="E16" i="35"/>
  <c r="E37"/>
  <c r="E16" i="29"/>
  <c r="I18" i="25" l="1"/>
  <c r="E18"/>
  <c r="H16"/>
  <c r="D16"/>
  <c r="I18" i="18"/>
  <c r="E18"/>
  <c r="H16"/>
  <c r="H17" i="25" l="1"/>
  <c r="I17" s="1"/>
  <c r="I16"/>
  <c r="D17"/>
  <c r="E17" s="1"/>
  <c r="E16"/>
  <c r="H17" i="18"/>
  <c r="I17" s="1"/>
  <c r="I16"/>
  <c r="E17"/>
  <c r="E16"/>
  <c r="E13" i="17"/>
  <c r="F13"/>
  <c r="D13"/>
  <c r="E9"/>
  <c r="F9"/>
  <c r="D9"/>
  <c r="E10"/>
  <c r="F10"/>
  <c r="D10"/>
  <c r="E6"/>
  <c r="D6"/>
</calcChain>
</file>

<file path=xl/sharedStrings.xml><?xml version="1.0" encoding="utf-8"?>
<sst xmlns="http://schemas.openxmlformats.org/spreadsheetml/2006/main" count="1822" uniqueCount="653">
  <si>
    <t>Philippines</t>
    <phoneticPr fontId="3" type="noConversion"/>
  </si>
  <si>
    <t>Singapore</t>
    <phoneticPr fontId="3" type="noConversion"/>
  </si>
  <si>
    <t>Thailand</t>
    <phoneticPr fontId="3" type="noConversion"/>
  </si>
  <si>
    <t>-</t>
    <phoneticPr fontId="3" type="noConversion"/>
  </si>
  <si>
    <t>Netherlands</t>
  </si>
  <si>
    <t>World</t>
    <phoneticPr fontId="3" type="noConversion"/>
  </si>
  <si>
    <t>ASEAN</t>
    <phoneticPr fontId="3" type="noConversion"/>
  </si>
  <si>
    <t>EU</t>
    <phoneticPr fontId="3" type="noConversion"/>
  </si>
  <si>
    <t>Brunei</t>
    <phoneticPr fontId="3" type="noConversion"/>
  </si>
  <si>
    <t>Cambodia</t>
  </si>
  <si>
    <t>Indonesia</t>
  </si>
  <si>
    <t>Malaysia</t>
  </si>
  <si>
    <t>Myanmar</t>
  </si>
  <si>
    <t>Philippines</t>
  </si>
  <si>
    <t>Singapore</t>
  </si>
  <si>
    <t>Thailand</t>
  </si>
  <si>
    <t>Korea</t>
  </si>
  <si>
    <t>ASEAN</t>
  </si>
  <si>
    <t>China</t>
  </si>
  <si>
    <t>Japan</t>
  </si>
  <si>
    <t>U.S.A</t>
    <phoneticPr fontId="3" type="noConversion"/>
  </si>
  <si>
    <t>Others</t>
    <phoneticPr fontId="3" type="noConversion"/>
  </si>
  <si>
    <t>Korea's Major Trading Partners</t>
    <phoneticPr fontId="3" type="noConversion"/>
  </si>
  <si>
    <t>ASEAN의 주요 무역파트너</t>
  </si>
  <si>
    <t>한국의 주요 무역파트너</t>
  </si>
  <si>
    <t>United States</t>
  </si>
  <si>
    <t>Saudi Arabia</t>
  </si>
  <si>
    <t>Australia</t>
  </si>
  <si>
    <t>India</t>
  </si>
  <si>
    <t>Malaysia</t>
    <phoneticPr fontId="3" type="noConversion"/>
  </si>
  <si>
    <t>수출 Export</t>
    <phoneticPr fontId="3" type="noConversion"/>
  </si>
  <si>
    <t>국가 Country</t>
    <phoneticPr fontId="3" type="noConversion"/>
  </si>
  <si>
    <t>Indonesia</t>
    <phoneticPr fontId="3" type="noConversion"/>
  </si>
  <si>
    <t xml:space="preserve">Electrical, electronic equipment 전자기기와 부품, 음향기기, TV                                            </t>
  </si>
  <si>
    <t xml:space="preserve">Mineral fuels, oils, distillation products, etc 광물성연료, 광물유, 이들의 증류물, 역청물질, 광물성 왁스                                           </t>
  </si>
  <si>
    <t xml:space="preserve">Plastics and articles thereof 플라스틱 및 그 제품                                                             </t>
  </si>
  <si>
    <t xml:space="preserve">Animal,vegetable fats and oils, cleavage products, etc 동식물성 유지, 이들의 분해생산물, 조제식용지, 동식물성 왁스                                    </t>
  </si>
  <si>
    <t xml:space="preserve">Organic chemicals 유기화학품                                                                         </t>
  </si>
  <si>
    <t xml:space="preserve">Rubber and articles thereof 고무와 그 제품                                                               </t>
  </si>
  <si>
    <t xml:space="preserve">Vehicles other than railway, tramway 철도 또는 궤도용 이외의 차량 및 그 부분품과 부속품                                                     </t>
  </si>
  <si>
    <t xml:space="preserve">Optical, photo, technical, medical, etc apparatus 광학기기, 사진용 기기, 영화용 기기, 측정기기, 검사기기, 정밀기기와 의료용기기 및 부속품                                        </t>
  </si>
  <si>
    <t>Top Ten Major Products 10대품목 계</t>
    <phoneticPr fontId="11" type="noConversion"/>
  </si>
  <si>
    <t>Others 기타</t>
    <phoneticPr fontId="11" type="noConversion"/>
  </si>
  <si>
    <t>Total 전체</t>
    <phoneticPr fontId="11" type="noConversion"/>
  </si>
  <si>
    <t xml:space="preserve">Iron and steel 철강                                                                             </t>
  </si>
  <si>
    <t xml:space="preserve">Pearls, precious stones, metals, coins, etc 진주 ,귀석 .반귀석 ,귀금속 ,귀금속을 입힌 금속 ,모조신변장식용품 ,주화                                               </t>
  </si>
  <si>
    <t xml:space="preserve">Articles of iron or steel 철강의 제품                                                               </t>
  </si>
  <si>
    <t xml:space="preserve">Articles of apparel, accessories, knit or crochet 메리야스 및 뜨게질편물의 의류와 그 부품                                         </t>
  </si>
  <si>
    <t xml:space="preserve">Knitted or crocheted fabric 메리야스편물과 뜨게질 편물                                                              </t>
  </si>
  <si>
    <t xml:space="preserve">Articles of apparel, accessories, not knit or crochet 의류와 그 부속품 (메리야스 및 뜨게질편물의 것은제외 )                                      </t>
  </si>
  <si>
    <t xml:space="preserve">Footwear, gaiters and the like, parts thereof 신발류 .모자류 .산류 .지팡이 .시트스틱 .채찍 및 이들의 부분품                                             </t>
  </si>
  <si>
    <t xml:space="preserve">Fish, crustaceans, molluscs, aquatic invertebrates nes 어류 ,갑각류 ,연체동물 ,기타 수생무척추동물                                    </t>
  </si>
  <si>
    <t xml:space="preserve">Wood and articles of wood, wood charcoal 목재와 그 제품 및 목탄                                                   </t>
  </si>
  <si>
    <t>Cambodia</t>
    <phoneticPr fontId="3" type="noConversion"/>
  </si>
  <si>
    <t>Myanmar</t>
    <phoneticPr fontId="3" type="noConversion"/>
  </si>
  <si>
    <t>Country
국가</t>
    <phoneticPr fontId="3" type="noConversion"/>
  </si>
  <si>
    <t>Trade</t>
  </si>
  <si>
    <t>Export</t>
  </si>
  <si>
    <t>Import</t>
  </si>
  <si>
    <t>Balance</t>
  </si>
  <si>
    <t>HS</t>
    <phoneticPr fontId="3" type="noConversion"/>
  </si>
  <si>
    <t>품목명</t>
    <phoneticPr fontId="11" type="noConversion"/>
  </si>
  <si>
    <t>United States</t>
    <phoneticPr fontId="3" type="noConversion"/>
  </si>
  <si>
    <t>ASEAN</t>
    <phoneticPr fontId="3" type="noConversion"/>
  </si>
  <si>
    <t>Value 금액</t>
  </si>
  <si>
    <t>Share 비중</t>
  </si>
  <si>
    <t xml:space="preserve"> Share 비중 </t>
  </si>
  <si>
    <t>India</t>
    <phoneticPr fontId="3" type="noConversion"/>
  </si>
  <si>
    <t>United Arab Emirates</t>
    <phoneticPr fontId="3" type="noConversion"/>
  </si>
  <si>
    <t>United Kingdom</t>
    <phoneticPr fontId="3" type="noConversion"/>
  </si>
  <si>
    <t>France</t>
    <phoneticPr fontId="3" type="noConversion"/>
  </si>
  <si>
    <t>Australia</t>
    <phoneticPr fontId="3" type="noConversion"/>
  </si>
  <si>
    <t>Germany</t>
    <phoneticPr fontId="3" type="noConversion"/>
  </si>
  <si>
    <t>Hong Kong</t>
    <phoneticPr fontId="3" type="noConversion"/>
  </si>
  <si>
    <t>Saudi Arabia</t>
    <phoneticPr fontId="3" type="noConversion"/>
  </si>
  <si>
    <t>Korea</t>
    <phoneticPr fontId="3" type="noConversion"/>
  </si>
  <si>
    <t xml:space="preserve">China </t>
    <phoneticPr fontId="3" type="noConversion"/>
  </si>
  <si>
    <t>United States</t>
    <phoneticPr fontId="3" type="noConversion"/>
  </si>
  <si>
    <t>Japan</t>
    <phoneticPr fontId="3" type="noConversion"/>
  </si>
  <si>
    <t>ASEAN</t>
    <phoneticPr fontId="3" type="noConversion"/>
  </si>
  <si>
    <t xml:space="preserve">Trade 무역 </t>
    <phoneticPr fontId="3" type="noConversion"/>
  </si>
  <si>
    <t>Import 수입</t>
    <phoneticPr fontId="3" type="noConversion"/>
  </si>
  <si>
    <t>Export 수출</t>
    <phoneticPr fontId="3" type="noConversion"/>
  </si>
  <si>
    <t>Rank 
순위</t>
    <phoneticPr fontId="3" type="noConversion"/>
  </si>
  <si>
    <t>Lao PDR</t>
  </si>
  <si>
    <t>Total 전체</t>
    <phoneticPr fontId="3" type="noConversion"/>
  </si>
  <si>
    <t>Others 기타</t>
    <phoneticPr fontId="3" type="noConversion"/>
  </si>
  <si>
    <t>Top Ten Major Products 10대품목 계</t>
    <phoneticPr fontId="3" type="noConversion"/>
  </si>
  <si>
    <t>Vehicles other than railway, tramway 철도 또는 궤도용 이외의 차량 및 그 부분품과 부속품</t>
    <phoneticPr fontId="3" type="noConversion"/>
  </si>
  <si>
    <t>Plastics and articles thereof 플라스틱 및 그 제품</t>
    <phoneticPr fontId="11" type="noConversion"/>
  </si>
  <si>
    <t>Ships,boats and other floating structures 선박과 수상구조물</t>
    <phoneticPr fontId="11" type="noConversion"/>
  </si>
  <si>
    <t>Mineral fuels, oils, distillation products, etc 광물성연료, 광물유, 이들의 증류물, 역청물질, 광물성 왁스</t>
    <phoneticPr fontId="11" type="noConversion"/>
  </si>
  <si>
    <t>Products 품목</t>
    <phoneticPr fontId="3" type="noConversion"/>
  </si>
  <si>
    <t>HS</t>
    <phoneticPr fontId="3" type="noConversion"/>
  </si>
  <si>
    <t>Import 수입</t>
    <phoneticPr fontId="3" type="noConversion"/>
  </si>
  <si>
    <t>Export 수출</t>
  </si>
  <si>
    <t>Rank 순위</t>
    <phoneticPr fontId="3" type="noConversion"/>
  </si>
  <si>
    <t>Total 전체</t>
    <phoneticPr fontId="3" type="noConversion"/>
  </si>
  <si>
    <t>Others 기타</t>
    <phoneticPr fontId="3" type="noConversion"/>
  </si>
  <si>
    <t>Top Ten Major Products 10대품목 계</t>
    <phoneticPr fontId="3" type="noConversion"/>
  </si>
  <si>
    <t>Articles of iron or steel 철강의 제품</t>
    <phoneticPr fontId="11" type="noConversion"/>
  </si>
  <si>
    <t>Electrical, electronic equipment  전기기기와 그 부분품</t>
    <phoneticPr fontId="11" type="noConversion"/>
  </si>
  <si>
    <t>Share 비중</t>
    <phoneticPr fontId="3" type="noConversion"/>
  </si>
  <si>
    <t>Value 금액</t>
    <phoneticPr fontId="3" type="noConversion"/>
  </si>
  <si>
    <t>Export 수출</t>
    <phoneticPr fontId="3" type="noConversion"/>
  </si>
  <si>
    <t>Organic chemicals 유기화학품</t>
    <phoneticPr fontId="11" type="noConversion"/>
  </si>
  <si>
    <t>Total                                                                                                                                      전체</t>
    <phoneticPr fontId="3" type="noConversion"/>
  </si>
  <si>
    <t>Total                                                                                                                                      전체</t>
    <phoneticPr fontId="3" type="noConversion"/>
  </si>
  <si>
    <t>Thailand</t>
    <phoneticPr fontId="3" type="noConversion"/>
  </si>
  <si>
    <t>Singapore</t>
    <phoneticPr fontId="3" type="noConversion"/>
  </si>
  <si>
    <t>Philippines</t>
    <phoneticPr fontId="3" type="noConversion"/>
  </si>
  <si>
    <t>Myanmar</t>
    <phoneticPr fontId="3" type="noConversion"/>
  </si>
  <si>
    <t>Malaysia</t>
    <phoneticPr fontId="3" type="noConversion"/>
  </si>
  <si>
    <t>Indonesia</t>
    <phoneticPr fontId="3" type="noConversion"/>
  </si>
  <si>
    <t>Cambodia</t>
    <phoneticPr fontId="3" type="noConversion"/>
  </si>
  <si>
    <t>Brunei</t>
    <phoneticPr fontId="3" type="noConversion"/>
  </si>
  <si>
    <t>ASEAN</t>
    <phoneticPr fontId="3" type="noConversion"/>
  </si>
  <si>
    <t>World</t>
    <phoneticPr fontId="3" type="noConversion"/>
  </si>
  <si>
    <t xml:space="preserve">Plastics and articles thereof 플라스틱 및 그 제품                                                    </t>
    <phoneticPr fontId="11" type="noConversion"/>
  </si>
  <si>
    <t>Electrical, electronic equipment 전기기기와 그 부분품</t>
    <phoneticPr fontId="11" type="noConversion"/>
  </si>
  <si>
    <t xml:space="preserve">Mineral fuels, oils, distillation products, etc 광물성연료, 광물유, 이들의 증류물, 역청물질, 광물성 왁스 </t>
    <phoneticPr fontId="11" type="noConversion"/>
  </si>
  <si>
    <t>Laos</t>
    <phoneticPr fontId="11" type="noConversion"/>
  </si>
  <si>
    <t>HS CODE</t>
    <phoneticPr fontId="2" type="noConversion"/>
  </si>
  <si>
    <t>Articles of iron or steel 철강의 제품</t>
  </si>
  <si>
    <t>Ores, slag and ash 광 ,슬랙 ,회</t>
  </si>
  <si>
    <t>Cereals 곡물</t>
  </si>
  <si>
    <t>HS</t>
    <phoneticPr fontId="11" type="noConversion"/>
  </si>
  <si>
    <t>Articles of apparel, accessories, not knit or crochet 의류와 그 부속품 (메리야스 및 뜨게질편물의 것은 제외 )</t>
  </si>
  <si>
    <t>Meat, fish and seafood food preparations nes 육류 ,어류 ,갑각류 ,연체동물 ,기타 수생무척추동물의 조제품</t>
  </si>
  <si>
    <r>
      <rPr>
        <sz val="11"/>
        <rFont val="Wingdings"/>
        <charset val="2"/>
      </rPr>
      <t xml:space="preserve">  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>아세안, 한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중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일의 무역</t>
    </r>
    <phoneticPr fontId="3" type="noConversion"/>
  </si>
  <si>
    <t xml:space="preserve">       아세안의 주요 무역 파트너</t>
    <phoneticPr fontId="3" type="noConversion"/>
  </si>
  <si>
    <t>Source : PC-TAS (International Trade Centre)</t>
  </si>
  <si>
    <t>출처 : 국제무역센터 『PC-TAS』</t>
  </si>
  <si>
    <t xml:space="preserve">         한국의 對 아세안 무역</t>
    <phoneticPr fontId="2" type="noConversion"/>
  </si>
  <si>
    <t xml:space="preserve">        아세안의 주요 수입품목 중 한국 제품의 비중</t>
    <phoneticPr fontId="3" type="noConversion"/>
  </si>
  <si>
    <t xml:space="preserve">        2) Trade Dependency rate=[Export+Import]/GDP</t>
    <phoneticPr fontId="3" type="noConversion"/>
  </si>
  <si>
    <t xml:space="preserve">     2) 무역의존도=(수출+수입)/GDP</t>
    <phoneticPr fontId="3" type="noConversion"/>
  </si>
  <si>
    <t>Viet Nam</t>
  </si>
  <si>
    <t>Products
품목</t>
    <phoneticPr fontId="3" type="noConversion"/>
  </si>
  <si>
    <t>Rank
순위</t>
    <phoneticPr fontId="3" type="noConversion"/>
  </si>
  <si>
    <t>Rank
순위</t>
    <phoneticPr fontId="3" type="noConversion"/>
  </si>
  <si>
    <t>Rank
순위</t>
    <phoneticPr fontId="11" type="noConversion"/>
  </si>
  <si>
    <t>Export 수출</t>
    <phoneticPr fontId="11" type="noConversion"/>
  </si>
  <si>
    <t>Import 수입</t>
    <phoneticPr fontId="11" type="noConversion"/>
  </si>
  <si>
    <t>Products 품목</t>
    <phoneticPr fontId="11" type="noConversion"/>
  </si>
  <si>
    <t>Value 금액</t>
    <phoneticPr fontId="11" type="noConversion"/>
  </si>
  <si>
    <t>Share 비중</t>
    <phoneticPr fontId="11" type="noConversion"/>
  </si>
  <si>
    <t>출처 : 한국무역협회 『무역통계』</t>
  </si>
  <si>
    <t>Source : Korea International Trade Association (Stat)</t>
  </si>
  <si>
    <t>(US$ Million 백만달러, %)</t>
  </si>
  <si>
    <t>(US$ Million 백만달러)</t>
  </si>
  <si>
    <t xml:space="preserve"> (US$ Million 백만달러)  </t>
  </si>
  <si>
    <t xml:space="preserve"> (US$ Million, 백만달러)  </t>
  </si>
  <si>
    <t>Products 품목</t>
    <phoneticPr fontId="3" type="noConversion"/>
  </si>
  <si>
    <t>Commodities not elsewhere specified 기타 미분류 제품</t>
    <phoneticPr fontId="2" type="noConversion"/>
  </si>
  <si>
    <t>Pearls, precious stones, metals, coins, etc 진주 ,귀석 .반귀석 ,귀금속 ,귀금속을 입힌 금속 ,모조신변장식용품 ,주화</t>
  </si>
  <si>
    <t>Printed book, newspapers, pictures etc 인쇄서적, 신문, 회화, 기타 인쇄물, 수제문서, 타이프문서, 도면</t>
    <phoneticPr fontId="2" type="noConversion"/>
  </si>
  <si>
    <t>Manmade staple fibres 인조단섬유</t>
    <phoneticPr fontId="2" type="noConversion"/>
  </si>
  <si>
    <t>Proportion</t>
    <phoneticPr fontId="2" type="noConversion"/>
  </si>
  <si>
    <t>-</t>
    <phoneticPr fontId="2" type="noConversion"/>
  </si>
  <si>
    <t>Korea</t>
    <phoneticPr fontId="2" type="noConversion"/>
  </si>
  <si>
    <t xml:space="preserve">27    </t>
  </si>
  <si>
    <t xml:space="preserve">61    </t>
  </si>
  <si>
    <t xml:space="preserve">84    </t>
  </si>
  <si>
    <t xml:space="preserve">88    </t>
  </si>
  <si>
    <t xml:space="preserve">85    </t>
  </si>
  <si>
    <t xml:space="preserve">99    </t>
  </si>
  <si>
    <t xml:space="preserve">73    </t>
  </si>
  <si>
    <t xml:space="preserve">82    </t>
  </si>
  <si>
    <t xml:space="preserve">90    </t>
  </si>
  <si>
    <t xml:space="preserve">72    </t>
  </si>
  <si>
    <t xml:space="preserve">49    </t>
  </si>
  <si>
    <t xml:space="preserve">64    </t>
  </si>
  <si>
    <t xml:space="preserve">87    </t>
  </si>
  <si>
    <t xml:space="preserve">62    </t>
  </si>
  <si>
    <t xml:space="preserve">40    </t>
  </si>
  <si>
    <t xml:space="preserve">44    </t>
  </si>
  <si>
    <t xml:space="preserve">10    </t>
  </si>
  <si>
    <t xml:space="preserve">15    </t>
  </si>
  <si>
    <t xml:space="preserve">26    </t>
  </si>
  <si>
    <t xml:space="preserve">48    </t>
  </si>
  <si>
    <t xml:space="preserve">39    </t>
  </si>
  <si>
    <t xml:space="preserve">29    </t>
  </si>
  <si>
    <t xml:space="preserve">38    </t>
  </si>
  <si>
    <t xml:space="preserve">71    </t>
  </si>
  <si>
    <t xml:space="preserve">30    </t>
  </si>
  <si>
    <t xml:space="preserve">16    </t>
  </si>
  <si>
    <t xml:space="preserve">03    </t>
  </si>
  <si>
    <t xml:space="preserve">94    </t>
  </si>
  <si>
    <t xml:space="preserve">52    </t>
  </si>
  <si>
    <t xml:space="preserve">60    </t>
  </si>
  <si>
    <t xml:space="preserve">55    </t>
  </si>
  <si>
    <t xml:space="preserve">24    </t>
  </si>
  <si>
    <t xml:space="preserve">23    </t>
  </si>
  <si>
    <t>Rank
순위</t>
    <phoneticPr fontId="11" type="noConversion"/>
  </si>
  <si>
    <t>Export 수출</t>
    <phoneticPr fontId="11" type="noConversion"/>
  </si>
  <si>
    <t>Import 수입</t>
    <phoneticPr fontId="11" type="noConversion"/>
  </si>
  <si>
    <t>HS</t>
    <phoneticPr fontId="11" type="noConversion"/>
  </si>
  <si>
    <t>Products 품목</t>
    <phoneticPr fontId="11" type="noConversion"/>
  </si>
  <si>
    <t>Value 금액</t>
    <phoneticPr fontId="11" type="noConversion"/>
  </si>
  <si>
    <t>Share 비중</t>
    <phoneticPr fontId="11" type="noConversion"/>
  </si>
  <si>
    <t>Top Ten Major Products 10대품목 계</t>
    <phoneticPr fontId="11" type="noConversion"/>
  </si>
  <si>
    <t>Others 기타</t>
    <phoneticPr fontId="11" type="noConversion"/>
  </si>
  <si>
    <t>Total 전체</t>
    <phoneticPr fontId="11" type="noConversion"/>
  </si>
  <si>
    <t>Rank
순위</t>
    <phoneticPr fontId="11" type="noConversion"/>
  </si>
  <si>
    <t>HS</t>
    <phoneticPr fontId="11" type="noConversion"/>
  </si>
  <si>
    <t>Products 품목</t>
    <phoneticPr fontId="11" type="noConversion"/>
  </si>
  <si>
    <t>Value 금액</t>
    <phoneticPr fontId="11" type="noConversion"/>
  </si>
  <si>
    <t>Share 비중</t>
    <phoneticPr fontId="11" type="noConversion"/>
  </si>
  <si>
    <t>Top Ten Major Products 10대품목 계</t>
    <phoneticPr fontId="11" type="noConversion"/>
  </si>
  <si>
    <t>Others 기타</t>
    <phoneticPr fontId="11" type="noConversion"/>
  </si>
  <si>
    <t>Total 전체</t>
    <phoneticPr fontId="11" type="noConversion"/>
  </si>
  <si>
    <t>출처 : 국제무역센터 『PC-TAS』</t>
    <phoneticPr fontId="3" type="noConversion"/>
  </si>
  <si>
    <t xml:space="preserve">Electrical, electronic equipment 전자기기와 부품, 음향기기, TV                                            </t>
    <phoneticPr fontId="2" type="noConversion"/>
  </si>
  <si>
    <t>Country/Region
국가/지역</t>
    <phoneticPr fontId="3" type="noConversion"/>
  </si>
  <si>
    <r>
      <t>Annual Growth Rate</t>
    </r>
    <r>
      <rPr>
        <vertAlign val="superscript"/>
        <sz val="9"/>
        <color theme="1"/>
        <rFont val="돋움"/>
        <family val="3"/>
        <charset val="129"/>
      </rPr>
      <t xml:space="preserve">1)
</t>
    </r>
    <r>
      <rPr>
        <sz val="9"/>
        <color theme="1"/>
        <rFont val="돋움"/>
        <family val="3"/>
        <charset val="129"/>
      </rPr>
      <t>연평균성장률</t>
    </r>
    <phoneticPr fontId="2" type="noConversion"/>
  </si>
  <si>
    <t>Value 금액</t>
    <phoneticPr fontId="3" type="noConversion"/>
  </si>
  <si>
    <t>World</t>
    <phoneticPr fontId="2" type="noConversion"/>
  </si>
  <si>
    <t>Korea</t>
    <phoneticPr fontId="2" type="noConversion"/>
  </si>
  <si>
    <t>ASEAN</t>
    <phoneticPr fontId="2" type="noConversion"/>
  </si>
  <si>
    <t>Brunei</t>
    <phoneticPr fontId="2" type="noConversion"/>
  </si>
  <si>
    <t>Cambodia</t>
    <phoneticPr fontId="2" type="noConversion"/>
  </si>
  <si>
    <t>Indonesia</t>
    <phoneticPr fontId="2" type="noConversion"/>
  </si>
  <si>
    <t>Lao PDR</t>
    <phoneticPr fontId="2" type="noConversion"/>
  </si>
  <si>
    <t>Malaysia</t>
    <phoneticPr fontId="2" type="noConversion"/>
  </si>
  <si>
    <t>Myanmar</t>
    <phoneticPr fontId="2" type="noConversion"/>
  </si>
  <si>
    <t>Philippines</t>
    <phoneticPr fontId="2" type="noConversion"/>
  </si>
  <si>
    <t>Singapore</t>
    <phoneticPr fontId="2" type="noConversion"/>
  </si>
  <si>
    <t>Thailand</t>
    <phoneticPr fontId="2" type="noConversion"/>
  </si>
  <si>
    <t>Viet Nam</t>
    <phoneticPr fontId="2" type="noConversion"/>
  </si>
  <si>
    <t>China</t>
    <phoneticPr fontId="2" type="noConversion"/>
  </si>
  <si>
    <t>Japan</t>
    <phoneticPr fontId="2" type="noConversion"/>
  </si>
  <si>
    <r>
      <rPr>
        <sz val="11"/>
        <rFont val="Wingdings"/>
        <charset val="2"/>
      </rPr>
      <t xml:space="preserve">  </t>
    </r>
    <r>
      <rPr>
        <sz val="11"/>
        <rFont val="돋움"/>
        <family val="3"/>
        <charset val="129"/>
      </rPr>
      <t xml:space="preserve"> 아세안, 한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중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일의 수출</t>
    </r>
    <phoneticPr fontId="3" type="noConversion"/>
  </si>
  <si>
    <r>
      <rPr>
        <sz val="11"/>
        <rFont val="Wingdings"/>
        <charset val="2"/>
      </rPr>
      <t xml:space="preserve">  </t>
    </r>
    <r>
      <rPr>
        <sz val="11"/>
        <rFont val="돋움"/>
        <family val="3"/>
        <charset val="129"/>
      </rPr>
      <t xml:space="preserve"> 아세안, 한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중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일의 수입</t>
    </r>
    <phoneticPr fontId="3" type="noConversion"/>
  </si>
  <si>
    <t>C-4. Trade balance of ASEAN, Japan, China and Korea</t>
    <phoneticPr fontId="2" type="noConversion"/>
  </si>
  <si>
    <r>
      <rPr>
        <sz val="11"/>
        <rFont val="Wingdings"/>
        <charset val="2"/>
      </rPr>
      <t xml:space="preserve">  </t>
    </r>
    <r>
      <rPr>
        <sz val="11"/>
        <rFont val="돋움"/>
        <family val="3"/>
        <charset val="129"/>
      </rPr>
      <t xml:space="preserve"> 아세안, 한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중</t>
    </r>
    <r>
      <rPr>
        <sz val="11"/>
        <rFont val="Wingdings"/>
        <charset val="2"/>
      </rPr>
      <t></t>
    </r>
    <r>
      <rPr>
        <sz val="11"/>
        <rFont val="돋움"/>
        <family val="3"/>
        <charset val="129"/>
      </rPr>
      <t>일의 무역수지</t>
    </r>
    <phoneticPr fontId="3" type="noConversion"/>
  </si>
  <si>
    <t>C-5. ASEAN's Major Trading Partners</t>
    <phoneticPr fontId="2" type="noConversion"/>
  </si>
  <si>
    <t>Optical, photo, technical, medical, etc apparatus
광학기기, 사진용 기기, 영화용 기기, 측정기기, 검사기기, 정밀기기와 의료용기기 및 부속품</t>
    <phoneticPr fontId="11" type="noConversion"/>
  </si>
  <si>
    <t>(%, US $ Thousand 천달러)</t>
    <phoneticPr fontId="2" type="noConversion"/>
  </si>
  <si>
    <t>Boilers, machinery, etc 보일러와 기계류 및 이들의 부분품</t>
  </si>
  <si>
    <t>C-1. Exports of ASEAN, Japan, China and Korea</t>
    <phoneticPr fontId="2" type="noConversion"/>
  </si>
  <si>
    <t>C-2. Imports of ASEAN, Japan, China and Korea</t>
    <phoneticPr fontId="2" type="noConversion"/>
  </si>
  <si>
    <t>C-3. External Trade Value of ASEAN, Japan, China and Korea</t>
    <phoneticPr fontId="2" type="noConversion"/>
  </si>
  <si>
    <t>Value 금액</t>
    <phoneticPr fontId="3" type="noConversion"/>
  </si>
  <si>
    <t>-</t>
    <phoneticPr fontId="2" type="noConversion"/>
  </si>
  <si>
    <t>(US$ Million 백만달러)</t>
    <phoneticPr fontId="2" type="noConversion"/>
  </si>
  <si>
    <t>Note: 1) Annual Growth Rate calculated is based on figures from 2000 to 2012</t>
    <phoneticPr fontId="2" type="noConversion"/>
  </si>
  <si>
    <t>China</t>
    <phoneticPr fontId="2" type="noConversion"/>
  </si>
  <si>
    <t>Japan</t>
    <phoneticPr fontId="2" type="noConversion"/>
  </si>
  <si>
    <t>Korea</t>
    <phoneticPr fontId="2" type="noConversion"/>
  </si>
  <si>
    <t>U.A.E</t>
    <phoneticPr fontId="2" type="noConversion"/>
  </si>
  <si>
    <t>Saudi Arabia</t>
    <phoneticPr fontId="2" type="noConversion"/>
  </si>
  <si>
    <t>Germany</t>
    <phoneticPr fontId="2" type="noConversion"/>
  </si>
  <si>
    <t>India</t>
    <phoneticPr fontId="2" type="noConversion"/>
  </si>
  <si>
    <t>Australia</t>
    <phoneticPr fontId="2" type="noConversion"/>
  </si>
  <si>
    <t>France</t>
    <phoneticPr fontId="2" type="noConversion"/>
  </si>
  <si>
    <t>China</t>
    <phoneticPr fontId="2" type="noConversion"/>
  </si>
  <si>
    <t>Japan</t>
    <phoneticPr fontId="2" type="noConversion"/>
  </si>
  <si>
    <t>United states</t>
    <phoneticPr fontId="2" type="noConversion"/>
  </si>
  <si>
    <t>Hong Kong</t>
    <phoneticPr fontId="2" type="noConversion"/>
  </si>
  <si>
    <t>Korea</t>
    <phoneticPr fontId="2" type="noConversion"/>
  </si>
  <si>
    <t>Australia</t>
    <phoneticPr fontId="2" type="noConversion"/>
  </si>
  <si>
    <t>India</t>
    <phoneticPr fontId="2" type="noConversion"/>
  </si>
  <si>
    <t>Netherlands</t>
    <phoneticPr fontId="2" type="noConversion"/>
  </si>
  <si>
    <t>Germany</t>
  </si>
  <si>
    <t>Germany</t>
    <phoneticPr fontId="2" type="noConversion"/>
  </si>
  <si>
    <t>United Kingdom</t>
  </si>
  <si>
    <t>United Kingdom</t>
    <phoneticPr fontId="2" type="noConversion"/>
  </si>
  <si>
    <t>China</t>
    <phoneticPr fontId="2" type="noConversion"/>
  </si>
  <si>
    <t>United States</t>
    <phoneticPr fontId="2" type="noConversion"/>
  </si>
  <si>
    <t>Australia</t>
    <phoneticPr fontId="2" type="noConversion"/>
  </si>
  <si>
    <t>U.A.E</t>
    <phoneticPr fontId="2" type="noConversion"/>
  </si>
  <si>
    <t>Saudi Arabia</t>
    <phoneticPr fontId="2" type="noConversion"/>
  </si>
  <si>
    <t>France</t>
    <phoneticPr fontId="2" type="noConversion"/>
  </si>
  <si>
    <t>United Kingdom</t>
    <phoneticPr fontId="2" type="noConversion"/>
  </si>
  <si>
    <t>New Zealand</t>
  </si>
  <si>
    <t>Vietnam</t>
  </si>
  <si>
    <t>Canada</t>
  </si>
  <si>
    <t>Spain</t>
  </si>
  <si>
    <t>United Arab Emirates</t>
  </si>
  <si>
    <t>APEC</t>
  </si>
  <si>
    <t>European Union</t>
  </si>
  <si>
    <t>Western Hemisphere</t>
  </si>
  <si>
    <t>Middle East</t>
  </si>
  <si>
    <t>Qatar</t>
  </si>
  <si>
    <t>Kuwait</t>
  </si>
  <si>
    <t>-</t>
    <phoneticPr fontId="2" type="noConversion"/>
  </si>
  <si>
    <t xml:space="preserve">89    </t>
    <phoneticPr fontId="2" type="noConversion"/>
  </si>
  <si>
    <t>C-25. Korea's Export Products Share in ASEAN's Major Import from the World</t>
    <phoneticPr fontId="11" type="noConversion"/>
  </si>
  <si>
    <t>C-20. Korea's Trade with ASEAN by Country</t>
    <phoneticPr fontId="2" type="noConversion"/>
  </si>
  <si>
    <t xml:space="preserve">07    </t>
    <phoneticPr fontId="2" type="noConversion"/>
  </si>
  <si>
    <t xml:space="preserve">12    </t>
    <phoneticPr fontId="2" type="noConversion"/>
  </si>
  <si>
    <t xml:space="preserve">        2010년 미얀마의 10대 무역 품목</t>
    <phoneticPr fontId="2" type="noConversion"/>
  </si>
  <si>
    <t xml:space="preserve">Oil seed, oleagic fruits, grain, seed, fruit, etc, nes 채유용 종자 .과실 ,각종 종자 .과실 ,공업용 .의약용식물 ,짚 .사료식물                             </t>
    <phoneticPr fontId="2" type="noConversion"/>
  </si>
  <si>
    <t xml:space="preserve">Edible vegetables and certain roots and tubers 식용의 채소 ,뿌리 ,괴경                                        </t>
    <phoneticPr fontId="2" type="noConversion"/>
  </si>
  <si>
    <t xml:space="preserve">73    </t>
    <phoneticPr fontId="2" type="noConversion"/>
  </si>
  <si>
    <t xml:space="preserve">Articles of iron or steel 철강의 제품                                                               </t>
    <phoneticPr fontId="2" type="noConversion"/>
  </si>
  <si>
    <t xml:space="preserve">15    </t>
    <phoneticPr fontId="2" type="noConversion"/>
  </si>
  <si>
    <t>Organic chemicals 유기화학품</t>
    <phoneticPr fontId="11" type="noConversion"/>
  </si>
  <si>
    <t>Iron and steel 철강</t>
    <phoneticPr fontId="11" type="noConversion"/>
  </si>
  <si>
    <t>Articles of iron or steel 철강의 제품</t>
    <phoneticPr fontId="11" type="noConversion"/>
  </si>
  <si>
    <t>Optical, photo, technical, medical, etc apparatus 광학기기, 사진용 기기, 영화용 기기, 측정기기, 검사기기, 정밀기기와 의료용기기 및 부속품</t>
    <phoneticPr fontId="11" type="noConversion"/>
  </si>
  <si>
    <t>Organic chemicals 유기화학품</t>
    <phoneticPr fontId="2" type="noConversion"/>
  </si>
  <si>
    <t>Miscellaneous chemical products 각종 화학공업생산품</t>
    <phoneticPr fontId="2" type="noConversion"/>
  </si>
  <si>
    <t>Wood and artiles of wood, wood sharcoal 목재와 그 제품 및 목탄</t>
    <phoneticPr fontId="3" type="noConversion"/>
  </si>
  <si>
    <t>Plastics and articles thereof 플라스틱 및 그 제품</t>
  </si>
  <si>
    <t>Vehicles other than railway, tramway 철도 또는 궤도용 이외의 차량 및 그 부분품과 부속품</t>
  </si>
  <si>
    <t>Paper and paperboard, articles of paper pulp, etc. 종이와 판지, 제지용펄프. 종이 또는 판지의 제품</t>
    <phoneticPr fontId="3" type="noConversion"/>
  </si>
  <si>
    <t>Miscellaneous chemical products 각종 화학공업생산품</t>
    <phoneticPr fontId="2" type="noConversion"/>
  </si>
  <si>
    <t>Articles of apparel and clothing accessories 의류와 그 부속품 (메리야스 및 뜨게질편물의 것은 제외)</t>
    <phoneticPr fontId="2" type="noConversion"/>
  </si>
  <si>
    <t>Optical, photo, technical, medical, etc apparatus 광학기기, 사진용 기기, 영화용 기기, 측정기기, 검사기기, 정밀기기와 의료용기기 및 이들의 부분품과 부속품</t>
    <phoneticPr fontId="11" type="noConversion"/>
  </si>
  <si>
    <t>Ships,boats and other floating structures 선박과 수상구조물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</si>
  <si>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                                      </t>
    <phoneticPr fontId="2" type="noConversion"/>
  </si>
  <si>
    <t>Ores, slag and ash 광 ,슬랙 ,회</t>
    <phoneticPr fontId="2" type="noConversion"/>
  </si>
  <si>
    <t xml:space="preserve">Vehicles other than railway, tramway 철도 또는 궤도용 이외의 차량 및 그 부분품과 부속품                                                   </t>
    <phoneticPr fontId="2" type="noConversion"/>
  </si>
  <si>
    <t xml:space="preserve">Plastics and articles thereof 플라스틱 및 그 제품                                                                        </t>
    <phoneticPr fontId="2" type="noConversion"/>
  </si>
  <si>
    <t>Electrical, electronic equipment  전기기기와 그 부분품</t>
    <phoneticPr fontId="11" type="noConversion"/>
  </si>
  <si>
    <t>Mineral fuels, oils, distillation products, etc 광물성연료, 광물유, 이들의 증류물, 역청물질, 광물성 왁스</t>
    <phoneticPr fontId="2" type="noConversion"/>
  </si>
  <si>
    <t>Iron and steel 철강</t>
    <phoneticPr fontId="2" type="noConversion"/>
  </si>
  <si>
    <t>Boilers, machinery, etc 보일러와 기계류 및 이들의 부분품</t>
    <phoneticPr fontId="2" type="noConversion"/>
  </si>
  <si>
    <t>Knitted or crocheted fabrics 메리야스편물과 뜨게질 편물</t>
    <phoneticPr fontId="2" type="noConversion"/>
  </si>
  <si>
    <t>Optical, photo, technical, medical, etc apparatus 광학기기, 사진용 기기, 영화용 기기, 측정기기, 검사기기, 정밀기기와 의료용기기 및 부속품</t>
    <phoneticPr fontId="2" type="noConversion"/>
  </si>
  <si>
    <t>Rubber and articles therof 고무와 그 제품</t>
    <phoneticPr fontId="2" type="noConversion"/>
  </si>
  <si>
    <t>Organic chemicals 유기화학품</t>
    <phoneticPr fontId="2" type="noConversion"/>
  </si>
  <si>
    <t>Total 전체</t>
    <phoneticPr fontId="3" type="noConversion"/>
  </si>
  <si>
    <t>Electrical, electronic equipment  전기기기와 그 부분품</t>
    <phoneticPr fontId="2" type="noConversion"/>
  </si>
  <si>
    <t>Mineral fuels, oils, distillation products, etc 광물성연료, 광물유, 이들의 증류물, 역청물질, 광물성 왁스</t>
    <phoneticPr fontId="2" type="noConversion"/>
  </si>
  <si>
    <t>Iron and steel 철강</t>
    <phoneticPr fontId="2" type="noConversion"/>
  </si>
  <si>
    <t>Boilers, machinery, etc 보일러와 기계류 및 이들의 부분품</t>
    <phoneticPr fontId="2" type="noConversion"/>
  </si>
  <si>
    <t>Ships,boats and other floating structures 선박과 수상구조물</t>
    <phoneticPr fontId="2" type="noConversion"/>
  </si>
  <si>
    <t>Knitted or crocheted fabrics 메리야스편물과 뜨게질 편물</t>
    <phoneticPr fontId="2" type="noConversion"/>
  </si>
  <si>
    <t>Optical, photo, technical, medical, etc apparatus 광학기기, 사진용 기기, 영화용 기기, 측정기기, 검사기기, 정밀기기와 의료용기기 및 부속품</t>
    <phoneticPr fontId="2" type="noConversion"/>
  </si>
  <si>
    <t>Rubber and articles therof 고무와 그 제품</t>
    <phoneticPr fontId="2" type="noConversion"/>
  </si>
  <si>
    <t>Copper and artiles thereof 동과 그 제품</t>
    <phoneticPr fontId="2" type="noConversion"/>
  </si>
  <si>
    <t>Man-made filaments 인조장섬유</t>
    <phoneticPr fontId="2" type="noConversion"/>
  </si>
  <si>
    <t>Inorganic chemicals, compounds of precious metals
무기화학품 ,귀금속 .희토류금속 .방사성원소 .동위원소의 유기 .무기화합물</t>
    <phoneticPr fontId="2" type="noConversion"/>
  </si>
  <si>
    <t>Man-made staple fibers 인조단섬유</t>
    <phoneticPr fontId="2" type="noConversion"/>
  </si>
  <si>
    <t>Articles of apparel and clothing accessories 의류와 그 부속품 (메리야스 및 뜨게질편물의 것은제외)</t>
    <phoneticPr fontId="3" type="noConversion"/>
  </si>
  <si>
    <t>Rubber and articles thereof 고무와 그 제품</t>
    <phoneticPr fontId="2" type="noConversion"/>
  </si>
  <si>
    <t>Copper and artiles thereof 동과 그 제품</t>
    <phoneticPr fontId="3" type="noConversion"/>
  </si>
  <si>
    <t>Miscellaneous chemical products 각종 화학공업생산품</t>
    <phoneticPr fontId="2" type="noConversion"/>
  </si>
  <si>
    <t>Knitted or crocheted fabrics 메리야스편물과 뜨게질 편물</t>
    <phoneticPr fontId="3" type="noConversion"/>
  </si>
  <si>
    <t xml:space="preserve">Footwear, gaiters and the like, parts thereof 신발류 .모자류 .산류 .지팡이 .시트스틱 .채찍 및 이들의 부분품       </t>
    <phoneticPr fontId="3" type="noConversion"/>
  </si>
  <si>
    <t>Fish, crustaceans, molluscs, other aquatic inverte 어류 ,갑각류 ,연체동물 ,기타 수생무척추동물</t>
    <phoneticPr fontId="11" type="noConversion"/>
  </si>
  <si>
    <t>Iron and steel 철강</t>
    <phoneticPr fontId="3" type="noConversion"/>
  </si>
  <si>
    <t>Animal or vegetables fats, oils and waxes, etc. 동식물성 유지 ,이들의 분해생산물 ,조제식용지 ,동식물성의 납</t>
    <phoneticPr fontId="2" type="noConversion"/>
  </si>
  <si>
    <t>Sugars and sugar confectionery 당류와 설탕과자</t>
    <phoneticPr fontId="2" type="noConversion"/>
  </si>
  <si>
    <t>Aluminium and articles thereof 알루미늄과 그 제품</t>
    <phoneticPr fontId="2" type="noConversion"/>
  </si>
  <si>
    <t>Aluminium and articles thereof 알루미늄과 그 제품</t>
    <phoneticPr fontId="2" type="noConversion"/>
  </si>
  <si>
    <t xml:space="preserve">Source: Direction of Trade Statistics, July 2014 (IMF) </t>
    <phoneticPr fontId="2" type="noConversion"/>
  </si>
  <si>
    <t>출처: 국제통화기금 『무역통계연감, 2014년 7월』</t>
    <phoneticPr fontId="2" type="noConversion"/>
  </si>
  <si>
    <t>주: 1) 연평균 성장률은 2000년부터 2013년까지 지표를 기준으로 계산.</t>
    <phoneticPr fontId="2" type="noConversion"/>
  </si>
  <si>
    <t>Note: 1) Annual Growth Rate calculated is based on figures from 2000 to 2013</t>
    <phoneticPr fontId="2" type="noConversion"/>
  </si>
  <si>
    <t>Taiwan</t>
    <phoneticPr fontId="2" type="noConversion"/>
  </si>
  <si>
    <t>Netherlands</t>
    <phoneticPr fontId="2" type="noConversion"/>
  </si>
  <si>
    <t>Germany</t>
    <phoneticPr fontId="2" type="noConversion"/>
  </si>
  <si>
    <t>U.A.E</t>
    <phoneticPr fontId="2" type="noConversion"/>
  </si>
  <si>
    <t>Saudi Arabia</t>
    <phoneticPr fontId="2" type="noConversion"/>
  </si>
  <si>
    <t>India</t>
    <phoneticPr fontId="2" type="noConversion"/>
  </si>
  <si>
    <t>Australia</t>
    <phoneticPr fontId="2" type="noConversion"/>
  </si>
  <si>
    <t>Hong Kong</t>
    <phoneticPr fontId="2" type="noConversion"/>
  </si>
  <si>
    <t>Source : Direction of Trade Statistics, July 2014 (IMF)</t>
    <phoneticPr fontId="2" type="noConversion"/>
  </si>
  <si>
    <t xml:space="preserve">출처 : 국제통화기금 『무역통계연감, 2014년 7월』 </t>
    <phoneticPr fontId="2" type="noConversion"/>
  </si>
  <si>
    <t>Source: Direction of Trade Statistics, July 2014 (IMF)</t>
    <phoneticPr fontId="3" type="noConversion"/>
  </si>
  <si>
    <t xml:space="preserve">출처: 국제통화기금 『무역통계연감, 2014년 7월』 </t>
    <phoneticPr fontId="2" type="noConversion"/>
  </si>
  <si>
    <t>Korea</t>
    <phoneticPr fontId="3" type="noConversion"/>
  </si>
  <si>
    <t>Japan</t>
    <phoneticPr fontId="3" type="noConversion"/>
  </si>
  <si>
    <t>Import 수입</t>
    <phoneticPr fontId="3" type="noConversion"/>
  </si>
  <si>
    <t>Trade</t>
    <phoneticPr fontId="3" type="noConversion"/>
  </si>
  <si>
    <t xml:space="preserve">Export </t>
    <phoneticPr fontId="3" type="noConversion"/>
  </si>
  <si>
    <t xml:space="preserve">Import </t>
    <phoneticPr fontId="3" type="noConversion"/>
  </si>
  <si>
    <t xml:space="preserve">Import </t>
    <phoneticPr fontId="3" type="noConversion"/>
  </si>
  <si>
    <t>Trade</t>
    <phoneticPr fontId="3" type="noConversion"/>
  </si>
  <si>
    <t>Source: Direction of Trade Statistics, July 2014 (IMF)</t>
    <phoneticPr fontId="3" type="noConversion"/>
  </si>
  <si>
    <t xml:space="preserve">출처: 국제통화기금 『무역통계연감, 2014년 7월』 </t>
    <phoneticPr fontId="3" type="noConversion"/>
  </si>
  <si>
    <t>주: 국제무역통계가 수출은 FOB, 수입은 CIF로 집계됨에 따라 발생되는 차이임</t>
    <phoneticPr fontId="3" type="noConversion"/>
  </si>
  <si>
    <t xml:space="preserve">Partners 상대국 </t>
    <phoneticPr fontId="3" type="noConversion"/>
  </si>
  <si>
    <t>World</t>
    <phoneticPr fontId="3" type="noConversion"/>
  </si>
  <si>
    <t>Korea</t>
    <phoneticPr fontId="3" type="noConversion"/>
  </si>
  <si>
    <t>ASEAN</t>
    <phoneticPr fontId="3" type="noConversion"/>
  </si>
  <si>
    <t>China</t>
    <phoneticPr fontId="3" type="noConversion"/>
  </si>
  <si>
    <t>USA</t>
    <phoneticPr fontId="3" type="noConversion"/>
  </si>
  <si>
    <t xml:space="preserve">Others </t>
    <phoneticPr fontId="3" type="noConversion"/>
  </si>
  <si>
    <t xml:space="preserve">Country/Region 국가/지역 </t>
    <phoneticPr fontId="3" type="noConversion"/>
  </si>
  <si>
    <t xml:space="preserve">Trade 무역 </t>
    <phoneticPr fontId="3" type="noConversion"/>
  </si>
  <si>
    <t>Export 수출</t>
    <phoneticPr fontId="3" type="noConversion"/>
  </si>
  <si>
    <t xml:space="preserve">Export </t>
    <phoneticPr fontId="3" type="noConversion"/>
  </si>
  <si>
    <t xml:space="preserve">출처: 국제통화기금 『무역통계연감, 2014년 7월』 </t>
    <phoneticPr fontId="3" type="noConversion"/>
  </si>
  <si>
    <t xml:space="preserve">Note: Difference according to the compilation of international trade statistics (Export based on FOB, import based on CIF) </t>
    <phoneticPr fontId="3" type="noConversion"/>
  </si>
  <si>
    <t>C-7. Trend of ASEAN's and Korea's Major Trading Partners</t>
    <phoneticPr fontId="2" type="noConversion"/>
  </si>
  <si>
    <t xml:space="preserve">       아세안과 한국의 주요 무역 상대국 동향</t>
    <phoneticPr fontId="3" type="noConversion"/>
  </si>
  <si>
    <t>ASEAN's Major Trading Partners</t>
    <phoneticPr fontId="3" type="noConversion"/>
  </si>
  <si>
    <t>U.S.A</t>
    <phoneticPr fontId="3" type="noConversion"/>
  </si>
  <si>
    <t>Source: Direction of Trade Statistics, July 2014 (IMF)</t>
    <phoneticPr fontId="2" type="noConversion"/>
  </si>
  <si>
    <t xml:space="preserve">출처: 국제통화기금 『무역통계연감, 2014년 7월』 </t>
    <phoneticPr fontId="2" type="noConversion"/>
  </si>
  <si>
    <t xml:space="preserve">출처: 국제통화기금 『무역통계연감, 2014년 7월』 </t>
    <phoneticPr fontId="2" type="noConversion"/>
  </si>
  <si>
    <t>Note : EU means EEC in 1980, EU(15) in 1990 &amp; 2000, EU(27) in 2009 &amp; 2010</t>
    <phoneticPr fontId="3" type="noConversion"/>
  </si>
  <si>
    <t>주 : EU는 1980년에는 EEC, 1990과 2000년은 EU(15), 2009, 2010년은 EU(27)를 의미</t>
    <phoneticPr fontId="3" type="noConversion"/>
  </si>
  <si>
    <t>Korea's Top10 Trading Partners</t>
    <phoneticPr fontId="3" type="noConversion"/>
  </si>
  <si>
    <t>Korea's Top10 Trading Partners by Country/Region</t>
    <phoneticPr fontId="2" type="noConversion"/>
  </si>
  <si>
    <t>한국의 국가별 10대 무역 파트너</t>
    <phoneticPr fontId="2" type="noConversion"/>
  </si>
  <si>
    <t>한국의 국가/지역별 10대 무역 파트너</t>
    <phoneticPr fontId="2" type="noConversion"/>
  </si>
  <si>
    <t>순위
Rank</t>
    <phoneticPr fontId="3" type="noConversion"/>
  </si>
  <si>
    <t>수출 Export</t>
    <phoneticPr fontId="3" type="noConversion"/>
  </si>
  <si>
    <t>수입 Import</t>
    <phoneticPr fontId="3" type="noConversion"/>
  </si>
  <si>
    <t>수입 Import</t>
    <phoneticPr fontId="3" type="noConversion"/>
  </si>
  <si>
    <t>순위
Rank</t>
    <phoneticPr fontId="3" type="noConversion"/>
  </si>
  <si>
    <t>국가 Country</t>
    <phoneticPr fontId="3" type="noConversion"/>
  </si>
  <si>
    <t>금액 Value</t>
    <phoneticPr fontId="3" type="noConversion"/>
  </si>
  <si>
    <t>금액 Value</t>
    <phoneticPr fontId="3" type="noConversion"/>
  </si>
  <si>
    <t>Hong Kong</t>
  </si>
  <si>
    <t>Taiwan</t>
  </si>
  <si>
    <t>World</t>
    <phoneticPr fontId="3" type="noConversion"/>
  </si>
  <si>
    <t>Brunei's Top10 Trading Partners</t>
    <phoneticPr fontId="2" type="noConversion"/>
  </si>
  <si>
    <t>Cambodia's Top10 Trading Partners</t>
    <phoneticPr fontId="2" type="noConversion"/>
  </si>
  <si>
    <t>브루나이의 10대 무역 파트너</t>
    <phoneticPr fontId="2" type="noConversion"/>
  </si>
  <si>
    <t>캄보디아의 10대 무역 파트너</t>
    <phoneticPr fontId="2" type="noConversion"/>
  </si>
  <si>
    <t>Indonesia's Top10 Trading Partners</t>
    <phoneticPr fontId="2" type="noConversion"/>
  </si>
  <si>
    <t>Lao PDR' Top10 Trading Partners</t>
    <phoneticPr fontId="2" type="noConversion"/>
  </si>
  <si>
    <t>인도네시아의 10대 무역 파트너</t>
    <phoneticPr fontId="2" type="noConversion"/>
  </si>
  <si>
    <t>라오스의 10대 무역 파트너</t>
    <phoneticPr fontId="2" type="noConversion"/>
  </si>
  <si>
    <t>Note : 1)  Austria, Belgium, Cyprus, Estonia, Finland, France, Germany, Greece, Ireland, Italy,</t>
    <phoneticPr fontId="2" type="noConversion"/>
  </si>
  <si>
    <t>주 : 1) 오스트리아, 벨기에, 시프로스, 에스토니아, 핀란드, 프랑스, 독일, 그리스, 아일랜드, 이탈리아</t>
    <phoneticPr fontId="2" type="noConversion"/>
  </si>
  <si>
    <t xml:space="preserve">              Luxembourg, Malta, the Netherlands, Portugal, Slovakia, Slovenia, and Spain</t>
    <phoneticPr fontId="2" type="noConversion"/>
  </si>
  <si>
    <t xml:space="preserve">          룩셈부르크, 말타, 네덜란드, 포르투갈, 슬로바키아, 슬로베니아, 스페인</t>
    <phoneticPr fontId="2" type="noConversion"/>
  </si>
  <si>
    <t>Malaysia's Top10 Trading Partners</t>
    <phoneticPr fontId="3" type="noConversion"/>
  </si>
  <si>
    <t>Myanmar's Top10 Trading Partners</t>
    <phoneticPr fontId="3" type="noConversion"/>
  </si>
  <si>
    <t>말레이시아의 10대 무역파트너</t>
    <phoneticPr fontId="3" type="noConversion"/>
  </si>
  <si>
    <t>미얀마의 10대 무역파트너</t>
    <phoneticPr fontId="3" type="noConversion"/>
  </si>
  <si>
    <t>Korea, Republic of</t>
  </si>
  <si>
    <t>Philippines' Top10 Trading Partners</t>
    <phoneticPr fontId="3" type="noConversion"/>
  </si>
  <si>
    <t>Singapore's Top10 Trading Partners</t>
    <phoneticPr fontId="3" type="noConversion"/>
  </si>
  <si>
    <t>필리핀의 10대 무역파트너</t>
    <phoneticPr fontId="3" type="noConversion"/>
  </si>
  <si>
    <t>싱가포르의 10대 무역파트너</t>
    <phoneticPr fontId="3" type="noConversion"/>
  </si>
  <si>
    <t>수출 Export</t>
    <phoneticPr fontId="3" type="noConversion"/>
  </si>
  <si>
    <t>수출 Export</t>
    <phoneticPr fontId="3" type="noConversion"/>
  </si>
  <si>
    <t>금액 Value</t>
    <phoneticPr fontId="3" type="noConversion"/>
  </si>
  <si>
    <t>Thailand's Top10 Trading Partners</t>
    <phoneticPr fontId="3" type="noConversion"/>
  </si>
  <si>
    <t>Viet Nam's Top10 Trading Partners</t>
    <phoneticPr fontId="3" type="noConversion"/>
  </si>
  <si>
    <t>태국의 10대 무역파트너</t>
    <phoneticPr fontId="3" type="noConversion"/>
  </si>
  <si>
    <t>베트남의 10대 무역파트너</t>
    <phoneticPr fontId="3" type="noConversion"/>
  </si>
  <si>
    <t>수입 Import</t>
    <phoneticPr fontId="3" type="noConversion"/>
  </si>
  <si>
    <t>수입 Import</t>
    <phoneticPr fontId="3" type="noConversion"/>
  </si>
  <si>
    <t>국가 Country</t>
    <phoneticPr fontId="3" type="noConversion"/>
  </si>
  <si>
    <t xml:space="preserve">       2012년 아세안의 10대 수입 품목</t>
    <phoneticPr fontId="3" type="noConversion"/>
  </si>
  <si>
    <t xml:space="preserve">Vehicles other than railway, tramway 철도 또는 궤도용 이외의 차량 및 그 부분품과 부속품                                                     </t>
    <phoneticPr fontId="2" type="noConversion"/>
  </si>
  <si>
    <t xml:space="preserve">Vehicles other than railway, tramway 철도 또는 궤도용 이외의 차량 및 그 부분품과 부속품                  </t>
    <phoneticPr fontId="2" type="noConversion"/>
  </si>
  <si>
    <t xml:space="preserve">Plastics and articles thereof 플라스틱 및 그 제품                                                             </t>
    <phoneticPr fontId="2" type="noConversion"/>
  </si>
  <si>
    <t xml:space="preserve">Plastics and articles thereof 플라스틱 및 그 제품           </t>
    <phoneticPr fontId="2" type="noConversion"/>
  </si>
  <si>
    <t xml:space="preserve">Pearls, precious stones, metals, coins, etc 진주 ,귀석 .반귀석 ,귀금속 ,귀금속을 입힌 금속 ,모조신변장식용품 ,주화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</si>
  <si>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</t>
    <phoneticPr fontId="2" type="noConversion"/>
  </si>
  <si>
    <t xml:space="preserve">Organic chemicals 유기화학품        </t>
    <phoneticPr fontId="2" type="noConversion"/>
  </si>
  <si>
    <t xml:space="preserve">Articles of iron or steel 철강의 제품                                                     </t>
    <phoneticPr fontId="2" type="noConversion"/>
  </si>
  <si>
    <t xml:space="preserve">Mineral fuels, oils, distillation products, etc 광물성연료, 광물유, 이들의 증류물, 역청물질, 광물성 왁스                                           </t>
    <phoneticPr fontId="2" type="noConversion"/>
  </si>
  <si>
    <t xml:space="preserve">Mineral fuels, oils, distillation products, etc 광물성연료, 광물유, 이들의 증류물, 역청물질, 광물성 왁스                                                        </t>
    <phoneticPr fontId="2" type="noConversion"/>
  </si>
  <si>
    <t xml:space="preserve">Vehicles other than railway, tramway 철도 또는 궤도용 이외의 차량 및 그 부분품과 부속품                                                </t>
    <phoneticPr fontId="2" type="noConversion"/>
  </si>
  <si>
    <t xml:space="preserve">Electrical, electronic equipment 전자기기와 부품, 음향기기, TV                                            </t>
    <phoneticPr fontId="2" type="noConversion"/>
  </si>
  <si>
    <t xml:space="preserve">Electrical, electronic equipment 전자기기와 부품, 음향기기, TV  </t>
    <phoneticPr fontId="2" type="noConversion"/>
  </si>
  <si>
    <t xml:space="preserve">Optical, photo, technical, medical, etc apparatus 광학기기, 사진용 기기, 영화용 기기, 측정기기, 검사기기, 정밀기기와 의료용기기 및 부속품 </t>
    <phoneticPr fontId="2" type="noConversion"/>
  </si>
  <si>
    <t>Furniture, lighting, signs, prefabricated buildings 가구와 침구 ,램프와 조명기구 ,조명용 사인 ,조립식 건물</t>
    <phoneticPr fontId="2" type="noConversion"/>
  </si>
  <si>
    <t xml:space="preserve">Tobacco and manufactured tobacco substitutes 담배 ,제조한 담배대용물                                                                                        </t>
    <phoneticPr fontId="2" type="noConversion"/>
  </si>
  <si>
    <t xml:space="preserve">Articles of iron or steel 철강의 제품       </t>
    <phoneticPr fontId="2" type="noConversion"/>
  </si>
  <si>
    <t xml:space="preserve">Cereals 곡물            </t>
    <phoneticPr fontId="2" type="noConversion"/>
  </si>
  <si>
    <t xml:space="preserve">Mineral fuels, oils, distillation products, etc 광물성연료, 광물유, 이들의 증류물, 역청물질, 광물성 왁스                    </t>
    <phoneticPr fontId="2" type="noConversion"/>
  </si>
  <si>
    <t>Boilers, machinery, etc 보일러와 기계류 및 이들의 부분품</t>
    <phoneticPr fontId="2" type="noConversion"/>
  </si>
  <si>
    <t xml:space="preserve">Vehicles other than railway, tramway 철도 또는 궤도용 이외의 차량 및 그 부분품과 부속품                                                                                                 </t>
    <phoneticPr fontId="2" type="noConversion"/>
  </si>
  <si>
    <t xml:space="preserve">Plastics and articles thereof 플라스틱 및 그 제품                 </t>
    <phoneticPr fontId="2" type="noConversion"/>
  </si>
  <si>
    <t xml:space="preserve">Aircraft, spacecraft, and parts thereof 항공기와 우주선 및 이들의 부분품                                                                          </t>
    <phoneticPr fontId="2" type="noConversion"/>
  </si>
  <si>
    <t>C-15. Myanmar's Top Ten Trade Products, 2010</t>
    <phoneticPr fontId="2" type="noConversion"/>
  </si>
  <si>
    <t xml:space="preserve">Electrical, electronic equipment 전자기기와 부품, 음향기기, TV   </t>
    <phoneticPr fontId="2" type="noConversion"/>
  </si>
  <si>
    <t xml:space="preserve">Mineral fuels, oils, distillation products, etc 광물성연료, 광물유, 이들의 증류물, 역청물질, 광물성 왁스                                           </t>
    <phoneticPr fontId="2" type="noConversion"/>
  </si>
  <si>
    <t xml:space="preserve">Mineral fuels, oils, distillation products, etc 광물성연료, 광물유, 이들의 증류물, 역청물질, 광물성 왁스               </t>
    <phoneticPr fontId="2" type="noConversion"/>
  </si>
  <si>
    <t xml:space="preserve">Boilers, machinery, etc 보일러와 기계류 및 이들의 부분품                                       </t>
    <phoneticPr fontId="2" type="noConversion"/>
  </si>
  <si>
    <t xml:space="preserve">Vehicles other than railway, tramway 철도 또는 궤도용 이외의 차량 및 그 부분품과 부속품        </t>
    <phoneticPr fontId="2" type="noConversion"/>
  </si>
  <si>
    <t xml:space="preserve">Plastics and articles thereof 플라스틱 및 그 제품      </t>
    <phoneticPr fontId="2" type="noConversion"/>
  </si>
  <si>
    <t xml:space="preserve">Cereals 곡물    </t>
    <phoneticPr fontId="2" type="noConversion"/>
  </si>
  <si>
    <t xml:space="preserve">Aircraft, spacecraft, and parts thereof 항공기와 우주선 및 이들의 부분품                                                                       </t>
    <phoneticPr fontId="2" type="noConversion"/>
  </si>
  <si>
    <t xml:space="preserve">Residues, wastes of food industry, animal fodder 식품공업시 생기는 잔유물과 웨이스트 ,조제사료                                                                </t>
    <phoneticPr fontId="2" type="noConversion"/>
  </si>
  <si>
    <t>Pharmaceutical products 의료용품</t>
    <phoneticPr fontId="2" type="noConversion"/>
  </si>
  <si>
    <t xml:space="preserve">Pearls, precious stones, metals, coins, etc 진주 ,귀석 .반귀석 ,귀금속 ,귀금속을 입힌 금속 ,모조신변장식용품 ,주화                                                                              </t>
    <phoneticPr fontId="2" type="noConversion"/>
  </si>
  <si>
    <t>Plastics and articles thereof 플라스틱 및 그 제품</t>
    <phoneticPr fontId="2" type="noConversion"/>
  </si>
  <si>
    <t>Aircraft, spacecraft, and parts thereof 항공기와 우주선 및 이들의 부분품</t>
    <phoneticPr fontId="2" type="noConversion"/>
  </si>
  <si>
    <t>Commodities not elsewhere specified 기타 미분류 제품</t>
    <phoneticPr fontId="2" type="noConversion"/>
  </si>
  <si>
    <t xml:space="preserve">Iron and steel 철강                                               </t>
    <phoneticPr fontId="2" type="noConversion"/>
  </si>
  <si>
    <t xml:space="preserve">Pearls, precious stones, metals, coins, etc 진주 ,귀석 .반귀석 ,귀금속 ,귀금속을 입힌 금속 ,모조신변장식용품 ,주화                                                                             </t>
    <phoneticPr fontId="2" type="noConversion"/>
  </si>
  <si>
    <t xml:space="preserve">Organic chemicals 유기화학품       </t>
    <phoneticPr fontId="2" type="noConversion"/>
  </si>
  <si>
    <t xml:space="preserve">Articles of iron or steel 철강의 제품                                                                                               </t>
    <phoneticPr fontId="2" type="noConversion"/>
  </si>
  <si>
    <t>Optical, photo, technical, medical, etc apparatus 광학기기, 사진용 기기, 영화용 기기, 측정기기, 검사기기, 정밀기기와 의료용기기 및 부속품</t>
    <phoneticPr fontId="2" type="noConversion"/>
  </si>
  <si>
    <t xml:space="preserve">Electrical, electronic equipment 전자기기와 부품, 음향기기, TV       </t>
    <phoneticPr fontId="2" type="noConversion"/>
  </si>
  <si>
    <t xml:space="preserve">Boilers, machinery, etc 보일러와 기계류 및 이들의 부분품                                     </t>
    <phoneticPr fontId="2" type="noConversion"/>
  </si>
  <si>
    <t xml:space="preserve">Residues, wastes of food industry, animal fodder 식품공업시 생기는 잔유물과 웨이스트 ,조제사료                                                     </t>
    <phoneticPr fontId="2" type="noConversion"/>
  </si>
  <si>
    <t>Manmade staple fibres 인조단섬유</t>
    <phoneticPr fontId="2" type="noConversion"/>
  </si>
  <si>
    <t xml:space="preserve">Articles of iron or steel 철강의 제품                                                                                    </t>
    <phoneticPr fontId="2" type="noConversion"/>
  </si>
  <si>
    <t>Cotton 면</t>
    <phoneticPr fontId="2" type="noConversion"/>
  </si>
  <si>
    <t xml:space="preserve">Rubber and articles thereof 고무와 그 제품                                                   </t>
    <phoneticPr fontId="2" type="noConversion"/>
  </si>
  <si>
    <t xml:space="preserve">Animal,vegetable fats and oils, cleavage products, etc 동식물성 유지, 이들의 분해생산물, 조제식용지, 동식물성 왁스                                              </t>
    <phoneticPr fontId="2" type="noConversion"/>
  </si>
  <si>
    <t>Vehicles other than railway, tramway 철도 또는 궤도용 이외의 차량 및 그 부분품과 부속품</t>
    <phoneticPr fontId="2" type="noConversion"/>
  </si>
  <si>
    <t xml:space="preserve">Commodities not elsewhere specified 기타 미분류 제품                                                    </t>
    <phoneticPr fontId="2" type="noConversion"/>
  </si>
  <si>
    <t xml:space="preserve">Organic chemicals 유기화학품                                               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</si>
  <si>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         </t>
    <phoneticPr fontId="2" type="noConversion"/>
  </si>
  <si>
    <t xml:space="preserve">63    </t>
  </si>
  <si>
    <t xml:space="preserve">Vehicles other than railway, tramway 철도 또는 궤도용 이외의 차량 및 그 부분품과 부속품                                                                </t>
    <phoneticPr fontId="2" type="noConversion"/>
  </si>
  <si>
    <t xml:space="preserve">Footwear, gaiters and the like, parts thereof 신발류 .모자류 .산류 .지팡이 .시트스틱 .채찍 및 이들의 부분품                                  </t>
    <phoneticPr fontId="2" type="noConversion"/>
  </si>
  <si>
    <t xml:space="preserve">Articles of apparel, accessories, not knit or crochet 의류와 그 부속품 (메리야스 및 뜨게질편물의 것은제외 )             </t>
    <phoneticPr fontId="2" type="noConversion"/>
  </si>
  <si>
    <t xml:space="preserve">Rubber and articles thereof 고무과 그 제품                        </t>
    <phoneticPr fontId="2" type="noConversion"/>
  </si>
  <si>
    <t xml:space="preserve">Electrical, electronic equipment 전자기기와 부품, 음향기기, TV                                            </t>
    <phoneticPr fontId="2" type="noConversion"/>
  </si>
  <si>
    <t xml:space="preserve">Electrical, electronic equipment 전자기기와 부품, 음향기기, TV    </t>
    <phoneticPr fontId="2" type="noConversion"/>
  </si>
  <si>
    <t xml:space="preserve">Other made textile articles, sets, worn clothing etc 다른 직물, 의류  </t>
    <phoneticPr fontId="2" type="noConversion"/>
  </si>
  <si>
    <t xml:space="preserve">Rubber and articles thereof 고무와 그 제품                                                  </t>
    <phoneticPr fontId="2" type="noConversion"/>
  </si>
  <si>
    <t xml:space="preserve">Electrical, electronic equipment 전자기기와 부품, 음향기기, TV                                                         </t>
    <phoneticPr fontId="2" type="noConversion"/>
  </si>
  <si>
    <t xml:space="preserve">Boilers, machinery, etc 보일러와 기계류 및 이들의 부분품                                                                         </t>
    <phoneticPr fontId="2" type="noConversion"/>
  </si>
  <si>
    <t>Articles of apparel, accessories, not knit or crochet 의류와 그 부속품 (메리야스 및 뜨게질편물의 것은 제외 )</t>
    <phoneticPr fontId="2" type="noConversion"/>
  </si>
  <si>
    <t xml:space="preserve">Paper &amp; paperboard, articles of pulp, paper and board 지와 판지 ,제지용펄프 .지 또는 판지의 제품 </t>
    <phoneticPr fontId="2" type="noConversion"/>
  </si>
  <si>
    <t xml:space="preserve">Vehicles other than railway, tramway 철도 또는 궤도용 이외의 차량 및 그 부분품과 부속품                                      </t>
    <phoneticPr fontId="2" type="noConversion"/>
  </si>
  <si>
    <t xml:space="preserve">Miscellaneous chemical products 각종 화학공업 생산품                                                           </t>
    <phoneticPr fontId="2" type="noConversion"/>
  </si>
  <si>
    <t xml:space="preserve">Plastics and articles thereof 플라스틱 및 그 제품                         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</si>
  <si>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              </t>
    <phoneticPr fontId="2" type="noConversion"/>
  </si>
  <si>
    <t>Boilers, machinery, etc 보일러와 기계류 및 이들의 부분품</t>
    <phoneticPr fontId="2" type="noConversion"/>
  </si>
  <si>
    <t xml:space="preserve">Wood and articles of wood, wood charcoal 목재와 그 제품 및 목탄            </t>
    <phoneticPr fontId="2" type="noConversion"/>
  </si>
  <si>
    <t xml:space="preserve">Animal,vegetable fats and oils, cleavage products, etc 동식물성 유지, 이들의 분해생산물, 조제식용지, 동식물성 왁스                                                                      </t>
    <phoneticPr fontId="2" type="noConversion"/>
  </si>
  <si>
    <t xml:space="preserve">Plastics and articles thereof 플라스틱 및 그 제품                                     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</si>
  <si>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  </t>
    <phoneticPr fontId="2" type="noConversion"/>
  </si>
  <si>
    <t xml:space="preserve">Pearls, precious stones, metals, coins, etc 진주 ,귀석 .반귀석 ,귀금속 ,귀금속을 입힌 금속 ,모조신변장식용품 ,주화  </t>
    <phoneticPr fontId="2" type="noConversion"/>
  </si>
  <si>
    <t>Pharmaceutical products 의료용품</t>
    <phoneticPr fontId="11" type="noConversion"/>
  </si>
  <si>
    <t xml:space="preserve">Aircraft, spacecraft, and parts thereof 항공기와 우주선 및 이들의 부분품                                       </t>
    <phoneticPr fontId="2" type="noConversion"/>
  </si>
  <si>
    <t xml:space="preserve">Vehicles other than railway, tramway 철도 또는 궤도용 이외의 차량 및 그 부분품과 부속품         </t>
    <phoneticPr fontId="2" type="noConversion"/>
  </si>
  <si>
    <t xml:space="preserve">Rubber and articles thereof 고무와 그 제품                                           </t>
    <phoneticPr fontId="2" type="noConversion"/>
  </si>
  <si>
    <t>Organic chemicals 유기화학품</t>
    <phoneticPr fontId="2" type="noConversion"/>
  </si>
  <si>
    <t xml:space="preserve">Cereals 곡물                                                                         </t>
    <phoneticPr fontId="2" type="noConversion"/>
  </si>
  <si>
    <t xml:space="preserve">09    </t>
  </si>
  <si>
    <t xml:space="preserve">Electrical, electronic equipment 전자기기와 부품, 음향기기, TV                                                    </t>
    <phoneticPr fontId="2" type="noConversion"/>
  </si>
  <si>
    <t xml:space="preserve">Mineral fuels, oils, distillation products, etc 광물성연료, 광물유, 이들의 증류물, 역청물질, 광물성 왁스                                   </t>
    <phoneticPr fontId="2" type="noConversion"/>
  </si>
  <si>
    <t xml:space="preserve">Boilers, machinery, etc 보일러와 기계류 및 이들의 부분품                                    </t>
    <phoneticPr fontId="2" type="noConversion"/>
  </si>
  <si>
    <t>Fish, crustaceans, molluscs, aquatic invertebrates nes 어류 ,갑각류 ,연체동물 ,기타 수생무척추동물</t>
    <phoneticPr fontId="2" type="noConversion"/>
  </si>
  <si>
    <t>Coffee, tea, mate and spices 커피, 차, 마테 및 향신료</t>
    <phoneticPr fontId="2" type="noConversion"/>
  </si>
  <si>
    <t>(US$ Million 백만달러, %)</t>
    <phoneticPr fontId="2" type="noConversion"/>
  </si>
  <si>
    <r>
      <t>Trade Dependency Rate</t>
    </r>
    <r>
      <rPr>
        <vertAlign val="superscript"/>
        <sz val="9"/>
        <color theme="1"/>
        <rFont val="돋움"/>
        <family val="3"/>
        <charset val="129"/>
      </rPr>
      <t>2)</t>
    </r>
    <r>
      <rPr>
        <sz val="9"/>
        <color theme="1"/>
        <rFont val="돋움"/>
        <family val="3"/>
        <charset val="129"/>
      </rPr>
      <t xml:space="preserve"> (2014)
무역의존도 (2014년)</t>
    </r>
    <phoneticPr fontId="2" type="noConversion"/>
  </si>
  <si>
    <t>ASEAN</t>
    <phoneticPr fontId="2" type="noConversion"/>
  </si>
  <si>
    <t>China</t>
    <phoneticPr fontId="2" type="noConversion"/>
  </si>
  <si>
    <t>U.S.A</t>
    <phoneticPr fontId="2" type="noConversion"/>
  </si>
  <si>
    <t>Japan</t>
    <phoneticPr fontId="2" type="noConversion"/>
  </si>
  <si>
    <t>HongKongSAR</t>
    <phoneticPr fontId="2" type="noConversion"/>
  </si>
  <si>
    <t>Korea</t>
    <phoneticPr fontId="2" type="noConversion"/>
  </si>
  <si>
    <t>Australia</t>
    <phoneticPr fontId="2" type="noConversion"/>
  </si>
  <si>
    <t>India</t>
    <phoneticPr fontId="2" type="noConversion"/>
  </si>
  <si>
    <t>Taiwan,Province of China</t>
    <phoneticPr fontId="2" type="noConversion"/>
  </si>
  <si>
    <t>Netherlands</t>
    <phoneticPr fontId="2" type="noConversion"/>
  </si>
  <si>
    <t>Germany</t>
    <phoneticPr fontId="2" type="noConversion"/>
  </si>
  <si>
    <t>Taiwan Province of China</t>
  </si>
  <si>
    <t>ASEAN</t>
    <phoneticPr fontId="34" type="noConversion"/>
  </si>
  <si>
    <t>China</t>
    <phoneticPr fontId="2" type="noConversion"/>
  </si>
  <si>
    <t>C-6. Trade Partners of ASEAN, Japan, China and Korea by Major Regions, 2014</t>
    <phoneticPr fontId="2" type="noConversion"/>
  </si>
  <si>
    <t xml:space="preserve">       2014년 아세안과 한중일의 주요 무역 파트너</t>
    <phoneticPr fontId="3" type="noConversion"/>
  </si>
  <si>
    <t>-</t>
    <phoneticPr fontId="3" type="noConversion"/>
  </si>
  <si>
    <t>C-8. Top Ten Trading Partners of ASEAN Member Countries and Korea, 2014</t>
    <phoneticPr fontId="2" type="noConversion"/>
  </si>
  <si>
    <t xml:space="preserve">       2014년 아세안 각 국가와 한국의 10대 무역 파트너</t>
    <phoneticPr fontId="3" type="noConversion"/>
  </si>
  <si>
    <t>Mexico</t>
    <phoneticPr fontId="2" type="noConversion"/>
  </si>
  <si>
    <t>Germany</t>
    <phoneticPr fontId="2" type="noConversion"/>
  </si>
  <si>
    <t>China</t>
    <phoneticPr fontId="3" type="noConversion"/>
  </si>
  <si>
    <t>HongKong</t>
    <phoneticPr fontId="3" type="noConversion"/>
  </si>
  <si>
    <t>ASEAN</t>
    <phoneticPr fontId="3" type="noConversion"/>
  </si>
  <si>
    <r>
      <t>Euro Area (WEO)</t>
    </r>
    <r>
      <rPr>
        <vertAlign val="superscript"/>
        <sz val="9"/>
        <color indexed="8"/>
        <rFont val="돋움"/>
        <family val="3"/>
        <charset val="129"/>
      </rPr>
      <t>1)</t>
    </r>
    <phoneticPr fontId="2" type="noConversion"/>
  </si>
  <si>
    <t>China, P.R.: Mainland</t>
  </si>
  <si>
    <t>China</t>
    <phoneticPr fontId="2" type="noConversion"/>
  </si>
  <si>
    <t>World</t>
    <phoneticPr fontId="3" type="noConversion"/>
  </si>
  <si>
    <t xml:space="preserve">Taiwan </t>
    <phoneticPr fontId="2" type="noConversion"/>
  </si>
  <si>
    <t>China, P.R.: Hong Kong</t>
  </si>
  <si>
    <t>Hong Kong</t>
    <phoneticPr fontId="2" type="noConversion"/>
  </si>
  <si>
    <t>Korea, Republic of</t>
    <phoneticPr fontId="2" type="noConversion"/>
  </si>
  <si>
    <t>Russian Federation</t>
  </si>
  <si>
    <t>China</t>
    <phoneticPr fontId="3" type="noConversion"/>
  </si>
  <si>
    <t xml:space="preserve">Taiwan </t>
    <phoneticPr fontId="3" type="noConversion"/>
  </si>
  <si>
    <t>Hong Kong</t>
    <phoneticPr fontId="3" type="noConversion"/>
  </si>
  <si>
    <t>Taiwan</t>
    <phoneticPr fontId="3" type="noConversion"/>
  </si>
  <si>
    <t xml:space="preserve">Taiwan </t>
    <phoneticPr fontId="3" type="noConversion"/>
  </si>
  <si>
    <t>Taiwan</t>
    <phoneticPr fontId="3" type="noConversion"/>
  </si>
  <si>
    <t>C-21. Korea's Top Ten Trade Products with the World, 2014</t>
    <phoneticPr fontId="11" type="noConversion"/>
  </si>
  <si>
    <t xml:space="preserve">         2014년 한국의 10대 무역 품목</t>
    <phoneticPr fontId="3" type="noConversion"/>
  </si>
  <si>
    <t>Wood and its products and charcoal 목재와 그 제품 및 목탄</t>
    <phoneticPr fontId="2" type="noConversion"/>
  </si>
  <si>
    <t>C-22. Korea's Top Ten Trade Products with ASEAN, 2014</t>
    <phoneticPr fontId="11" type="noConversion"/>
  </si>
  <si>
    <t xml:space="preserve">         2014년 한국의 對 아세안 10대 무역품목</t>
    <phoneticPr fontId="11" type="noConversion"/>
  </si>
  <si>
    <t>19</t>
  </si>
  <si>
    <t>32</t>
  </si>
  <si>
    <t>Lamp black, dyeing extracts, tannin and derivatives thereof, etc 유연 .염색엑스 ,탄닌과  그  유도체 ,염료 .안료 ,페인트 ,퍼티 ,잉크</t>
    <phoneticPr fontId="2" type="noConversion"/>
  </si>
  <si>
    <t>Others 기타 품목</t>
    <phoneticPr fontId="2" type="noConversion"/>
  </si>
  <si>
    <t>C-23. Korea's Major Export Products to ASEAN by Country, 2014</t>
    <phoneticPr fontId="11" type="noConversion"/>
  </si>
  <si>
    <t xml:space="preserve">         2014년 한국의 對 아세안 국가별 주요 수출품목</t>
    <phoneticPr fontId="3" type="noConversion"/>
  </si>
  <si>
    <t>-</t>
  </si>
  <si>
    <t>C-24. Korea's Major Import Products to ASEAN by Country, 2014</t>
    <phoneticPr fontId="11" type="noConversion"/>
  </si>
  <si>
    <t xml:space="preserve">         2014년 한국의 對 아세안 국가별 주요 수입품목</t>
    <phoneticPr fontId="3" type="noConversion"/>
  </si>
  <si>
    <t>08</t>
  </si>
  <si>
    <t>Edible fruit and nuts, peel of citrus fruit or melons 식용의  과실과  견과류 ,감귤류  또는  멜론의  껍질</t>
    <phoneticPr fontId="2" type="noConversion"/>
  </si>
  <si>
    <t>Others 기타 품목</t>
    <phoneticPr fontId="2" type="noConversion"/>
  </si>
  <si>
    <t xml:space="preserve">Articles of apparel, accessories, not knit or crochet  의류와 부속품(메리야스 및 뜨게질편물의 것은 제외)                                    </t>
    <phoneticPr fontId="2" type="noConversion"/>
  </si>
  <si>
    <t>Residues, wastes of food industry, animal fodder 식품공업시 생기는 잔유물과 웨이스트, 조제사료</t>
    <phoneticPr fontId="2" type="noConversion"/>
  </si>
  <si>
    <t xml:space="preserve">Aircraft, spacecraft, and parts thereof 항공기와 우주선 및 이들의 부분품                  </t>
    <phoneticPr fontId="2" type="noConversion"/>
  </si>
  <si>
    <t xml:space="preserve">Plastics and articles thereof 플라스틱 및 그 제품                            </t>
    <phoneticPr fontId="2" type="noConversion"/>
  </si>
  <si>
    <t xml:space="preserve">Mineral fuels, oils, distillation products, etc 광물성 연료, 광물유, 이들의 증류물, 역청물질, 광물성 왁스                                      </t>
    <phoneticPr fontId="2" type="noConversion"/>
  </si>
  <si>
    <t xml:space="preserve">Organic chemicals 유기화학품                                                                        </t>
    <phoneticPr fontId="2" type="noConversion"/>
  </si>
  <si>
    <t xml:space="preserve">Boilers, machinery, etc 보일러와 기계류 및 이들의 부분품                                               </t>
    <phoneticPr fontId="2" type="noConversion"/>
  </si>
  <si>
    <t xml:space="preserve">Articles of iron or steel 철강의 제품                                          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</si>
  <si>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</t>
    <phoneticPr fontId="2" type="noConversion"/>
  </si>
  <si>
    <t xml:space="preserve">Electrical, electronic equipment 전자기기와 부품, 음향기기, TV                                                          </t>
    <phoneticPr fontId="2" type="noConversion"/>
  </si>
  <si>
    <t xml:space="preserve">Aircraft, spacecraft, and parts thereof 항공기와 우주선 및 이들의 부분품                                                   </t>
    <phoneticPr fontId="2" type="noConversion"/>
  </si>
  <si>
    <t xml:space="preserve">Iron and steel 철강                                                                            </t>
    <phoneticPr fontId="2" type="noConversion"/>
  </si>
  <si>
    <t xml:space="preserve">Commodities not elsewhere specified 기타 미분류 제품                                                      </t>
    <phoneticPr fontId="2" type="noConversion"/>
  </si>
  <si>
    <t xml:space="preserve">Tools, implements, cutlery, etc of base metal 비금속제의 공구, 도구, 칼붙이, 스푼과 포크 및 이들의 부분품                                             </t>
    <phoneticPr fontId="2" type="noConversion"/>
  </si>
  <si>
    <t xml:space="preserve">Wood and articles of wood, wood charcoal 목재와 그 제품 및 목판                         </t>
    <phoneticPr fontId="2" type="noConversion"/>
  </si>
  <si>
    <t xml:space="preserve">Printed books, newspapers, pictures etc 인쇄서적, 신문, 회화, 기타 인쇄물, 수제문서, 타이프문서, 도면                                                   </t>
    <phoneticPr fontId="2" type="noConversion"/>
  </si>
  <si>
    <t xml:space="preserve">Footwear, gaiters and the like, parts thereof  신발류, 모자류, 산류, 지팡이, 시트스틱, 채찍 및 이들의 부분품                                             </t>
    <phoneticPr fontId="2" type="noConversion"/>
  </si>
  <si>
    <t xml:space="preserve">Residues, wastes of food industry, animal fodder 식품공업시 생기는 잔유물과 웨이스트, 조제사료                                         </t>
    <phoneticPr fontId="2" type="noConversion"/>
  </si>
  <si>
    <t xml:space="preserve">74    </t>
  </si>
  <si>
    <t xml:space="preserve">Iron and steel 철강                                                                            </t>
    <phoneticPr fontId="2" type="noConversion"/>
  </si>
  <si>
    <t xml:space="preserve">Copper and articles thereof  구리와 그 제품                                       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</si>
  <si>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                                              </t>
    <phoneticPr fontId="2" type="noConversion"/>
  </si>
  <si>
    <t xml:space="preserve">Vehicles other than railway, tramway 철도 또는 궤도용 이외의 차량 및 그 부분품과 부속품                                                        </t>
    <phoneticPr fontId="2" type="noConversion"/>
  </si>
  <si>
    <t xml:space="preserve">Edible fruit, nuts, peel of citrus fruit, melons 식용과일, 견과류 및 과일껍질, 멜론 등                                           </t>
    <phoneticPr fontId="2" type="noConversion"/>
  </si>
  <si>
    <t xml:space="preserve">Copper and articles thereof 구리 및 그 제품                                                              </t>
    <phoneticPr fontId="2" type="noConversion"/>
  </si>
  <si>
    <t>C-9. ASEAN's Top Ten Export Products, 2013</t>
    <phoneticPr fontId="2" type="noConversion"/>
  </si>
  <si>
    <t>C-10. ASEAN's Top Ten Import Products, 2013</t>
    <phoneticPr fontId="2" type="noConversion"/>
  </si>
  <si>
    <t>C-16. Philippines's Top Ten Trade Products, 2013</t>
    <phoneticPr fontId="2" type="noConversion"/>
  </si>
  <si>
    <t>C-17. Singapore's Top Ten Trade Products, 2013</t>
    <phoneticPr fontId="2" type="noConversion"/>
  </si>
  <si>
    <t xml:space="preserve">        2013년 필리핀의 10대 무역 품목</t>
    <phoneticPr fontId="2" type="noConversion"/>
  </si>
  <si>
    <t xml:space="preserve">        2013년 싱가포르의 10대 무역 품목</t>
    <phoneticPr fontId="2" type="noConversion"/>
  </si>
  <si>
    <t>C-13. Indonesia's Top Ten Trade Products, 2013</t>
    <phoneticPr fontId="11" type="noConversion"/>
  </si>
  <si>
    <t xml:space="preserve">        2013년 인도네시아의 10대 무역 품목</t>
    <phoneticPr fontId="2" type="noConversion"/>
  </si>
  <si>
    <t>C-14. Malaysia's Top Ten Trade Products, 2013</t>
    <phoneticPr fontId="11" type="noConversion"/>
  </si>
  <si>
    <t xml:space="preserve">        2013년 말레이시아의 10대 무역 품목</t>
    <phoneticPr fontId="2" type="noConversion"/>
  </si>
  <si>
    <t>C-11. Brunei's Top Ten Trade Products, 2013</t>
    <phoneticPr fontId="2" type="noConversion"/>
  </si>
  <si>
    <t xml:space="preserve">       2013년 브루나이의 10대 무역 품목</t>
    <phoneticPr fontId="2" type="noConversion"/>
  </si>
  <si>
    <t>C-12. Cambodia's Top Ten Trade Products, 2013</t>
    <phoneticPr fontId="11" type="noConversion"/>
  </si>
  <si>
    <t xml:space="preserve">       2013년 캄보디아의 10대 무역 품목</t>
    <phoneticPr fontId="2" type="noConversion"/>
  </si>
  <si>
    <t xml:space="preserve">       2013년 아세안의 10대 수출 품목</t>
    <phoneticPr fontId="3" type="noConversion"/>
  </si>
  <si>
    <t xml:space="preserve">Electrical, electronic equipment 전자기기와 부품, 음향기기, TV                                            </t>
    <phoneticPr fontId="2" type="noConversion"/>
  </si>
  <si>
    <t xml:space="preserve">Vehicles other than railway, tramway 철도 또는 궤도용 이외의 차량 및 그 부분품과 부속품                  </t>
    <phoneticPr fontId="2" type="noConversion"/>
  </si>
  <si>
    <t xml:space="preserve">Plastics and articles thereof 플라스틱 및 그 제품           </t>
    <phoneticPr fontId="2" type="noConversion"/>
  </si>
  <si>
    <t xml:space="preserve">Pearls, precious stones, metals, coins, etc 진주 ,귀석 .반귀석 ,귀금속 ,귀금속을 입힌 금속 ,모조신변장식용품 ,주화                      </t>
    <phoneticPr fontId="2" type="noConversion"/>
  </si>
  <si>
    <t xml:space="preserve">Optical, photo, technical, medical, etc apparatus 광학기기, 사진용 기기, 영화용 기기, 측정기기, 검사기기, 정밀기기와 의료용기기 및 부속품     </t>
    <phoneticPr fontId="2" type="noConversion"/>
  </si>
  <si>
    <t xml:space="preserve">Organic chemicals 유기화학품        </t>
    <phoneticPr fontId="2" type="noConversion"/>
  </si>
  <si>
    <t>Top Ten Major Products 10대품목 계</t>
    <phoneticPr fontId="11" type="noConversion"/>
  </si>
  <si>
    <t>Others 기타</t>
    <phoneticPr fontId="11" type="noConversion"/>
  </si>
  <si>
    <t>Total 전체</t>
    <phoneticPr fontId="11" type="noConversion"/>
  </si>
  <si>
    <t>Note : 1) Myanmar is not available and excluded from total in 2012</t>
    <phoneticPr fontId="2" type="noConversion"/>
  </si>
  <si>
    <t xml:space="preserve">         2)Myanmar is not available and excluded from total in 2013</t>
    <phoneticPr fontId="2" type="noConversion"/>
  </si>
  <si>
    <t>주 : 1) 2012년도는 브루나이, 라오스 제외</t>
    <phoneticPr fontId="2" type="noConversion"/>
  </si>
  <si>
    <t xml:space="preserve">      2) 2013년도는 브루나이, 라오스, 미얀마, 베트남 제외</t>
    <phoneticPr fontId="2" type="noConversion"/>
  </si>
  <si>
    <t>Note : 1) Myanmar is not available and excluded from total in 2012</t>
    <phoneticPr fontId="2" type="noConversion"/>
  </si>
  <si>
    <t>C-18. Thailand's Top Ten Trade Products, 2013</t>
    <phoneticPr fontId="2" type="noConversion"/>
  </si>
  <si>
    <t xml:space="preserve">        2013년 태국의 10대 무역 품목</t>
    <phoneticPr fontId="2" type="noConversion"/>
  </si>
  <si>
    <t>C-19. Viet Nam's Top Ten Trade Products, 2013</t>
    <phoneticPr fontId="2" type="noConversion"/>
  </si>
  <si>
    <t xml:space="preserve">        2013년 베트남의 10대 무역 품목</t>
    <phoneticPr fontId="2" type="noConversion"/>
  </si>
  <si>
    <t xml:space="preserve">Rubber and articles thereof 고무와 그 제품                                           </t>
  </si>
  <si>
    <t xml:space="preserve">Knitted or crocheted fabric 메리야스편물과 뜨개질 편물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</si>
</sst>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_-* #,##0_-;\-* #,##0_-;_-* &quot;-&quot;_-;_-@_-"/>
    <numFmt numFmtId="177" formatCode="#,##0_ "/>
    <numFmt numFmtId="178" formatCode="#,##0.0_ "/>
    <numFmt numFmtId="179" formatCode="_-* #,##0.00000_-;\-* #,##0.00000_-;_-* &quot;-&quot;?????_-;_-@_-"/>
    <numFmt numFmtId="180" formatCode="0.0_ "/>
    <numFmt numFmtId="181" formatCode="0.0%"/>
    <numFmt numFmtId="182" formatCode="_-* #,##0.0_-;\-* #,##0.0_-;_-* &quot;-&quot;?_-;_-@_-"/>
    <numFmt numFmtId="183" formatCode="0.00_);[Red]\(0.00\)"/>
    <numFmt numFmtId="184" formatCode="0.00_ "/>
    <numFmt numFmtId="185" formatCode="0.000"/>
  </numFmts>
  <fonts count="36">
    <font>
      <sz val="11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9"/>
      <color theme="1"/>
      <name val="돋움"/>
      <family val="3"/>
      <charset val="129"/>
    </font>
    <font>
      <sz val="9"/>
      <color rgb="FF66666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indexed="12"/>
      <name val="돋움"/>
      <family val="3"/>
      <charset val="129"/>
    </font>
    <font>
      <b/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Wingdings"/>
      <charset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color theme="1"/>
      <name val="돋움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9"/>
      <color indexed="8"/>
      <name val="맑은 고딕"/>
      <family val="3"/>
      <charset val="129"/>
    </font>
    <font>
      <vertAlign val="superscript"/>
      <sz val="9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color rgb="FF666666"/>
      <name val="돋움"/>
      <family val="3"/>
      <charset val="129"/>
    </font>
    <font>
      <sz val="9"/>
      <color rgb="FF666666"/>
      <name val="돋움"/>
      <family val="3"/>
      <charset val="129"/>
    </font>
    <font>
      <sz val="7"/>
      <color rgb="FF707070"/>
      <name val="Arial"/>
      <family val="2"/>
    </font>
    <font>
      <sz val="8"/>
      <name val="맑은 고딕"/>
      <family val="3"/>
      <charset val="129"/>
      <scheme val="minor"/>
    </font>
    <font>
      <vertAlign val="superscript"/>
      <sz val="9"/>
      <color indexed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AE2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0" fillId="0" borderId="0">
      <alignment vertical="center"/>
    </xf>
    <xf numFmtId="0" fontId="17" fillId="0" borderId="0">
      <alignment vertical="center"/>
    </xf>
    <xf numFmtId="176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6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1" xfId="0" applyFont="1" applyBorder="1">
      <alignment vertical="center"/>
    </xf>
    <xf numFmtId="0" fontId="8" fillId="0" borderId="1" xfId="0" applyFont="1" applyBorder="1">
      <alignment vertical="center"/>
    </xf>
    <xf numFmtId="178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10" fillId="0" borderId="0" xfId="2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80" fontId="3" fillId="0" borderId="0" xfId="0" applyNumberFormat="1" applyFont="1" applyBorder="1" applyAlignment="1">
      <alignment vertical="center"/>
    </xf>
    <xf numFmtId="177" fontId="3" fillId="0" borderId="0" xfId="11" applyNumberFormat="1" applyFont="1" applyBorder="1"/>
    <xf numFmtId="180" fontId="3" fillId="0" borderId="0" xfId="0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0" fontId="3" fillId="0" borderId="0" xfId="0" applyFon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177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3" fontId="3" fillId="0" borderId="0" xfId="0" applyNumberFormat="1" applyFont="1" applyBorder="1">
      <alignment vertical="center"/>
    </xf>
    <xf numFmtId="0" fontId="10" fillId="0" borderId="0" xfId="12">
      <alignment vertical="center"/>
    </xf>
    <xf numFmtId="0" fontId="7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5" fillId="0" borderId="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0" xfId="0" applyFont="1" applyAlignment="1"/>
    <xf numFmtId="0" fontId="16" fillId="0" borderId="0" xfId="0" applyFont="1" applyAlignment="1"/>
    <xf numFmtId="179" fontId="5" fillId="0" borderId="0" xfId="0" applyNumberFormat="1" applyFont="1" applyAlignment="1"/>
    <xf numFmtId="0" fontId="16" fillId="0" borderId="0" xfId="0" applyFo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7" fontId="5" fillId="0" borderId="0" xfId="0" applyNumberFormat="1" applyFont="1" applyBorder="1">
      <alignment vertical="center"/>
    </xf>
    <xf numFmtId="0" fontId="5" fillId="0" borderId="0" xfId="0" applyFont="1" applyAlignment="1">
      <alignment horizontal="right" vertical="center"/>
    </xf>
    <xf numFmtId="0" fontId="19" fillId="0" borderId="0" xfId="12" applyFont="1">
      <alignment vertical="center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7" fillId="0" borderId="0" xfId="13">
      <alignment vertical="center"/>
    </xf>
    <xf numFmtId="180" fontId="1" fillId="0" borderId="0" xfId="13" applyNumberFormat="1" applyFont="1">
      <alignment vertical="center"/>
    </xf>
    <xf numFmtId="0" fontId="1" fillId="0" borderId="0" xfId="13" applyFont="1">
      <alignment vertical="center"/>
    </xf>
    <xf numFmtId="0" fontId="9" fillId="0" borderId="0" xfId="13" applyFont="1">
      <alignment vertical="center"/>
    </xf>
    <xf numFmtId="181" fontId="1" fillId="0" borderId="0" xfId="13" applyNumberFormat="1" applyFont="1">
      <alignment vertical="center"/>
    </xf>
    <xf numFmtId="0" fontId="17" fillId="0" borderId="0" xfId="13" applyAlignment="1">
      <alignment horizontal="center" vertical="center"/>
    </xf>
    <xf numFmtId="0" fontId="1" fillId="0" borderId="0" xfId="13" applyFont="1" applyAlignment="1">
      <alignment horizontal="center" vertical="center"/>
    </xf>
    <xf numFmtId="0" fontId="17" fillId="0" borderId="0" xfId="13" applyFont="1">
      <alignment vertical="center"/>
    </xf>
    <xf numFmtId="0" fontId="16" fillId="0" borderId="0" xfId="13" applyFont="1">
      <alignment vertical="center"/>
    </xf>
    <xf numFmtId="0" fontId="3" fillId="0" borderId="0" xfId="13" applyFont="1" applyBorder="1">
      <alignment vertical="center"/>
    </xf>
    <xf numFmtId="3" fontId="13" fillId="0" borderId="1" xfId="13" applyNumberFormat="1" applyFont="1" applyBorder="1">
      <alignment vertical="center"/>
    </xf>
    <xf numFmtId="0" fontId="5" fillId="0" borderId="1" xfId="13" applyFont="1" applyBorder="1">
      <alignment vertical="center"/>
    </xf>
    <xf numFmtId="3" fontId="13" fillId="0" borderId="1" xfId="13" applyNumberFormat="1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3" xfId="13" applyFont="1" applyBorder="1" applyAlignment="1">
      <alignment horizontal="center" vertical="center"/>
    </xf>
    <xf numFmtId="0" fontId="3" fillId="2" borderId="16" xfId="13" applyFont="1" applyFill="1" applyBorder="1" applyAlignment="1">
      <alignment horizontal="center" vertical="center"/>
    </xf>
    <xf numFmtId="0" fontId="1" fillId="2" borderId="16" xfId="13" applyFont="1" applyFill="1" applyBorder="1" applyAlignment="1">
      <alignment horizontal="center" vertical="center"/>
    </xf>
    <xf numFmtId="0" fontId="3" fillId="0" borderId="0" xfId="13" applyFont="1" applyBorder="1" applyAlignment="1">
      <alignment horizontal="right" vertical="center"/>
    </xf>
    <xf numFmtId="0" fontId="16" fillId="0" borderId="0" xfId="13" applyFont="1" applyBorder="1">
      <alignment vertical="center"/>
    </xf>
    <xf numFmtId="0" fontId="5" fillId="0" borderId="0" xfId="13" applyFont="1" applyBorder="1">
      <alignment vertical="center"/>
    </xf>
    <xf numFmtId="180" fontId="5" fillId="0" borderId="16" xfId="13" applyNumberFormat="1" applyFont="1" applyBorder="1">
      <alignment vertical="center"/>
    </xf>
    <xf numFmtId="180" fontId="5" fillId="0" borderId="1" xfId="13" applyNumberFormat="1" applyFont="1" applyBorder="1">
      <alignment vertical="center"/>
    </xf>
    <xf numFmtId="3" fontId="5" fillId="0" borderId="1" xfId="13" applyNumberFormat="1" applyFont="1" applyBorder="1">
      <alignment vertical="center"/>
    </xf>
    <xf numFmtId="0" fontId="5" fillId="0" borderId="0" xfId="13" applyFont="1">
      <alignment vertical="center"/>
    </xf>
    <xf numFmtId="0" fontId="12" fillId="0" borderId="0" xfId="13" applyFont="1">
      <alignment vertical="center"/>
    </xf>
    <xf numFmtId="0" fontId="13" fillId="0" borderId="0" xfId="13" applyFont="1" applyBorder="1" applyAlignment="1">
      <alignment horizontal="center" vertical="center"/>
    </xf>
    <xf numFmtId="0" fontId="13" fillId="0" borderId="16" xfId="13" applyFont="1" applyBorder="1" applyAlignment="1">
      <alignment horizontal="center" vertical="center"/>
    </xf>
    <xf numFmtId="0" fontId="13" fillId="0" borderId="22" xfId="13" applyFont="1" applyBorder="1" applyAlignment="1">
      <alignment horizontal="center" vertical="center"/>
    </xf>
    <xf numFmtId="0" fontId="13" fillId="0" borderId="2" xfId="13" applyFont="1" applyBorder="1" applyAlignment="1">
      <alignment horizontal="center" vertical="center"/>
    </xf>
    <xf numFmtId="0" fontId="13" fillId="0" borderId="18" xfId="13" applyFont="1" applyBorder="1" applyAlignment="1">
      <alignment horizontal="center" vertical="center"/>
    </xf>
    <xf numFmtId="0" fontId="18" fillId="0" borderId="14" xfId="13" applyFont="1" applyBorder="1" applyAlignment="1">
      <alignment horizontal="center" vertical="center" wrapText="1"/>
    </xf>
    <xf numFmtId="0" fontId="18" fillId="0" borderId="14" xfId="13" applyFont="1" applyBorder="1" applyAlignment="1">
      <alignment horizontal="center" vertical="center"/>
    </xf>
    <xf numFmtId="0" fontId="18" fillId="0" borderId="29" xfId="13" applyFont="1" applyBorder="1" applyAlignment="1">
      <alignment horizontal="center" vertical="center"/>
    </xf>
    <xf numFmtId="0" fontId="3" fillId="2" borderId="30" xfId="13" applyFont="1" applyFill="1" applyBorder="1" applyAlignment="1">
      <alignment horizontal="center" vertical="center"/>
    </xf>
    <xf numFmtId="0" fontId="3" fillId="2" borderId="14" xfId="13" applyFont="1" applyFill="1" applyBorder="1" applyAlignment="1">
      <alignment horizontal="center" vertical="center"/>
    </xf>
    <xf numFmtId="0" fontId="3" fillId="2" borderId="14" xfId="13" applyFont="1" applyFill="1" applyBorder="1" applyAlignment="1">
      <alignment horizontal="center" vertical="center" wrapText="1"/>
    </xf>
    <xf numFmtId="0" fontId="3" fillId="2" borderId="29" xfId="13" applyFont="1" applyFill="1" applyBorder="1" applyAlignment="1">
      <alignment horizontal="center" vertical="center" wrapText="1"/>
    </xf>
    <xf numFmtId="0" fontId="12" fillId="0" borderId="0" xfId="13" applyFont="1" applyBorder="1">
      <alignment vertical="center"/>
    </xf>
    <xf numFmtId="0" fontId="17" fillId="0" borderId="0" xfId="13" applyFont="1" applyAlignment="1">
      <alignment vertical="center" wrapText="1"/>
    </xf>
    <xf numFmtId="0" fontId="20" fillId="0" borderId="0" xfId="13" applyFont="1">
      <alignment vertical="center"/>
    </xf>
    <xf numFmtId="0" fontId="13" fillId="2" borderId="30" xfId="13" applyFont="1" applyFill="1" applyBorder="1" applyAlignment="1">
      <alignment horizontal="center" vertical="center"/>
    </xf>
    <xf numFmtId="0" fontId="13" fillId="2" borderId="14" xfId="13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0" xfId="0" applyNumberFormat="1" applyFont="1" applyBorder="1" applyAlignment="1">
      <alignment vertical="center"/>
    </xf>
    <xf numFmtId="177" fontId="1" fillId="0" borderId="13" xfId="0" applyNumberFormat="1" applyFont="1" applyFill="1" applyBorder="1" applyAlignment="1">
      <alignment horizontal="right" vertical="center"/>
    </xf>
    <xf numFmtId="177" fontId="1" fillId="0" borderId="1" xfId="11" applyNumberFormat="1" applyFont="1" applyBorder="1" applyAlignment="1">
      <alignment horizontal="right" vertical="center"/>
    </xf>
    <xf numFmtId="177" fontId="1" fillId="0" borderId="1" xfId="0" applyNumberFormat="1" applyFont="1" applyFill="1" applyBorder="1" applyAlignment="1">
      <alignment horizontal="right" vertical="center"/>
    </xf>
    <xf numFmtId="177" fontId="1" fillId="0" borderId="1" xfId="11" applyNumberFormat="1" applyFont="1" applyBorder="1" applyAlignment="1">
      <alignment horizontal="right"/>
    </xf>
    <xf numFmtId="177" fontId="1" fillId="0" borderId="16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>
      <alignment vertical="center"/>
    </xf>
    <xf numFmtId="0" fontId="25" fillId="0" borderId="0" xfId="0" applyFont="1" applyAlignment="1"/>
    <xf numFmtId="176" fontId="16" fillId="0" borderId="0" xfId="0" applyNumberFormat="1" applyFont="1" applyAlignment="1"/>
    <xf numFmtId="3" fontId="6" fillId="3" borderId="0" xfId="0" applyNumberFormat="1" applyFont="1" applyFill="1" applyAlignment="1">
      <alignment horizontal="right" vertical="top" wrapText="1"/>
    </xf>
    <xf numFmtId="0" fontId="6" fillId="3" borderId="0" xfId="0" applyFont="1" applyFill="1" applyAlignment="1">
      <alignment horizontal="right" vertical="top" wrapText="1"/>
    </xf>
    <xf numFmtId="0" fontId="26" fillId="0" borderId="0" xfId="4" applyFont="1">
      <alignment vertical="center"/>
    </xf>
    <xf numFmtId="0" fontId="26" fillId="0" borderId="0" xfId="5" applyFont="1">
      <alignment vertical="center"/>
    </xf>
    <xf numFmtId="0" fontId="26" fillId="0" borderId="0" xfId="2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0" fontId="5" fillId="0" borderId="0" xfId="0" applyNumberFormat="1" applyFont="1">
      <alignment vertical="center"/>
    </xf>
    <xf numFmtId="0" fontId="26" fillId="0" borderId="0" xfId="2" applyFont="1">
      <alignment vertical="center"/>
    </xf>
    <xf numFmtId="0" fontId="27" fillId="0" borderId="0" xfId="3" applyFont="1" applyBorder="1">
      <alignment vertical="center"/>
    </xf>
    <xf numFmtId="0" fontId="26" fillId="0" borderId="0" xfId="6" applyFont="1">
      <alignment vertical="center"/>
    </xf>
    <xf numFmtId="0" fontId="26" fillId="0" borderId="0" xfId="7" applyFont="1">
      <alignment vertical="center"/>
    </xf>
    <xf numFmtId="183" fontId="1" fillId="0" borderId="0" xfId="0" applyNumberFormat="1" applyFont="1" applyAlignment="1">
      <alignment horizontal="right" vertical="center"/>
    </xf>
    <xf numFmtId="0" fontId="1" fillId="2" borderId="12" xfId="13" applyFont="1" applyFill="1" applyBorder="1" applyAlignment="1">
      <alignment horizontal="center" vertical="center"/>
    </xf>
    <xf numFmtId="0" fontId="5" fillId="0" borderId="1" xfId="4" applyFont="1" applyBorder="1">
      <alignment vertical="center"/>
    </xf>
    <xf numFmtId="181" fontId="17" fillId="0" borderId="0" xfId="15" applyNumberFormat="1" applyFont="1">
      <alignment vertical="center"/>
    </xf>
    <xf numFmtId="181" fontId="3" fillId="0" borderId="0" xfId="15" applyNumberFormat="1" applyFont="1" applyBorder="1">
      <alignment vertical="center"/>
    </xf>
    <xf numFmtId="181" fontId="18" fillId="0" borderId="14" xfId="15" applyNumberFormat="1" applyFont="1" applyBorder="1" applyAlignment="1">
      <alignment horizontal="right" vertical="center" wrapText="1"/>
    </xf>
    <xf numFmtId="181" fontId="0" fillId="0" borderId="0" xfId="15" applyNumberFormat="1" applyFont="1">
      <alignment vertical="center"/>
    </xf>
    <xf numFmtId="181" fontId="16" fillId="0" borderId="0" xfId="15" applyNumberFormat="1" applyFont="1" applyBorder="1">
      <alignment vertical="center"/>
    </xf>
    <xf numFmtId="181" fontId="13" fillId="0" borderId="16" xfId="15" applyNumberFormat="1" applyFont="1" applyBorder="1" applyAlignment="1">
      <alignment horizontal="right" vertical="center" wrapText="1"/>
    </xf>
    <xf numFmtId="181" fontId="12" fillId="0" borderId="0" xfId="15" applyNumberFormat="1" applyFont="1" applyBorder="1">
      <alignment vertical="center"/>
    </xf>
    <xf numFmtId="181" fontId="13" fillId="0" borderId="13" xfId="15" applyNumberFormat="1" applyFont="1" applyBorder="1" applyAlignment="1">
      <alignment horizontal="right" vertical="center" wrapText="1"/>
    </xf>
    <xf numFmtId="0" fontId="1" fillId="2" borderId="12" xfId="13" applyFont="1" applyFill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8" fillId="0" borderId="1" xfId="5" applyFont="1" applyBorder="1">
      <alignment vertical="center"/>
    </xf>
    <xf numFmtId="0" fontId="28" fillId="0" borderId="1" xfId="9" applyFont="1" applyBorder="1">
      <alignment vertical="center"/>
    </xf>
    <xf numFmtId="0" fontId="28" fillId="0" borderId="1" xfId="4" applyFont="1" applyBorder="1">
      <alignment vertical="center"/>
    </xf>
    <xf numFmtId="177" fontId="28" fillId="0" borderId="1" xfId="3" applyNumberFormat="1" applyFont="1" applyBorder="1">
      <alignment vertical="center"/>
    </xf>
    <xf numFmtId="0" fontId="28" fillId="0" borderId="41" xfId="5" applyFont="1" applyBorder="1" applyAlignment="1">
      <alignment horizontal="center" vertical="center"/>
    </xf>
    <xf numFmtId="0" fontId="28" fillId="0" borderId="40" xfId="5" applyFont="1" applyBorder="1" applyAlignment="1">
      <alignment horizontal="center" vertical="center"/>
    </xf>
    <xf numFmtId="178" fontId="28" fillId="0" borderId="41" xfId="5" applyNumberFormat="1" applyFont="1" applyBorder="1">
      <alignment vertical="center"/>
    </xf>
    <xf numFmtId="0" fontId="28" fillId="0" borderId="40" xfId="3" applyFont="1" applyBorder="1" applyAlignment="1">
      <alignment horizontal="left" vertical="center"/>
    </xf>
    <xf numFmtId="178" fontId="28" fillId="0" borderId="41" xfId="3" applyNumberFormat="1" applyFont="1" applyBorder="1">
      <alignment vertical="center"/>
    </xf>
    <xf numFmtId="0" fontId="28" fillId="0" borderId="42" xfId="3" applyFont="1" applyBorder="1" applyAlignment="1">
      <alignment horizontal="left" vertical="center"/>
    </xf>
    <xf numFmtId="177" fontId="28" fillId="0" borderId="16" xfId="3" applyNumberFormat="1" applyFont="1" applyBorder="1">
      <alignment vertical="center"/>
    </xf>
    <xf numFmtId="178" fontId="28" fillId="0" borderId="43" xfId="3" applyNumberFormat="1" applyFont="1" applyBorder="1">
      <alignment vertical="center"/>
    </xf>
    <xf numFmtId="0" fontId="28" fillId="0" borderId="1" xfId="4" applyFont="1" applyBorder="1" applyAlignment="1">
      <alignment horizontal="center" vertical="center"/>
    </xf>
    <xf numFmtId="0" fontId="28" fillId="0" borderId="1" xfId="8" applyFont="1" applyBorder="1">
      <alignment vertical="center"/>
    </xf>
    <xf numFmtId="0" fontId="28" fillId="0" borderId="41" xfId="4" applyFont="1" applyBorder="1" applyAlignment="1">
      <alignment horizontal="center" vertical="center"/>
    </xf>
    <xf numFmtId="0" fontId="28" fillId="0" borderId="40" xfId="4" applyFont="1" applyBorder="1" applyAlignment="1">
      <alignment horizontal="center" vertical="center"/>
    </xf>
    <xf numFmtId="178" fontId="28" fillId="0" borderId="41" xfId="4" applyNumberFormat="1" applyFont="1" applyBorder="1">
      <alignment vertical="center"/>
    </xf>
    <xf numFmtId="0" fontId="28" fillId="0" borderId="1" xfId="6" applyFont="1" applyBorder="1" applyAlignment="1">
      <alignment horizontal="center" vertical="center"/>
    </xf>
    <xf numFmtId="0" fontId="28" fillId="0" borderId="1" xfId="6" applyFont="1" applyBorder="1">
      <alignment vertical="center"/>
    </xf>
    <xf numFmtId="0" fontId="28" fillId="0" borderId="1" xfId="7" applyFont="1" applyBorder="1">
      <alignment vertical="center"/>
    </xf>
    <xf numFmtId="0" fontId="28" fillId="0" borderId="41" xfId="6" applyFont="1" applyBorder="1" applyAlignment="1">
      <alignment horizontal="center" vertical="center"/>
    </xf>
    <xf numFmtId="0" fontId="28" fillId="0" borderId="40" xfId="6" applyFont="1" applyBorder="1" applyAlignment="1">
      <alignment horizontal="center" vertical="center"/>
    </xf>
    <xf numFmtId="178" fontId="28" fillId="0" borderId="41" xfId="6" applyNumberFormat="1" applyFont="1" applyBorder="1">
      <alignment vertical="center"/>
    </xf>
    <xf numFmtId="0" fontId="28" fillId="0" borderId="1" xfId="7" applyFont="1" applyBorder="1" applyAlignment="1">
      <alignment horizontal="center" vertical="center"/>
    </xf>
    <xf numFmtId="0" fontId="28" fillId="0" borderId="1" xfId="3" applyFont="1" applyBorder="1">
      <alignment vertical="center"/>
    </xf>
    <xf numFmtId="0" fontId="28" fillId="0" borderId="41" xfId="7" applyFont="1" applyBorder="1" applyAlignment="1">
      <alignment horizontal="center" vertical="center"/>
    </xf>
    <xf numFmtId="0" fontId="28" fillId="0" borderId="40" xfId="7" applyFont="1" applyBorder="1" applyAlignment="1">
      <alignment horizontal="center" vertical="center"/>
    </xf>
    <xf numFmtId="178" fontId="28" fillId="0" borderId="41" xfId="7" applyNumberFormat="1" applyFont="1" applyBorder="1">
      <alignment vertical="center"/>
    </xf>
    <xf numFmtId="178" fontId="28" fillId="0" borderId="43" xfId="7" applyNumberFormat="1" applyFont="1" applyBorder="1">
      <alignment vertical="center"/>
    </xf>
    <xf numFmtId="0" fontId="28" fillId="0" borderId="15" xfId="7" applyFont="1" applyBorder="1" applyAlignment="1">
      <alignment horizontal="center" vertical="center"/>
    </xf>
    <xf numFmtId="0" fontId="28" fillId="0" borderId="39" xfId="7" applyFont="1" applyBorder="1" applyAlignment="1">
      <alignment horizontal="center" vertical="center"/>
    </xf>
    <xf numFmtId="0" fontId="28" fillId="0" borderId="1" xfId="8" applyFont="1" applyBorder="1" applyAlignment="1">
      <alignment horizontal="center" vertical="center"/>
    </xf>
    <xf numFmtId="0" fontId="28" fillId="0" borderId="41" xfId="8" applyFont="1" applyBorder="1" applyAlignment="1">
      <alignment horizontal="center" vertical="center"/>
    </xf>
    <xf numFmtId="178" fontId="28" fillId="0" borderId="41" xfId="8" applyNumberFormat="1" applyFont="1" applyBorder="1">
      <alignment vertical="center"/>
    </xf>
    <xf numFmtId="0" fontId="28" fillId="0" borderId="1" xfId="9" applyFont="1" applyBorder="1" applyAlignment="1">
      <alignment horizontal="center" vertical="center"/>
    </xf>
    <xf numFmtId="0" fontId="28" fillId="0" borderId="41" xfId="9" applyFont="1" applyBorder="1" applyAlignment="1">
      <alignment horizontal="center" vertical="center"/>
    </xf>
    <xf numFmtId="0" fontId="28" fillId="0" borderId="40" xfId="9" applyFont="1" applyBorder="1" applyAlignment="1">
      <alignment horizontal="center" vertical="center"/>
    </xf>
    <xf numFmtId="178" fontId="28" fillId="0" borderId="41" xfId="9" applyNumberFormat="1" applyFont="1" applyBorder="1">
      <alignment vertical="center"/>
    </xf>
    <xf numFmtId="0" fontId="28" fillId="0" borderId="1" xfId="10" applyFont="1" applyBorder="1" applyAlignment="1">
      <alignment horizontal="center" vertical="center"/>
    </xf>
    <xf numFmtId="0" fontId="28" fillId="0" borderId="1" xfId="10" applyFont="1" applyBorder="1">
      <alignment vertical="center"/>
    </xf>
    <xf numFmtId="0" fontId="28" fillId="0" borderId="41" xfId="10" applyFont="1" applyBorder="1" applyAlignment="1">
      <alignment horizontal="center" vertical="center"/>
    </xf>
    <xf numFmtId="0" fontId="28" fillId="0" borderId="40" xfId="10" applyFont="1" applyBorder="1" applyAlignment="1">
      <alignment horizontal="center" vertical="center"/>
    </xf>
    <xf numFmtId="178" fontId="28" fillId="0" borderId="41" xfId="10" applyNumberFormat="1" applyFont="1" applyBorder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13" fillId="0" borderId="38" xfId="13" applyFont="1" applyBorder="1" applyAlignment="1">
      <alignment horizontal="center" vertical="center"/>
    </xf>
    <xf numFmtId="0" fontId="13" fillId="0" borderId="15" xfId="13" applyFont="1" applyBorder="1" applyAlignment="1">
      <alignment horizontal="center" vertical="center"/>
    </xf>
    <xf numFmtId="0" fontId="5" fillId="0" borderId="15" xfId="13" applyFont="1" applyBorder="1">
      <alignment vertical="center"/>
    </xf>
    <xf numFmtId="3" fontId="13" fillId="0" borderId="15" xfId="13" applyNumberFormat="1" applyFont="1" applyBorder="1" applyAlignment="1">
      <alignment horizontal="center" vertical="center"/>
    </xf>
    <xf numFmtId="0" fontId="13" fillId="0" borderId="40" xfId="13" applyFont="1" applyBorder="1" applyAlignment="1">
      <alignment horizontal="center" vertical="center"/>
    </xf>
    <xf numFmtId="180" fontId="13" fillId="0" borderId="41" xfId="13" applyNumberFormat="1" applyFont="1" applyBorder="1">
      <alignment vertical="center"/>
    </xf>
    <xf numFmtId="180" fontId="13" fillId="0" borderId="43" xfId="13" applyNumberFormat="1" applyFont="1" applyBorder="1">
      <alignment vertical="center"/>
    </xf>
    <xf numFmtId="0" fontId="13" fillId="0" borderId="42" xfId="13" applyFont="1" applyBorder="1" applyAlignment="1">
      <alignment horizontal="center" vertical="center"/>
    </xf>
    <xf numFmtId="0" fontId="5" fillId="0" borderId="38" xfId="13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80" fontId="5" fillId="0" borderId="15" xfId="13" applyNumberFormat="1" applyFont="1" applyBorder="1">
      <alignment vertical="center"/>
    </xf>
    <xf numFmtId="0" fontId="5" fillId="0" borderId="15" xfId="13" applyFont="1" applyBorder="1" applyAlignment="1">
      <alignment horizontal="center" vertical="center"/>
    </xf>
    <xf numFmtId="180" fontId="5" fillId="0" borderId="39" xfId="13" applyNumberFormat="1" applyFont="1" applyBorder="1">
      <alignment vertical="center"/>
    </xf>
    <xf numFmtId="0" fontId="5" fillId="0" borderId="40" xfId="13" applyFont="1" applyBorder="1" applyAlignment="1">
      <alignment horizontal="center" vertical="center"/>
    </xf>
    <xf numFmtId="180" fontId="5" fillId="0" borderId="41" xfId="13" applyNumberFormat="1" applyFont="1" applyBorder="1">
      <alignment vertical="center"/>
    </xf>
    <xf numFmtId="180" fontId="5" fillId="0" borderId="43" xfId="13" applyNumberFormat="1" applyFont="1" applyBorder="1">
      <alignment vertical="center"/>
    </xf>
    <xf numFmtId="0" fontId="30" fillId="0" borderId="0" xfId="2" applyFont="1" applyBorder="1">
      <alignment vertical="center"/>
    </xf>
    <xf numFmtId="0" fontId="30" fillId="0" borderId="0" xfId="2" applyFont="1" applyBorder="1" applyAlignment="1">
      <alignment horizontal="right" vertical="center"/>
    </xf>
    <xf numFmtId="0" fontId="30" fillId="0" borderId="0" xfId="2" applyFont="1" applyBorder="1" applyAlignment="1">
      <alignment horizontal="center" vertical="center"/>
    </xf>
    <xf numFmtId="0" fontId="30" fillId="0" borderId="10" xfId="2" applyNumberFormat="1" applyFont="1" applyBorder="1" applyAlignment="1">
      <alignment horizontal="center" vertical="center"/>
    </xf>
    <xf numFmtId="0" fontId="30" fillId="0" borderId="5" xfId="2" applyFont="1" applyBorder="1">
      <alignment vertical="center"/>
    </xf>
    <xf numFmtId="177" fontId="30" fillId="0" borderId="5" xfId="2" applyNumberFormat="1" applyFont="1" applyBorder="1">
      <alignment vertical="center"/>
    </xf>
    <xf numFmtId="178" fontId="30" fillId="0" borderId="5" xfId="2" applyNumberFormat="1" applyFont="1" applyBorder="1">
      <alignment vertical="center"/>
    </xf>
    <xf numFmtId="0" fontId="30" fillId="0" borderId="33" xfId="2" applyFont="1" applyBorder="1" applyAlignment="1">
      <alignment horizontal="center" vertical="center"/>
    </xf>
    <xf numFmtId="0" fontId="30" fillId="0" borderId="11" xfId="2" applyNumberFormat="1" applyFont="1" applyBorder="1" applyAlignment="1">
      <alignment horizontal="center" vertical="center"/>
    </xf>
    <xf numFmtId="177" fontId="30" fillId="0" borderId="0" xfId="2" applyNumberFormat="1" applyFont="1" applyBorder="1">
      <alignment vertical="center"/>
    </xf>
    <xf numFmtId="178" fontId="30" fillId="0" borderId="0" xfId="2" applyNumberFormat="1" applyFont="1" applyBorder="1">
      <alignment vertical="center"/>
    </xf>
    <xf numFmtId="0" fontId="30" fillId="0" borderId="35" xfId="2" applyFont="1" applyBorder="1" applyAlignment="1">
      <alignment horizontal="center" vertical="center"/>
    </xf>
    <xf numFmtId="177" fontId="30" fillId="0" borderId="7" xfId="2" applyNumberFormat="1" applyFont="1" applyBorder="1">
      <alignment vertical="center"/>
    </xf>
    <xf numFmtId="178" fontId="30" fillId="0" borderId="7" xfId="2" applyNumberFormat="1" applyFont="1" applyBorder="1">
      <alignment vertical="center"/>
    </xf>
    <xf numFmtId="0" fontId="30" fillId="0" borderId="34" xfId="2" applyFont="1" applyBorder="1" applyAlignment="1">
      <alignment horizontal="center" vertical="center"/>
    </xf>
    <xf numFmtId="176" fontId="5" fillId="0" borderId="9" xfId="0" applyNumberFormat="1" applyFont="1" applyBorder="1">
      <alignment vertical="center"/>
    </xf>
    <xf numFmtId="182" fontId="5" fillId="0" borderId="36" xfId="14" applyNumberFormat="1" applyFont="1" applyBorder="1">
      <alignment vertical="center"/>
    </xf>
    <xf numFmtId="0" fontId="30" fillId="0" borderId="32" xfId="2" applyFont="1" applyBorder="1" applyAlignment="1">
      <alignment horizontal="left" vertical="center"/>
    </xf>
    <xf numFmtId="0" fontId="28" fillId="0" borderId="5" xfId="3" applyFont="1" applyBorder="1" applyAlignment="1">
      <alignment horizontal="center" vertical="center"/>
    </xf>
    <xf numFmtId="0" fontId="28" fillId="0" borderId="0" xfId="3" applyFont="1" applyBorder="1" applyAlignment="1">
      <alignment horizontal="center" vertical="center"/>
    </xf>
    <xf numFmtId="177" fontId="28" fillId="0" borderId="5" xfId="3" applyNumberFormat="1" applyFont="1" applyBorder="1">
      <alignment vertical="center"/>
    </xf>
    <xf numFmtId="178" fontId="28" fillId="0" borderId="5" xfId="3" applyNumberFormat="1" applyFont="1" applyBorder="1">
      <alignment vertical="center"/>
    </xf>
    <xf numFmtId="0" fontId="28" fillId="0" borderId="33" xfId="3" applyFont="1" applyBorder="1" applyAlignment="1">
      <alignment horizontal="center" vertical="center"/>
    </xf>
    <xf numFmtId="0" fontId="28" fillId="0" borderId="6" xfId="3" applyNumberFormat="1" applyFont="1" applyBorder="1" applyAlignment="1">
      <alignment horizontal="center" vertical="center"/>
    </xf>
    <xf numFmtId="0" fontId="28" fillId="0" borderId="0" xfId="3" applyFont="1" applyBorder="1">
      <alignment vertical="center"/>
    </xf>
    <xf numFmtId="177" fontId="28" fillId="0" borderId="0" xfId="3" applyNumberFormat="1" applyFont="1" applyBorder="1">
      <alignment vertical="center"/>
    </xf>
    <xf numFmtId="178" fontId="28" fillId="0" borderId="0" xfId="3" applyNumberFormat="1" applyFont="1" applyBorder="1">
      <alignment vertical="center"/>
    </xf>
    <xf numFmtId="0" fontId="28" fillId="0" borderId="35" xfId="3" applyFont="1" applyBorder="1" applyAlignment="1">
      <alignment horizontal="center" vertical="center"/>
    </xf>
    <xf numFmtId="0" fontId="28" fillId="0" borderId="8" xfId="3" applyNumberFormat="1" applyFont="1" applyBorder="1" applyAlignment="1">
      <alignment horizontal="center" vertical="center"/>
    </xf>
    <xf numFmtId="0" fontId="28" fillId="0" borderId="7" xfId="3" applyFont="1" applyBorder="1">
      <alignment vertical="center"/>
    </xf>
    <xf numFmtId="177" fontId="28" fillId="0" borderId="7" xfId="3" applyNumberFormat="1" applyFont="1" applyBorder="1">
      <alignment vertical="center"/>
    </xf>
    <xf numFmtId="178" fontId="28" fillId="0" borderId="7" xfId="3" applyNumberFormat="1" applyFont="1" applyBorder="1">
      <alignment vertical="center"/>
    </xf>
    <xf numFmtId="0" fontId="28" fillId="0" borderId="34" xfId="3" applyFont="1" applyBorder="1" applyAlignment="1">
      <alignment horizontal="center" vertical="center"/>
    </xf>
    <xf numFmtId="0" fontId="28" fillId="0" borderId="32" xfId="3" applyFont="1" applyBorder="1" applyAlignment="1">
      <alignment horizontal="left" vertical="center"/>
    </xf>
    <xf numFmtId="0" fontId="28" fillId="0" borderId="0" xfId="3" applyFont="1">
      <alignment vertical="center"/>
    </xf>
    <xf numFmtId="0" fontId="28" fillId="0" borderId="0" xfId="2" applyFo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7" fontId="5" fillId="0" borderId="13" xfId="0" applyNumberFormat="1" applyFont="1" applyBorder="1" applyAlignment="1">
      <alignment horizontal="right" vertical="center"/>
    </xf>
    <xf numFmtId="0" fontId="5" fillId="0" borderId="19" xfId="0" applyFont="1" applyBorder="1">
      <alignment vertical="center"/>
    </xf>
    <xf numFmtId="177" fontId="28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Border="1">
      <alignment vertical="center"/>
    </xf>
    <xf numFmtId="0" fontId="22" fillId="0" borderId="1" xfId="12" applyFont="1" applyBorder="1">
      <alignment vertical="center"/>
    </xf>
    <xf numFmtId="0" fontId="23" fillId="0" borderId="1" xfId="3" applyNumberFormat="1" applyFont="1" applyBorder="1" applyAlignment="1">
      <alignment horizontal="center" vertical="center"/>
    </xf>
    <xf numFmtId="0" fontId="23" fillId="0" borderId="1" xfId="3" applyFont="1" applyBorder="1">
      <alignment vertical="center"/>
    </xf>
    <xf numFmtId="0" fontId="27" fillId="0" borderId="1" xfId="9" applyFont="1" applyBorder="1">
      <alignment vertical="center"/>
    </xf>
    <xf numFmtId="180" fontId="5" fillId="0" borderId="1" xfId="0" applyNumberFormat="1" applyFont="1" applyBorder="1">
      <alignment vertical="center"/>
    </xf>
    <xf numFmtId="177" fontId="5" fillId="0" borderId="13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horizontal="right" vertical="center"/>
    </xf>
    <xf numFmtId="0" fontId="13" fillId="0" borderId="12" xfId="1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1" fontId="1" fillId="0" borderId="0" xfId="15" applyNumberFormat="1" applyFont="1">
      <alignment vertical="center"/>
    </xf>
    <xf numFmtId="177" fontId="29" fillId="0" borderId="0" xfId="13" applyNumberFormat="1" applyFont="1" applyBorder="1">
      <alignment vertical="center"/>
    </xf>
    <xf numFmtId="0" fontId="28" fillId="0" borderId="50" xfId="3" applyNumberFormat="1" applyFont="1" applyBorder="1" applyAlignment="1">
      <alignment horizontal="center" vertical="center"/>
    </xf>
    <xf numFmtId="0" fontId="28" fillId="0" borderId="51" xfId="3" applyNumberFormat="1" applyFont="1" applyBorder="1" applyAlignment="1">
      <alignment horizontal="center" vertical="center"/>
    </xf>
    <xf numFmtId="0" fontId="28" fillId="0" borderId="52" xfId="3" applyFont="1" applyBorder="1">
      <alignment vertical="center"/>
    </xf>
    <xf numFmtId="0" fontId="28" fillId="0" borderId="40" xfId="8" applyFont="1" applyBorder="1" applyAlignment="1">
      <alignment horizontal="center" vertical="center"/>
    </xf>
    <xf numFmtId="0" fontId="28" fillId="0" borderId="15" xfId="8" applyFont="1" applyBorder="1" applyAlignment="1">
      <alignment horizontal="center" vertical="center"/>
    </xf>
    <xf numFmtId="0" fontId="28" fillId="0" borderId="39" xfId="8" applyFont="1" applyBorder="1" applyAlignment="1">
      <alignment horizontal="center" vertical="center"/>
    </xf>
    <xf numFmtId="0" fontId="5" fillId="0" borderId="1" xfId="0" quotePrefix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28" fillId="0" borderId="0" xfId="8" applyFont="1" applyBorder="1">
      <alignment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3" xfId="0" applyFont="1" applyBorder="1" applyAlignment="1" applyProtection="1">
      <alignment horizontal="center" vertical="center"/>
      <protection locked="0"/>
    </xf>
    <xf numFmtId="0" fontId="28" fillId="0" borderId="13" xfId="8" applyFont="1" applyBorder="1">
      <alignment vertical="center"/>
    </xf>
    <xf numFmtId="0" fontId="28" fillId="0" borderId="2" xfId="3" applyFont="1" applyBorder="1">
      <alignment vertical="center"/>
    </xf>
    <xf numFmtId="0" fontId="28" fillId="0" borderId="1" xfId="3" quotePrefix="1" applyNumberFormat="1" applyFont="1" applyBorder="1" applyAlignment="1">
      <alignment horizontal="center" vertical="center"/>
    </xf>
    <xf numFmtId="0" fontId="30" fillId="0" borderId="1" xfId="2" quotePrefix="1" applyNumberFormat="1" applyFont="1" applyBorder="1" applyAlignment="1">
      <alignment horizontal="center" vertical="center"/>
    </xf>
    <xf numFmtId="0" fontId="5" fillId="0" borderId="15" xfId="13" applyFont="1" applyFill="1" applyBorder="1">
      <alignment vertical="center"/>
    </xf>
    <xf numFmtId="0" fontId="5" fillId="0" borderId="1" xfId="13" applyFont="1" applyFill="1" applyBorder="1">
      <alignment vertical="center"/>
    </xf>
    <xf numFmtId="0" fontId="5" fillId="0" borderId="1" xfId="4" applyFont="1" applyFill="1" applyBorder="1">
      <alignment vertical="center"/>
    </xf>
    <xf numFmtId="0" fontId="5" fillId="0" borderId="1" xfId="13" applyFont="1" applyFill="1" applyBorder="1" applyAlignment="1">
      <alignment vertical="center" wrapText="1"/>
    </xf>
    <xf numFmtId="0" fontId="5" fillId="0" borderId="12" xfId="13" applyFont="1" applyFill="1" applyBorder="1" applyAlignment="1">
      <alignment vertical="center" wrapText="1"/>
    </xf>
    <xf numFmtId="0" fontId="5" fillId="0" borderId="16" xfId="13" applyFont="1" applyFill="1" applyBorder="1" applyAlignment="1">
      <alignment vertical="center" wrapText="1"/>
    </xf>
    <xf numFmtId="177" fontId="5" fillId="0" borderId="1" xfId="13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84" fontId="29" fillId="0" borderId="1" xfId="13" applyNumberFormat="1" applyFont="1" applyBorder="1">
      <alignment vertical="center"/>
    </xf>
    <xf numFmtId="177" fontId="1" fillId="0" borderId="1" xfId="11" applyNumberFormat="1" applyFont="1" applyFill="1" applyBorder="1" applyAlignment="1">
      <alignment horizontal="right" vertical="center"/>
    </xf>
    <xf numFmtId="177" fontId="1" fillId="0" borderId="16" xfId="0" applyNumberFormat="1" applyFont="1" applyFill="1" applyBorder="1" applyAlignment="1">
      <alignment horizontal="right" vertical="center"/>
    </xf>
    <xf numFmtId="0" fontId="30" fillId="0" borderId="0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6" xfId="13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77" fontId="28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1" fillId="0" borderId="0" xfId="0" applyFont="1">
      <alignment vertical="center"/>
    </xf>
    <xf numFmtId="180" fontId="32" fillId="0" borderId="1" xfId="0" applyNumberFormat="1" applyFont="1" applyBorder="1">
      <alignment vertical="center"/>
    </xf>
    <xf numFmtId="177" fontId="28" fillId="0" borderId="13" xfId="0" applyNumberFormat="1" applyFont="1" applyFill="1" applyBorder="1" applyAlignment="1" applyProtection="1">
      <alignment horizontal="right" vertical="center" wrapText="1"/>
      <protection locked="0"/>
    </xf>
    <xf numFmtId="180" fontId="32" fillId="0" borderId="13" xfId="0" applyNumberFormat="1" applyFont="1" applyBorder="1">
      <alignment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33" fillId="0" borderId="0" xfId="0" applyFont="1">
      <alignment vertical="center"/>
    </xf>
    <xf numFmtId="180" fontId="5" fillId="0" borderId="15" xfId="0" applyNumberFormat="1" applyFont="1" applyBorder="1">
      <alignment vertical="center"/>
    </xf>
    <xf numFmtId="177" fontId="5" fillId="0" borderId="0" xfId="0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5" fillId="2" borderId="39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5" fillId="2" borderId="5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184" fontId="29" fillId="5" borderId="1" xfId="13" applyNumberFormat="1" applyFont="1" applyFill="1" applyBorder="1">
      <alignment vertical="center"/>
    </xf>
    <xf numFmtId="0" fontId="5" fillId="4" borderId="0" xfId="0" applyFont="1" applyFill="1">
      <alignment vertical="center"/>
    </xf>
    <xf numFmtId="0" fontId="1" fillId="4" borderId="0" xfId="0" applyFont="1" applyFill="1" applyAlignment="1"/>
    <xf numFmtId="0" fontId="5" fillId="6" borderId="0" xfId="0" applyFont="1" applyFill="1">
      <alignment vertical="center"/>
    </xf>
    <xf numFmtId="0" fontId="1" fillId="6" borderId="0" xfId="0" applyFont="1" applyFill="1" applyAlignment="1"/>
    <xf numFmtId="0" fontId="5" fillId="7" borderId="0" xfId="0" applyFont="1" applyFill="1">
      <alignment vertical="center"/>
    </xf>
    <xf numFmtId="177" fontId="5" fillId="4" borderId="0" xfId="0" applyNumberFormat="1" applyFont="1" applyFill="1" applyBorder="1" applyAlignment="1">
      <alignment horizontal="right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Border="1" applyAlignment="1">
      <alignment horizontal="right" vertical="center"/>
    </xf>
    <xf numFmtId="177" fontId="5" fillId="6" borderId="0" xfId="0" applyNumberFormat="1" applyFont="1" applyFill="1" applyBorder="1" applyAlignment="1">
      <alignment horizontal="right" vertical="center"/>
    </xf>
    <xf numFmtId="0" fontId="1" fillId="6" borderId="0" xfId="0" applyFont="1" applyFill="1" applyBorder="1" applyAlignment="1">
      <alignment vertical="center"/>
    </xf>
    <xf numFmtId="177" fontId="5" fillId="7" borderId="0" xfId="0" applyNumberFormat="1" applyFont="1" applyFill="1" applyBorder="1" applyAlignment="1">
      <alignment horizontal="right" vertical="center"/>
    </xf>
    <xf numFmtId="0" fontId="1" fillId="7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77" fontId="5" fillId="7" borderId="0" xfId="1" applyNumberFormat="1" applyFont="1" applyFill="1" applyBorder="1" applyAlignment="1">
      <alignment horizontal="right" vertical="center"/>
    </xf>
    <xf numFmtId="0" fontId="1" fillId="8" borderId="0" xfId="0" applyFont="1" applyFill="1" applyBorder="1" applyAlignment="1">
      <alignment vertical="center"/>
    </xf>
    <xf numFmtId="177" fontId="5" fillId="5" borderId="1" xfId="13" applyNumberFormat="1" applyFont="1" applyFill="1" applyBorder="1">
      <alignment vertical="center"/>
    </xf>
    <xf numFmtId="184" fontId="5" fillId="0" borderId="1" xfId="13" applyNumberFormat="1" applyFont="1" applyBorder="1">
      <alignment vertical="center"/>
    </xf>
    <xf numFmtId="184" fontId="5" fillId="5" borderId="1" xfId="13" applyNumberFormat="1" applyFont="1" applyFill="1" applyBorder="1">
      <alignment vertical="center"/>
    </xf>
    <xf numFmtId="177" fontId="5" fillId="5" borderId="1" xfId="0" applyNumberFormat="1" applyFont="1" applyFill="1" applyBorder="1" applyAlignment="1"/>
    <xf numFmtId="177" fontId="28" fillId="5" borderId="1" xfId="0" applyNumberFormat="1" applyFont="1" applyFill="1" applyBorder="1" applyAlignment="1" applyProtection="1">
      <alignment horizontal="right" vertical="center" wrapText="1"/>
      <protection locked="0"/>
    </xf>
    <xf numFmtId="177" fontId="5" fillId="2" borderId="12" xfId="0" applyNumberFormat="1" applyFont="1" applyFill="1" applyBorder="1" applyAlignment="1">
      <alignment horizontal="center" vertical="center"/>
    </xf>
    <xf numFmtId="177" fontId="5" fillId="2" borderId="48" xfId="0" applyNumberFormat="1" applyFont="1" applyFill="1" applyBorder="1" applyAlignment="1">
      <alignment horizontal="center" vertical="center"/>
    </xf>
    <xf numFmtId="177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185" fontId="1" fillId="5" borderId="1" xfId="0" applyNumberFormat="1" applyFont="1" applyFill="1" applyBorder="1" applyAlignment="1">
      <alignment vertical="center"/>
    </xf>
    <xf numFmtId="0" fontId="28" fillId="9" borderId="1" xfId="0" applyNumberFormat="1" applyFont="1" applyFill="1" applyBorder="1" applyAlignment="1" applyProtection="1">
      <alignment horizontal="left" vertical="center" wrapText="1"/>
      <protection locked="0"/>
    </xf>
    <xf numFmtId="177" fontId="1" fillId="5" borderId="1" xfId="0" applyNumberFormat="1" applyFont="1" applyFill="1" applyBorder="1" applyAlignment="1"/>
    <xf numFmtId="177" fontId="5" fillId="5" borderId="3" xfId="0" applyNumberFormat="1" applyFont="1" applyFill="1" applyBorder="1" applyAlignment="1"/>
    <xf numFmtId="177" fontId="28" fillId="9" borderId="1" xfId="0" applyNumberFormat="1" applyFont="1" applyFill="1" applyBorder="1" applyAlignment="1" applyProtection="1">
      <alignment horizontal="left" vertical="top" wrapText="1"/>
      <protection locked="0"/>
    </xf>
    <xf numFmtId="177" fontId="28" fillId="5" borderId="3" xfId="0" applyNumberFormat="1" applyFont="1" applyFill="1" applyBorder="1" applyAlignment="1" applyProtection="1">
      <alignment horizontal="right" vertical="center" wrapText="1"/>
      <protection locked="0"/>
    </xf>
    <xf numFmtId="38" fontId="28" fillId="9" borderId="1" xfId="0" applyNumberFormat="1" applyFont="1" applyFill="1" applyBorder="1" applyAlignment="1" applyProtection="1">
      <alignment horizontal="left" vertical="top" wrapText="1"/>
      <protection locked="0"/>
    </xf>
    <xf numFmtId="38" fontId="28" fillId="5" borderId="1" xfId="0" applyNumberFormat="1" applyFont="1" applyFill="1" applyBorder="1" applyAlignment="1" applyProtection="1">
      <alignment horizontal="right" vertical="center" wrapText="1"/>
      <protection locked="0"/>
    </xf>
    <xf numFmtId="38" fontId="5" fillId="0" borderId="1" xfId="0" applyNumberFormat="1" applyFont="1" applyBorder="1">
      <alignment vertical="center"/>
    </xf>
    <xf numFmtId="38" fontId="28" fillId="0" borderId="1" xfId="0" applyNumberFormat="1" applyFont="1" applyFill="1" applyBorder="1" applyAlignment="1" applyProtection="1">
      <alignment horizontal="right" vertical="center" wrapText="1"/>
      <protection locked="0"/>
    </xf>
    <xf numFmtId="177" fontId="28" fillId="9" borderId="1" xfId="0" applyNumberFormat="1" applyFont="1" applyFill="1" applyBorder="1" applyAlignment="1" applyProtection="1">
      <alignment horizontal="left" vertical="center" wrapText="1"/>
      <protection locked="0"/>
    </xf>
    <xf numFmtId="177" fontId="5" fillId="5" borderId="1" xfId="0" applyNumberFormat="1" applyFont="1" applyFill="1" applyBorder="1" applyAlignment="1">
      <alignment vertical="center"/>
    </xf>
    <xf numFmtId="38" fontId="28" fillId="9" borderId="1" xfId="0" applyNumberFormat="1" applyFont="1" applyFill="1" applyBorder="1" applyAlignment="1" applyProtection="1">
      <alignment horizontal="left" vertical="center" wrapText="1"/>
      <protection locked="0"/>
    </xf>
    <xf numFmtId="177" fontId="5" fillId="5" borderId="1" xfId="0" applyNumberFormat="1" applyFont="1" applyFill="1" applyBorder="1">
      <alignment vertical="center"/>
    </xf>
    <xf numFmtId="38" fontId="28" fillId="5" borderId="3" xfId="0" applyNumberFormat="1" applyFont="1" applyFill="1" applyBorder="1" applyAlignment="1" applyProtection="1">
      <alignment horizontal="right" vertical="center" wrapText="1"/>
      <protection locked="0"/>
    </xf>
    <xf numFmtId="38" fontId="5" fillId="5" borderId="1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177" fontId="5" fillId="0" borderId="1" xfId="0" applyNumberFormat="1" applyFont="1" applyBorder="1" applyAlignment="1"/>
    <xf numFmtId="3" fontId="5" fillId="0" borderId="59" xfId="0" applyNumberFormat="1" applyFont="1" applyBorder="1" applyAlignment="1">
      <alignment vertical="center" wrapText="1"/>
    </xf>
    <xf numFmtId="3" fontId="5" fillId="0" borderId="60" xfId="0" applyNumberFormat="1" applyFont="1" applyBorder="1" applyAlignment="1">
      <alignment vertical="center" wrapText="1"/>
    </xf>
    <xf numFmtId="3" fontId="5" fillId="0" borderId="61" xfId="0" applyNumberFormat="1" applyFont="1" applyBorder="1" applyAlignment="1">
      <alignment vertical="center" wrapText="1"/>
    </xf>
    <xf numFmtId="3" fontId="5" fillId="0" borderId="62" xfId="0" applyNumberFormat="1" applyFont="1" applyBorder="1" applyAlignment="1">
      <alignment vertical="center" wrapText="1"/>
    </xf>
    <xf numFmtId="3" fontId="1" fillId="10" borderId="63" xfId="0" applyNumberFormat="1" applyFont="1" applyFill="1" applyBorder="1" applyAlignment="1">
      <alignment horizontal="right" vertical="center" wrapText="1"/>
    </xf>
    <xf numFmtId="3" fontId="5" fillId="0" borderId="64" xfId="0" applyNumberFormat="1" applyFont="1" applyBorder="1" applyAlignment="1">
      <alignment vertical="center" wrapText="1"/>
    </xf>
    <xf numFmtId="177" fontId="5" fillId="0" borderId="0" xfId="0" applyNumberFormat="1" applyFont="1" applyAlignment="1"/>
    <xf numFmtId="0" fontId="5" fillId="0" borderId="0" xfId="13" applyFont="1" applyAlignment="1">
      <alignment horizontal="center" vertical="center"/>
    </xf>
    <xf numFmtId="181" fontId="5" fillId="0" borderId="0" xfId="13" applyNumberFormat="1" applyFont="1">
      <alignment vertical="center"/>
    </xf>
    <xf numFmtId="3" fontId="1" fillId="5" borderId="65" xfId="0" applyNumberFormat="1" applyFont="1" applyFill="1" applyBorder="1" applyAlignment="1">
      <alignment horizontal="right" vertical="center" wrapText="1"/>
    </xf>
    <xf numFmtId="3" fontId="5" fillId="5" borderId="1" xfId="13" applyNumberFormat="1" applyFont="1" applyFill="1" applyBorder="1">
      <alignment vertical="center"/>
    </xf>
    <xf numFmtId="3" fontId="1" fillId="5" borderId="16" xfId="0" applyNumberFormat="1" applyFont="1" applyFill="1" applyBorder="1" applyAlignment="1" applyProtection="1">
      <alignment horizontal="right" vertical="center" wrapText="1"/>
    </xf>
    <xf numFmtId="0" fontId="5" fillId="4" borderId="1" xfId="13" applyFont="1" applyFill="1" applyBorder="1">
      <alignment vertical="center"/>
    </xf>
    <xf numFmtId="0" fontId="3" fillId="2" borderId="12" xfId="13" applyFont="1" applyFill="1" applyBorder="1" applyAlignment="1">
      <alignment horizontal="center" vertical="center"/>
    </xf>
    <xf numFmtId="180" fontId="13" fillId="0" borderId="56" xfId="13" applyNumberFormat="1" applyFont="1" applyBorder="1">
      <alignment vertical="center"/>
    </xf>
    <xf numFmtId="180" fontId="13" fillId="0" borderId="66" xfId="13" applyNumberFormat="1" applyFont="1" applyBorder="1">
      <alignment vertical="center"/>
    </xf>
    <xf numFmtId="3" fontId="13" fillId="5" borderId="13" xfId="13" applyNumberFormat="1" applyFont="1" applyFill="1" applyBorder="1">
      <alignment vertical="center"/>
    </xf>
    <xf numFmtId="3" fontId="1" fillId="5" borderId="67" xfId="0" applyNumberFormat="1" applyFont="1" applyFill="1" applyBorder="1" applyAlignment="1">
      <alignment horizontal="right" vertical="center" wrapText="1"/>
    </xf>
    <xf numFmtId="3" fontId="1" fillId="5" borderId="63" xfId="0" applyNumberFormat="1" applyFont="1" applyFill="1" applyBorder="1" applyAlignment="1">
      <alignment horizontal="right" vertical="center" wrapText="1"/>
    </xf>
    <xf numFmtId="3" fontId="1" fillId="5" borderId="68" xfId="0" applyNumberFormat="1" applyFont="1" applyFill="1" applyBorder="1" applyAlignment="1">
      <alignment horizontal="right" vertical="center" wrapText="1"/>
    </xf>
    <xf numFmtId="0" fontId="3" fillId="10" borderId="65" xfId="0" applyFont="1" applyFill="1" applyBorder="1" applyAlignment="1">
      <alignment horizontal="center" vertical="center" wrapText="1"/>
    </xf>
    <xf numFmtId="0" fontId="3" fillId="10" borderId="65" xfId="0" applyFont="1" applyFill="1" applyBorder="1" applyAlignment="1">
      <alignment horizontal="left" vertical="center" wrapText="1"/>
    </xf>
    <xf numFmtId="3" fontId="9" fillId="5" borderId="14" xfId="0" applyNumberFormat="1" applyFont="1" applyFill="1" applyBorder="1" applyAlignment="1" applyProtection="1">
      <alignment horizontal="right" vertical="center" wrapText="1"/>
    </xf>
    <xf numFmtId="3" fontId="3" fillId="0" borderId="0" xfId="13" applyNumberFormat="1" applyFont="1" applyBorder="1">
      <alignment vertical="center"/>
    </xf>
    <xf numFmtId="181" fontId="18" fillId="0" borderId="71" xfId="15" applyNumberFormat="1" applyFont="1" applyBorder="1" applyAlignment="1">
      <alignment horizontal="right" vertical="center" wrapText="1"/>
    </xf>
    <xf numFmtId="181" fontId="13" fillId="0" borderId="46" xfId="15" applyNumberFormat="1" applyFont="1" applyBorder="1" applyAlignment="1">
      <alignment horizontal="right" vertical="center" wrapText="1"/>
    </xf>
    <xf numFmtId="181" fontId="13" fillId="0" borderId="41" xfId="15" applyNumberFormat="1" applyFont="1" applyBorder="1" applyAlignment="1">
      <alignment horizontal="right" vertical="center" wrapText="1"/>
    </xf>
    <xf numFmtId="181" fontId="13" fillId="0" borderId="43" xfId="15" applyNumberFormat="1" applyFont="1" applyBorder="1" applyAlignment="1">
      <alignment horizontal="right" vertical="center" wrapText="1"/>
    </xf>
    <xf numFmtId="181" fontId="18" fillId="5" borderId="14" xfId="15" applyNumberFormat="1" applyFont="1" applyFill="1" applyBorder="1" applyAlignment="1">
      <alignment horizontal="right" vertical="center" wrapText="1"/>
    </xf>
    <xf numFmtId="177" fontId="18" fillId="5" borderId="14" xfId="13" applyNumberFormat="1" applyFont="1" applyFill="1" applyBorder="1">
      <alignment vertical="center"/>
    </xf>
    <xf numFmtId="3" fontId="18" fillId="5" borderId="14" xfId="13" applyNumberFormat="1" applyFont="1" applyFill="1" applyBorder="1">
      <alignment vertical="center"/>
    </xf>
    <xf numFmtId="0" fontId="18" fillId="5" borderId="14" xfId="13" applyFont="1" applyFill="1" applyBorder="1">
      <alignment vertical="center"/>
    </xf>
    <xf numFmtId="3" fontId="18" fillId="5" borderId="30" xfId="13" applyNumberFormat="1" applyFont="1" applyFill="1" applyBorder="1">
      <alignment vertical="center"/>
    </xf>
    <xf numFmtId="3" fontId="18" fillId="5" borderId="14" xfId="11" applyNumberFormat="1" applyFont="1" applyFill="1" applyBorder="1" applyAlignment="1">
      <alignment horizontal="right" vertical="center" wrapText="1"/>
    </xf>
    <xf numFmtId="3" fontId="1" fillId="5" borderId="69" xfId="0" applyNumberFormat="1" applyFont="1" applyFill="1" applyBorder="1" applyAlignment="1">
      <alignment horizontal="right" vertical="center" wrapText="1"/>
    </xf>
    <xf numFmtId="181" fontId="13" fillId="5" borderId="31" xfId="15" applyNumberFormat="1" applyFont="1" applyFill="1" applyBorder="1" applyAlignment="1">
      <alignment horizontal="right" vertical="center" wrapText="1"/>
    </xf>
    <xf numFmtId="177" fontId="13" fillId="5" borderId="31" xfId="13" applyNumberFormat="1" applyFont="1" applyFill="1" applyBorder="1" applyAlignment="1">
      <alignment horizontal="right" vertical="center"/>
    </xf>
    <xf numFmtId="0" fontId="13" fillId="5" borderId="31" xfId="13" applyFont="1" applyFill="1" applyBorder="1" applyAlignment="1">
      <alignment horizontal="right" vertical="center"/>
    </xf>
    <xf numFmtId="3" fontId="13" fillId="5" borderId="31" xfId="13" applyNumberFormat="1" applyFont="1" applyFill="1" applyBorder="1" applyAlignment="1">
      <alignment horizontal="right" vertical="center"/>
    </xf>
    <xf numFmtId="0" fontId="13" fillId="5" borderId="15" xfId="13" applyFont="1" applyFill="1" applyBorder="1" applyAlignment="1">
      <alignment horizontal="right" vertical="center"/>
    </xf>
    <xf numFmtId="3" fontId="13" fillId="5" borderId="15" xfId="13" applyNumberFormat="1" applyFont="1" applyFill="1" applyBorder="1" applyAlignment="1">
      <alignment horizontal="right" vertical="center"/>
    </xf>
    <xf numFmtId="3" fontId="13" fillId="5" borderId="24" xfId="13" applyNumberFormat="1" applyFont="1" applyFill="1" applyBorder="1" applyAlignment="1">
      <alignment horizontal="right" vertical="center"/>
    </xf>
    <xf numFmtId="3" fontId="13" fillId="5" borderId="31" xfId="13" applyNumberFormat="1" applyFont="1" applyFill="1" applyBorder="1" applyAlignment="1">
      <alignment horizontal="right" vertical="center" wrapText="1"/>
    </xf>
    <xf numFmtId="181" fontId="13" fillId="5" borderId="1" xfId="15" applyNumberFormat="1" applyFont="1" applyFill="1" applyBorder="1" applyAlignment="1">
      <alignment horizontal="right" vertical="center" wrapText="1"/>
    </xf>
    <xf numFmtId="177" fontId="13" fillId="5" borderId="1" xfId="13" applyNumberFormat="1" applyFont="1" applyFill="1" applyBorder="1" applyAlignment="1">
      <alignment horizontal="right" vertical="center"/>
    </xf>
    <xf numFmtId="177" fontId="13" fillId="5" borderId="1" xfId="0" applyNumberFormat="1" applyFont="1" applyFill="1" applyBorder="1" applyAlignment="1">
      <alignment horizontal="right" vertical="center"/>
    </xf>
    <xf numFmtId="3" fontId="13" fillId="5" borderId="1" xfId="0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 vertical="center"/>
    </xf>
    <xf numFmtId="0" fontId="13" fillId="5" borderId="1" xfId="13" applyFont="1" applyFill="1" applyBorder="1" applyAlignment="1">
      <alignment horizontal="right" vertical="center"/>
    </xf>
    <xf numFmtId="3" fontId="5" fillId="5" borderId="1" xfId="13" applyNumberFormat="1" applyFont="1" applyFill="1" applyBorder="1" applyAlignment="1">
      <alignment horizontal="right" vertical="center" wrapText="1"/>
    </xf>
    <xf numFmtId="3" fontId="13" fillId="5" borderId="19" xfId="13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3" fontId="13" fillId="5" borderId="3" xfId="0" applyNumberFormat="1" applyFont="1" applyFill="1" applyBorder="1" applyAlignment="1">
      <alignment horizontal="right" vertical="center"/>
    </xf>
    <xf numFmtId="3" fontId="1" fillId="5" borderId="70" xfId="0" applyNumberFormat="1" applyFont="1" applyFill="1" applyBorder="1" applyAlignment="1">
      <alignment horizontal="right" vertical="center" wrapText="1"/>
    </xf>
    <xf numFmtId="181" fontId="13" fillId="5" borderId="16" xfId="15" applyNumberFormat="1" applyFont="1" applyFill="1" applyBorder="1" applyAlignment="1">
      <alignment horizontal="right" vertical="center" wrapText="1"/>
    </xf>
    <xf numFmtId="177" fontId="13" fillId="5" borderId="16" xfId="13" applyNumberFormat="1" applyFont="1" applyFill="1" applyBorder="1" applyAlignment="1">
      <alignment horizontal="right" vertical="center"/>
    </xf>
    <xf numFmtId="177" fontId="13" fillId="5" borderId="16" xfId="0" applyNumberFormat="1" applyFont="1" applyFill="1" applyBorder="1" applyAlignment="1">
      <alignment horizontal="right" vertical="center"/>
    </xf>
    <xf numFmtId="0" fontId="13" fillId="5" borderId="16" xfId="0" applyFont="1" applyFill="1" applyBorder="1" applyAlignment="1">
      <alignment horizontal="right" vertical="center"/>
    </xf>
    <xf numFmtId="0" fontId="13" fillId="5" borderId="23" xfId="0" applyFont="1" applyFill="1" applyBorder="1" applyAlignment="1">
      <alignment horizontal="right" vertical="center"/>
    </xf>
    <xf numFmtId="3" fontId="5" fillId="5" borderId="16" xfId="13" applyNumberFormat="1" applyFont="1" applyFill="1" applyBorder="1" applyAlignment="1">
      <alignment horizontal="right" vertical="center" wrapText="1"/>
    </xf>
    <xf numFmtId="0" fontId="18" fillId="5" borderId="14" xfId="13" applyFont="1" applyFill="1" applyBorder="1" applyAlignment="1">
      <alignment horizontal="center" vertical="center" wrapText="1"/>
    </xf>
    <xf numFmtId="3" fontId="18" fillId="5" borderId="14" xfId="13" applyNumberFormat="1" applyFont="1" applyFill="1" applyBorder="1" applyAlignment="1">
      <alignment horizontal="right" vertical="center" wrapText="1"/>
    </xf>
    <xf numFmtId="3" fontId="18" fillId="5" borderId="14" xfId="13" applyNumberFormat="1" applyFont="1" applyFill="1" applyBorder="1" applyAlignment="1">
      <alignment vertical="center"/>
    </xf>
    <xf numFmtId="0" fontId="18" fillId="5" borderId="14" xfId="13" applyFont="1" applyFill="1" applyBorder="1" applyAlignment="1">
      <alignment vertical="center"/>
    </xf>
    <xf numFmtId="3" fontId="18" fillId="5" borderId="30" xfId="13" applyNumberFormat="1" applyFont="1" applyFill="1" applyBorder="1" applyAlignment="1">
      <alignment vertical="center"/>
    </xf>
    <xf numFmtId="0" fontId="5" fillId="5" borderId="13" xfId="13" applyFont="1" applyFill="1" applyBorder="1" applyAlignment="1">
      <alignment vertical="center" wrapText="1"/>
    </xf>
    <xf numFmtId="3" fontId="13" fillId="5" borderId="13" xfId="13" applyNumberFormat="1" applyFont="1" applyFill="1" applyBorder="1" applyAlignment="1">
      <alignment horizontal="right" vertical="center" wrapText="1"/>
    </xf>
    <xf numFmtId="181" fontId="13" fillId="5" borderId="13" xfId="15" applyNumberFormat="1" applyFont="1" applyFill="1" applyBorder="1" applyAlignment="1">
      <alignment horizontal="right" vertical="center" wrapText="1"/>
    </xf>
    <xf numFmtId="0" fontId="13" fillId="5" borderId="13" xfId="13" applyFont="1" applyFill="1" applyBorder="1" applyAlignment="1">
      <alignment horizontal="right" vertical="center"/>
    </xf>
    <xf numFmtId="0" fontId="13" fillId="5" borderId="13" xfId="13" applyFont="1" applyFill="1" applyBorder="1">
      <alignment vertical="center"/>
    </xf>
    <xf numFmtId="0" fontId="13" fillId="5" borderId="19" xfId="13" applyFont="1" applyFill="1" applyBorder="1">
      <alignment vertical="center"/>
    </xf>
    <xf numFmtId="0" fontId="5" fillId="5" borderId="1" xfId="13" applyFont="1" applyFill="1" applyBorder="1" applyAlignment="1">
      <alignment vertical="center" wrapText="1"/>
    </xf>
    <xf numFmtId="3" fontId="13" fillId="5" borderId="1" xfId="13" applyNumberFormat="1" applyFont="1" applyFill="1" applyBorder="1" applyAlignment="1">
      <alignment horizontal="right" vertical="center" wrapText="1"/>
    </xf>
    <xf numFmtId="3" fontId="13" fillId="5" borderId="1" xfId="13" applyNumberFormat="1" applyFont="1" applyFill="1" applyBorder="1" applyAlignment="1">
      <alignment horizontal="right" vertical="center"/>
    </xf>
    <xf numFmtId="3" fontId="13" fillId="5" borderId="1" xfId="13" applyNumberFormat="1" applyFont="1" applyFill="1" applyBorder="1">
      <alignment vertical="center"/>
    </xf>
    <xf numFmtId="0" fontId="13" fillId="5" borderId="1" xfId="13" applyFont="1" applyFill="1" applyBorder="1">
      <alignment vertical="center"/>
    </xf>
    <xf numFmtId="3" fontId="13" fillId="5" borderId="3" xfId="13" applyNumberFormat="1" applyFont="1" applyFill="1" applyBorder="1">
      <alignment vertical="center"/>
    </xf>
    <xf numFmtId="0" fontId="13" fillId="5" borderId="3" xfId="13" applyFont="1" applyFill="1" applyBorder="1">
      <alignment vertical="center"/>
    </xf>
    <xf numFmtId="0" fontId="5" fillId="5" borderId="0" xfId="13" applyFont="1" applyFill="1">
      <alignment vertical="center"/>
    </xf>
    <xf numFmtId="0" fontId="13" fillId="5" borderId="3" xfId="13" applyFont="1" applyFill="1" applyBorder="1" applyAlignment="1">
      <alignment horizontal="right" vertical="center"/>
    </xf>
    <xf numFmtId="0" fontId="5" fillId="5" borderId="1" xfId="13" applyFont="1" applyFill="1" applyBorder="1">
      <alignment vertical="center"/>
    </xf>
    <xf numFmtId="0" fontId="28" fillId="5" borderId="1" xfId="10" applyFont="1" applyFill="1" applyBorder="1">
      <alignment vertical="center"/>
    </xf>
    <xf numFmtId="3" fontId="13" fillId="5" borderId="16" xfId="13" applyNumberFormat="1" applyFont="1" applyFill="1" applyBorder="1" applyAlignment="1">
      <alignment horizontal="right" vertical="center" wrapText="1"/>
    </xf>
    <xf numFmtId="3" fontId="13" fillId="5" borderId="16" xfId="13" applyNumberFormat="1" applyFont="1" applyFill="1" applyBorder="1" applyAlignment="1">
      <alignment horizontal="right" vertical="center"/>
    </xf>
    <xf numFmtId="0" fontId="13" fillId="5" borderId="16" xfId="13" applyFont="1" applyFill="1" applyBorder="1">
      <alignment vertical="center"/>
    </xf>
    <xf numFmtId="0" fontId="13" fillId="5" borderId="16" xfId="13" applyFont="1" applyFill="1" applyBorder="1" applyAlignment="1">
      <alignment horizontal="right" vertical="center"/>
    </xf>
    <xf numFmtId="0" fontId="13" fillId="5" borderId="23" xfId="13" applyFont="1" applyFill="1" applyBorder="1">
      <alignment vertical="center"/>
    </xf>
    <xf numFmtId="38" fontId="13" fillId="5" borderId="16" xfId="13" applyNumberFormat="1" applyFont="1" applyFill="1" applyBorder="1" applyAlignment="1">
      <alignment horizontal="right" vertical="center"/>
    </xf>
    <xf numFmtId="0" fontId="28" fillId="0" borderId="16" xfId="3" applyFont="1" applyBorder="1">
      <alignment vertical="center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28" fillId="11" borderId="1" xfId="4" applyFont="1" applyFill="1" applyBorder="1">
      <alignment vertical="center"/>
    </xf>
    <xf numFmtId="177" fontId="5" fillId="11" borderId="1" xfId="0" applyNumberFormat="1" applyFont="1" applyFill="1" applyBorder="1">
      <alignment vertical="center"/>
    </xf>
    <xf numFmtId="0" fontId="28" fillId="11" borderId="1" xfId="8" applyFont="1" applyFill="1" applyBorder="1">
      <alignment vertical="center"/>
    </xf>
    <xf numFmtId="0" fontId="28" fillId="11" borderId="1" xfId="5" applyFont="1" applyFill="1" applyBorder="1">
      <alignment vertical="center"/>
    </xf>
    <xf numFmtId="177" fontId="28" fillId="11" borderId="1" xfId="3" applyNumberFormat="1" applyFont="1" applyFill="1" applyBorder="1">
      <alignment vertical="center"/>
    </xf>
    <xf numFmtId="0" fontId="28" fillId="11" borderId="16" xfId="3" applyFont="1" applyFill="1" applyBorder="1">
      <alignment vertical="center"/>
    </xf>
    <xf numFmtId="0" fontId="5" fillId="11" borderId="1" xfId="0" applyFont="1" applyFill="1" applyBorder="1">
      <alignment vertical="center"/>
    </xf>
    <xf numFmtId="177" fontId="28" fillId="11" borderId="16" xfId="3" applyNumberFormat="1" applyFont="1" applyFill="1" applyBorder="1">
      <alignment vertical="center"/>
    </xf>
    <xf numFmtId="0" fontId="28" fillId="11" borderId="1" xfId="9" applyFont="1" applyFill="1" applyBorder="1">
      <alignment vertical="center"/>
    </xf>
    <xf numFmtId="0" fontId="5" fillId="11" borderId="1" xfId="0" applyFont="1" applyFill="1" applyBorder="1" applyProtection="1">
      <alignment vertical="center"/>
      <protection locked="0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>
      <alignment vertical="center"/>
    </xf>
    <xf numFmtId="0" fontId="28" fillId="11" borderId="1" xfId="6" applyFont="1" applyFill="1" applyBorder="1">
      <alignment vertical="center"/>
    </xf>
    <xf numFmtId="0" fontId="28" fillId="11" borderId="1" xfId="7" applyFont="1" applyFill="1" applyBorder="1">
      <alignment vertical="center"/>
    </xf>
    <xf numFmtId="0" fontId="28" fillId="11" borderId="1" xfId="3" applyFont="1" applyFill="1" applyBorder="1">
      <alignment vertical="center"/>
    </xf>
    <xf numFmtId="0" fontId="5" fillId="11" borderId="1" xfId="0" quotePrefix="1" applyFont="1" applyFill="1" applyBorder="1" applyAlignment="1" applyProtection="1">
      <alignment horizontal="center" vertical="center"/>
      <protection locked="0"/>
    </xf>
    <xf numFmtId="0" fontId="28" fillId="11" borderId="1" xfId="10" applyFont="1" applyFill="1" applyBorder="1">
      <alignment vertical="center"/>
    </xf>
    <xf numFmtId="0" fontId="5" fillId="11" borderId="1" xfId="0" quotePrefix="1" applyFont="1" applyFill="1" applyBorder="1" applyAlignment="1">
      <alignment horizontal="center" vertical="center"/>
    </xf>
    <xf numFmtId="0" fontId="5" fillId="11" borderId="1" xfId="13" applyFont="1" applyFill="1" applyBorder="1">
      <alignment vertical="center"/>
    </xf>
    <xf numFmtId="0" fontId="30" fillId="11" borderId="10" xfId="2" applyNumberFormat="1" applyFont="1" applyFill="1" applyBorder="1" applyAlignment="1">
      <alignment horizontal="center" vertical="center"/>
    </xf>
    <xf numFmtId="0" fontId="30" fillId="11" borderId="5" xfId="2" applyFont="1" applyFill="1" applyBorder="1">
      <alignment vertical="center"/>
    </xf>
    <xf numFmtId="0" fontId="30" fillId="11" borderId="11" xfId="2" applyNumberFormat="1" applyFont="1" applyFill="1" applyBorder="1" applyAlignment="1">
      <alignment horizontal="center" vertical="center"/>
    </xf>
    <xf numFmtId="0" fontId="30" fillId="11" borderId="0" xfId="2" applyFont="1" applyFill="1" applyBorder="1">
      <alignment vertical="center"/>
    </xf>
    <xf numFmtId="0" fontId="30" fillId="11" borderId="7" xfId="2" applyFont="1" applyFill="1" applyBorder="1">
      <alignment vertical="center"/>
    </xf>
    <xf numFmtId="176" fontId="5" fillId="11" borderId="9" xfId="0" applyNumberFormat="1" applyFont="1" applyFill="1" applyBorder="1">
      <alignment vertical="center"/>
    </xf>
    <xf numFmtId="0" fontId="28" fillId="11" borderId="51" xfId="3" applyNumberFormat="1" applyFont="1" applyFill="1" applyBorder="1" applyAlignment="1">
      <alignment horizontal="center" vertical="center"/>
    </xf>
    <xf numFmtId="0" fontId="28" fillId="11" borderId="52" xfId="3" applyFont="1" applyFill="1" applyBorder="1">
      <alignment vertical="center"/>
    </xf>
    <xf numFmtId="0" fontId="28" fillId="11" borderId="5" xfId="3" applyFont="1" applyFill="1" applyBorder="1">
      <alignment vertical="center"/>
    </xf>
    <xf numFmtId="0" fontId="28" fillId="11" borderId="50" xfId="3" applyNumberFormat="1" applyFont="1" applyFill="1" applyBorder="1" applyAlignment="1">
      <alignment horizontal="center" vertical="center"/>
    </xf>
    <xf numFmtId="0" fontId="28" fillId="11" borderId="0" xfId="3" applyFont="1" applyFill="1" applyBorder="1">
      <alignment vertical="center"/>
    </xf>
    <xf numFmtId="0" fontId="28" fillId="11" borderId="6" xfId="3" applyNumberFormat="1" applyFont="1" applyFill="1" applyBorder="1" applyAlignment="1">
      <alignment horizontal="center" vertical="center"/>
    </xf>
    <xf numFmtId="0" fontId="28" fillId="11" borderId="8" xfId="3" applyNumberFormat="1" applyFont="1" applyFill="1" applyBorder="1" applyAlignment="1">
      <alignment horizontal="center" vertical="center"/>
    </xf>
    <xf numFmtId="0" fontId="28" fillId="11" borderId="7" xfId="3" applyFont="1" applyFill="1" applyBorder="1">
      <alignment vertical="center"/>
    </xf>
    <xf numFmtId="177" fontId="28" fillId="11" borderId="7" xfId="3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183" fontId="5" fillId="2" borderId="46" xfId="0" applyNumberFormat="1" applyFont="1" applyFill="1" applyBorder="1" applyAlignment="1">
      <alignment horizontal="center" vertical="center" wrapText="1"/>
    </xf>
    <xf numFmtId="183" fontId="5" fillId="2" borderId="57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84" fontId="29" fillId="0" borderId="1" xfId="13" applyNumberFormat="1" applyFont="1" applyBorder="1">
      <alignment vertical="center"/>
    </xf>
    <xf numFmtId="0" fontId="1" fillId="2" borderId="15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left" vertical="center"/>
    </xf>
    <xf numFmtId="184" fontId="29" fillId="5" borderId="1" xfId="13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30" fillId="0" borderId="9" xfId="2" applyFont="1" applyBorder="1" applyAlignment="1">
      <alignment horizontal="left" vertical="center"/>
    </xf>
    <xf numFmtId="0" fontId="30" fillId="11" borderId="9" xfId="2" applyFont="1" applyFill="1" applyBorder="1" applyAlignment="1">
      <alignment horizontal="left" vertical="center"/>
    </xf>
    <xf numFmtId="0" fontId="30" fillId="0" borderId="33" xfId="2" applyFont="1" applyBorder="1" applyAlignment="1">
      <alignment horizontal="center" vertical="center" wrapText="1"/>
    </xf>
    <xf numFmtId="0" fontId="30" fillId="0" borderId="35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28" fillId="0" borderId="9" xfId="3" applyFont="1" applyBorder="1" applyAlignment="1">
      <alignment horizontal="left" vertical="center"/>
    </xf>
    <xf numFmtId="0" fontId="28" fillId="11" borderId="9" xfId="3" applyFont="1" applyFill="1" applyBorder="1" applyAlignment="1">
      <alignment horizontal="left" vertical="center"/>
    </xf>
    <xf numFmtId="0" fontId="28" fillId="0" borderId="33" xfId="3" applyFont="1" applyBorder="1" applyAlignment="1">
      <alignment horizontal="center" vertical="center" wrapText="1"/>
    </xf>
    <xf numFmtId="0" fontId="28" fillId="0" borderId="34" xfId="3" applyFont="1" applyBorder="1" applyAlignment="1">
      <alignment horizontal="center" vertical="center" wrapText="1"/>
    </xf>
    <xf numFmtId="0" fontId="28" fillId="11" borderId="1" xfId="3" applyFont="1" applyFill="1" applyBorder="1" applyAlignment="1">
      <alignment horizontal="left" vertical="center"/>
    </xf>
    <xf numFmtId="0" fontId="28" fillId="11" borderId="16" xfId="3" applyFont="1" applyFill="1" applyBorder="1" applyAlignment="1">
      <alignment horizontal="left" vertical="center"/>
    </xf>
    <xf numFmtId="0" fontId="28" fillId="0" borderId="38" xfId="4" applyFont="1" applyBorder="1" applyAlignment="1">
      <alignment horizontal="center" vertical="center" wrapText="1"/>
    </xf>
    <xf numFmtId="0" fontId="28" fillId="0" borderId="40" xfId="4" applyFont="1" applyBorder="1" applyAlignment="1">
      <alignment horizontal="center" vertical="center"/>
    </xf>
    <xf numFmtId="0" fontId="28" fillId="0" borderId="15" xfId="4" applyFont="1" applyBorder="1" applyAlignment="1">
      <alignment horizontal="center" vertical="center"/>
    </xf>
    <xf numFmtId="0" fontId="28" fillId="0" borderId="39" xfId="4" applyFont="1" applyBorder="1" applyAlignment="1">
      <alignment horizontal="center" vertical="center"/>
    </xf>
    <xf numFmtId="0" fontId="28" fillId="0" borderId="38" xfId="5" applyFont="1" applyBorder="1" applyAlignment="1">
      <alignment horizontal="center" vertical="center" wrapText="1"/>
    </xf>
    <xf numFmtId="0" fontId="28" fillId="0" borderId="40" xfId="5" applyFont="1" applyBorder="1" applyAlignment="1">
      <alignment horizontal="center" vertical="center"/>
    </xf>
    <xf numFmtId="0" fontId="28" fillId="0" borderId="15" xfId="5" applyFont="1" applyBorder="1" applyAlignment="1">
      <alignment horizontal="center" vertical="center"/>
    </xf>
    <xf numFmtId="0" fontId="28" fillId="0" borderId="39" xfId="5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 wrapText="1"/>
    </xf>
    <xf numFmtId="0" fontId="28" fillId="0" borderId="40" xfId="6" applyFont="1" applyBorder="1" applyAlignment="1">
      <alignment horizontal="center" vertical="center"/>
    </xf>
    <xf numFmtId="0" fontId="28" fillId="0" borderId="15" xfId="6" applyFont="1" applyBorder="1" applyAlignment="1">
      <alignment horizontal="center" vertical="center"/>
    </xf>
    <xf numFmtId="0" fontId="28" fillId="0" borderId="39" xfId="6" applyFont="1" applyBorder="1" applyAlignment="1">
      <alignment horizontal="center" vertical="center"/>
    </xf>
    <xf numFmtId="0" fontId="28" fillId="0" borderId="16" xfId="3" applyFont="1" applyBorder="1" applyAlignment="1">
      <alignment horizontal="left" vertical="center"/>
    </xf>
    <xf numFmtId="0" fontId="28" fillId="0" borderId="38" xfId="7" applyFont="1" applyBorder="1" applyAlignment="1">
      <alignment horizontal="center" vertical="center" wrapText="1"/>
    </xf>
    <xf numFmtId="0" fontId="28" fillId="0" borderId="40" xfId="7" applyFont="1" applyBorder="1" applyAlignment="1">
      <alignment horizontal="center" vertical="center"/>
    </xf>
    <xf numFmtId="0" fontId="28" fillId="0" borderId="15" xfId="7" applyFont="1" applyBorder="1" applyAlignment="1">
      <alignment horizontal="center" vertical="center"/>
    </xf>
    <xf numFmtId="0" fontId="28" fillId="0" borderId="39" xfId="7" applyFont="1" applyBorder="1" applyAlignment="1">
      <alignment horizontal="center" vertical="center"/>
    </xf>
    <xf numFmtId="0" fontId="28" fillId="0" borderId="21" xfId="7" applyFont="1" applyBorder="1" applyAlignment="1">
      <alignment horizontal="center" vertical="center"/>
    </xf>
    <xf numFmtId="0" fontId="28" fillId="0" borderId="20" xfId="7" applyFont="1" applyBorder="1" applyAlignment="1">
      <alignment horizontal="center" vertical="center"/>
    </xf>
    <xf numFmtId="0" fontId="28" fillId="0" borderId="1" xfId="3" applyFont="1" applyBorder="1" applyAlignment="1">
      <alignment horizontal="left" vertical="center"/>
    </xf>
    <xf numFmtId="0" fontId="28" fillId="0" borderId="38" xfId="8" applyFont="1" applyBorder="1" applyAlignment="1">
      <alignment horizontal="center" vertical="center" wrapText="1"/>
    </xf>
    <xf numFmtId="0" fontId="28" fillId="0" borderId="40" xfId="8" applyFont="1" applyBorder="1" applyAlignment="1">
      <alignment horizontal="center" vertical="center"/>
    </xf>
    <xf numFmtId="0" fontId="28" fillId="0" borderId="15" xfId="8" applyFont="1" applyBorder="1" applyAlignment="1">
      <alignment horizontal="center" vertical="center"/>
    </xf>
    <xf numFmtId="0" fontId="28" fillId="0" borderId="39" xfId="8" applyFont="1" applyBorder="1" applyAlignment="1">
      <alignment horizontal="center" vertical="center"/>
    </xf>
    <xf numFmtId="0" fontId="28" fillId="11" borderId="3" xfId="3" applyFont="1" applyFill="1" applyBorder="1" applyAlignment="1">
      <alignment horizontal="left" vertical="center"/>
    </xf>
    <xf numFmtId="0" fontId="28" fillId="11" borderId="2" xfId="3" applyFont="1" applyFill="1" applyBorder="1" applyAlignment="1">
      <alignment horizontal="left" vertical="center"/>
    </xf>
    <xf numFmtId="0" fontId="28" fillId="0" borderId="23" xfId="3" applyFont="1" applyBorder="1" applyAlignment="1">
      <alignment horizontal="left" vertical="center"/>
    </xf>
    <xf numFmtId="0" fontId="28" fillId="0" borderId="22" xfId="3" applyFont="1" applyBorder="1" applyAlignment="1">
      <alignment horizontal="left" vertical="center"/>
    </xf>
    <xf numFmtId="0" fontId="28" fillId="11" borderId="23" xfId="3" applyFont="1" applyFill="1" applyBorder="1" applyAlignment="1">
      <alignment horizontal="left" vertical="center"/>
    </xf>
    <xf numFmtId="0" fontId="28" fillId="11" borderId="22" xfId="3" applyFont="1" applyFill="1" applyBorder="1" applyAlignment="1">
      <alignment horizontal="left" vertical="center"/>
    </xf>
    <xf numFmtId="0" fontId="28" fillId="0" borderId="53" xfId="8" applyFont="1" applyBorder="1" applyAlignment="1">
      <alignment horizontal="center" vertical="center" wrapText="1"/>
    </xf>
    <xf numFmtId="0" fontId="28" fillId="0" borderId="54" xfId="8" applyFont="1" applyBorder="1" applyAlignment="1">
      <alignment horizontal="center" vertical="center" wrapText="1"/>
    </xf>
    <xf numFmtId="0" fontId="28" fillId="0" borderId="21" xfId="8" applyFont="1" applyBorder="1" applyAlignment="1">
      <alignment horizontal="center" vertical="center"/>
    </xf>
    <xf numFmtId="0" fontId="28" fillId="0" borderId="55" xfId="8" applyFont="1" applyBorder="1" applyAlignment="1">
      <alignment horizontal="center" vertical="center"/>
    </xf>
    <xf numFmtId="0" fontId="28" fillId="0" borderId="56" xfId="8" applyFont="1" applyBorder="1" applyAlignment="1">
      <alignment horizontal="center" vertical="center"/>
    </xf>
    <xf numFmtId="0" fontId="28" fillId="0" borderId="38" xfId="9" applyFont="1" applyBorder="1" applyAlignment="1">
      <alignment horizontal="center" vertical="center" wrapText="1"/>
    </xf>
    <xf numFmtId="0" fontId="28" fillId="0" borderId="40" xfId="9" applyFont="1" applyBorder="1" applyAlignment="1">
      <alignment horizontal="center" vertical="center"/>
    </xf>
    <xf numFmtId="0" fontId="28" fillId="0" borderId="15" xfId="9" applyFont="1" applyBorder="1" applyAlignment="1">
      <alignment horizontal="center" vertical="center"/>
    </xf>
    <xf numFmtId="0" fontId="28" fillId="0" borderId="39" xfId="9" applyFont="1" applyBorder="1" applyAlignment="1">
      <alignment horizontal="center" vertical="center"/>
    </xf>
    <xf numFmtId="0" fontId="28" fillId="0" borderId="38" xfId="10" applyFont="1" applyBorder="1" applyAlignment="1">
      <alignment horizontal="center" vertical="center" wrapText="1"/>
    </xf>
    <xf numFmtId="0" fontId="28" fillId="0" borderId="40" xfId="1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45" xfId="13" applyFont="1" applyBorder="1" applyAlignment="1">
      <alignment horizontal="center" vertical="center"/>
    </xf>
    <xf numFmtId="0" fontId="5" fillId="0" borderId="37" xfId="13" applyFont="1" applyBorder="1" applyAlignment="1">
      <alignment horizontal="center" vertical="center"/>
    </xf>
    <xf numFmtId="0" fontId="5" fillId="0" borderId="22" xfId="13" applyFont="1" applyBorder="1" applyAlignment="1">
      <alignment horizontal="center" vertical="center"/>
    </xf>
    <xf numFmtId="0" fontId="5" fillId="0" borderId="16" xfId="13" applyFont="1" applyBorder="1" applyAlignment="1">
      <alignment horizontal="center" vertical="center"/>
    </xf>
    <xf numFmtId="0" fontId="1" fillId="2" borderId="15" xfId="13" applyFont="1" applyFill="1" applyBorder="1" applyAlignment="1">
      <alignment horizontal="center" vertical="center"/>
    </xf>
    <xf numFmtId="0" fontId="1" fillId="2" borderId="12" xfId="13" applyFont="1" applyFill="1" applyBorder="1" applyAlignment="1">
      <alignment horizontal="center" vertical="center"/>
    </xf>
    <xf numFmtId="0" fontId="5" fillId="0" borderId="44" xfId="13" applyFont="1" applyBorder="1" applyAlignment="1">
      <alignment horizontal="center" vertical="center"/>
    </xf>
    <xf numFmtId="0" fontId="5" fillId="0" borderId="17" xfId="13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40" xfId="13" applyFont="1" applyBorder="1" applyAlignment="1">
      <alignment horizontal="center" vertical="center"/>
    </xf>
    <xf numFmtId="0" fontId="5" fillId="0" borderId="42" xfId="13" applyFont="1" applyBorder="1" applyAlignment="1">
      <alignment horizontal="center" vertical="center"/>
    </xf>
    <xf numFmtId="0" fontId="1" fillId="2" borderId="16" xfId="13" applyFont="1" applyFill="1" applyBorder="1" applyAlignment="1">
      <alignment horizontal="center" vertical="center"/>
    </xf>
    <xf numFmtId="0" fontId="3" fillId="2" borderId="15" xfId="13" applyFont="1" applyFill="1" applyBorder="1" applyAlignment="1">
      <alignment horizontal="center" vertical="center"/>
    </xf>
    <xf numFmtId="0" fontId="3" fillId="2" borderId="30" xfId="13" applyFont="1" applyFill="1" applyBorder="1" applyAlignment="1">
      <alignment horizontal="center" vertical="center"/>
    </xf>
    <xf numFmtId="0" fontId="3" fillId="2" borderId="36" xfId="13" applyFont="1" applyFill="1" applyBorder="1" applyAlignment="1">
      <alignment horizontal="center" vertical="center"/>
    </xf>
    <xf numFmtId="0" fontId="3" fillId="2" borderId="29" xfId="13" applyFont="1" applyFill="1" applyBorder="1" applyAlignment="1">
      <alignment horizontal="center" vertical="center"/>
    </xf>
    <xf numFmtId="0" fontId="13" fillId="2" borderId="30" xfId="13" applyFont="1" applyFill="1" applyBorder="1" applyAlignment="1">
      <alignment horizontal="center" vertical="center"/>
    </xf>
    <xf numFmtId="0" fontId="13" fillId="2" borderId="29" xfId="1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12" applyBorder="1" applyAlignment="1">
      <alignment horizontal="center" vertical="center"/>
    </xf>
    <xf numFmtId="0" fontId="14" fillId="0" borderId="12" xfId="12" applyFont="1" applyBorder="1" applyAlignment="1">
      <alignment horizontal="center" vertical="center"/>
    </xf>
    <xf numFmtId="0" fontId="14" fillId="0" borderId="13" xfId="12" applyFont="1" applyBorder="1" applyAlignment="1">
      <alignment horizontal="center" vertical="center"/>
    </xf>
    <xf numFmtId="0" fontId="22" fillId="11" borderId="1" xfId="12" applyFont="1" applyFill="1" applyBorder="1">
      <alignment vertical="center"/>
    </xf>
    <xf numFmtId="0" fontId="0" fillId="11" borderId="1" xfId="0" applyNumberFormat="1" applyFill="1" applyBorder="1">
      <alignment vertical="center"/>
    </xf>
    <xf numFmtId="0" fontId="0" fillId="11" borderId="0" xfId="0" applyFill="1" applyProtection="1">
      <alignment vertical="center"/>
      <protection locked="0"/>
    </xf>
    <xf numFmtId="0" fontId="28" fillId="0" borderId="21" xfId="10" applyFont="1" applyBorder="1" applyAlignment="1">
      <alignment horizontal="center" vertical="center"/>
    </xf>
    <xf numFmtId="0" fontId="28" fillId="0" borderId="55" xfId="10" applyFont="1" applyBorder="1" applyAlignment="1">
      <alignment horizontal="center" vertical="center"/>
    </xf>
    <xf numFmtId="0" fontId="28" fillId="0" borderId="56" xfId="10" applyFont="1" applyBorder="1" applyAlignment="1">
      <alignment horizontal="center" vertical="center"/>
    </xf>
  </cellXfs>
  <cellStyles count="16">
    <cellStyle name="백분율" xfId="15" builtinId="5"/>
    <cellStyle name="쉼표 [0]" xfId="14" builtinId="6"/>
    <cellStyle name="표준" xfId="0" builtinId="0"/>
    <cellStyle name="표준 2" xfId="13"/>
    <cellStyle name="표준_10" xfId="4"/>
    <cellStyle name="표준_11" xfId="5"/>
    <cellStyle name="표준_12" xfId="6"/>
    <cellStyle name="표준_13" xfId="7"/>
    <cellStyle name="표준_14" xfId="8"/>
    <cellStyle name="표준_15" xfId="9"/>
    <cellStyle name="표준_17" xfId="10"/>
    <cellStyle name="표준_24" xfId="12"/>
    <cellStyle name="표준_8" xfId="2"/>
    <cellStyle name="표준_9" xfId="3"/>
    <cellStyle name="표준_C" xfId="11"/>
    <cellStyle name="표준_Sheet1" xfId="1"/>
  </cellStyles>
  <dxfs count="0"/>
  <tableStyles count="0" defaultTableStyle="TableStyleMedium9" defaultPivotStyle="PivotStyleLight16"/>
  <colors>
    <mruColors>
      <color rgb="FF281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percentStacked"/>
        <c:ser>
          <c:idx val="6"/>
          <c:order val="0"/>
          <c:tx>
            <c:strRef>
              <c:f>'7'!$A$7</c:f>
              <c:strCache>
                <c:ptCount val="1"/>
                <c:pt idx="0">
                  <c:v>Korea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'7'!$B$7:$H$7</c:f>
              <c:numCache>
                <c:formatCode>0.0%</c:formatCode>
                <c:ptCount val="7"/>
                <c:pt idx="0">
                  <c:v>1.5851621033900903E-2</c:v>
                </c:pt>
                <c:pt idx="1">
                  <c:v>3.2378009478731921E-2</c:v>
                </c:pt>
                <c:pt idx="2">
                  <c:v>4.1900450913997127E-2</c:v>
                </c:pt>
                <c:pt idx="3">
                  <c:v>5.1117310707806021E-2</c:v>
                </c:pt>
                <c:pt idx="4">
                  <c:v>5.3206428532519834E-2</c:v>
                </c:pt>
                <c:pt idx="5">
                  <c:v>5.3494126632529261E-2</c:v>
                </c:pt>
                <c:pt idx="6">
                  <c:v>5.2124965747604432E-2</c:v>
                </c:pt>
              </c:numCache>
            </c:numRef>
          </c:val>
        </c:ser>
        <c:ser>
          <c:idx val="4"/>
          <c:order val="1"/>
          <c:tx>
            <c:strRef>
              <c:f>'7'!$A$8</c:f>
              <c:strCache>
                <c:ptCount val="1"/>
                <c:pt idx="0">
                  <c:v>ASEAN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'7'!$B$8:$H$8</c:f>
              <c:numCache>
                <c:formatCode>0.0%</c:formatCode>
                <c:ptCount val="7"/>
                <c:pt idx="0">
                  <c:v>0.15893447942043171</c:v>
                </c:pt>
                <c:pt idx="1">
                  <c:v>0.1696434466664592</c:v>
                </c:pt>
                <c:pt idx="2">
                  <c:v>0.22743477535768911</c:v>
                </c:pt>
                <c:pt idx="3">
                  <c:v>0.24616713232349688</c:v>
                </c:pt>
                <c:pt idx="4">
                  <c:v>0.24558743426996391</c:v>
                </c:pt>
                <c:pt idx="5">
                  <c:v>0.24494482906587756</c:v>
                </c:pt>
                <c:pt idx="6">
                  <c:v>0.24224586989667632</c:v>
                </c:pt>
              </c:numCache>
            </c:numRef>
          </c:val>
        </c:ser>
        <c:ser>
          <c:idx val="3"/>
          <c:order val="2"/>
          <c:tx>
            <c:strRef>
              <c:f>'7'!$A$9</c:f>
              <c:strCache>
                <c:ptCount val="1"/>
                <c:pt idx="0">
                  <c:v>U.S.A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'7'!$B$9:$H$9</c:f>
              <c:numCache>
                <c:formatCode>0.0%</c:formatCode>
                <c:ptCount val="7"/>
                <c:pt idx="0">
                  <c:v>0.15782881204740473</c:v>
                </c:pt>
                <c:pt idx="1">
                  <c:v>0.16756847564974814</c:v>
                </c:pt>
                <c:pt idx="2">
                  <c:v>0.1665828784611291</c:v>
                </c:pt>
                <c:pt idx="3">
                  <c:v>9.1684146875500513E-2</c:v>
                </c:pt>
                <c:pt idx="4">
                  <c:v>8.1051247543107344E-2</c:v>
                </c:pt>
                <c:pt idx="5">
                  <c:v>8.2143044901162185E-2</c:v>
                </c:pt>
                <c:pt idx="6">
                  <c:v>8.4139913581107853E-2</c:v>
                </c:pt>
              </c:numCache>
            </c:numRef>
          </c:val>
        </c:ser>
        <c:ser>
          <c:idx val="2"/>
          <c:order val="3"/>
          <c:tx>
            <c:strRef>
              <c:f>'7'!$A$10</c:f>
              <c:strCache>
                <c:ptCount val="1"/>
                <c:pt idx="0">
                  <c:v>China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'7'!$B$10:$H$10</c:f>
              <c:numCache>
                <c:formatCode>0.0%</c:formatCode>
                <c:ptCount val="7"/>
                <c:pt idx="0">
                  <c:v>1.7999148666622319E-2</c:v>
                </c:pt>
                <c:pt idx="1">
                  <c:v>2.4104599814540446E-2</c:v>
                </c:pt>
                <c:pt idx="2">
                  <c:v>4.4019798596845225E-2</c:v>
                </c:pt>
                <c:pt idx="3">
                  <c:v>0.1215257766146234</c:v>
                </c:pt>
                <c:pt idx="4">
                  <c:v>0.13051760879851193</c:v>
                </c:pt>
                <c:pt idx="5">
                  <c:v>0.14186060800447539</c:v>
                </c:pt>
                <c:pt idx="6">
                  <c:v>0.14995705491851552</c:v>
                </c:pt>
              </c:numCache>
            </c:numRef>
          </c:val>
        </c:ser>
        <c:ser>
          <c:idx val="1"/>
          <c:order val="4"/>
          <c:tx>
            <c:strRef>
              <c:f>'7'!$A$11</c:f>
              <c:strCache>
                <c:ptCount val="1"/>
                <c:pt idx="0">
                  <c:v>Japan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'7'!$B$11:$H$11</c:f>
              <c:numCache>
                <c:formatCode>0.0%</c:formatCode>
                <c:ptCount val="7"/>
                <c:pt idx="0">
                  <c:v>0.25955963150120015</c:v>
                </c:pt>
                <c:pt idx="1">
                  <c:v>0.21140779299215551</c:v>
                </c:pt>
                <c:pt idx="2">
                  <c:v>0.16056159108218143</c:v>
                </c:pt>
                <c:pt idx="3">
                  <c:v>0.10978578161976021</c:v>
                </c:pt>
                <c:pt idx="4">
                  <c:v>0.10658021821734764</c:v>
                </c:pt>
                <c:pt idx="5">
                  <c:v>9.5039865421923428E-2</c:v>
                </c:pt>
                <c:pt idx="6">
                  <c:v>9.0307787990885777E-2</c:v>
                </c:pt>
              </c:numCache>
            </c:numRef>
          </c:val>
        </c:ser>
        <c:ser>
          <c:idx val="0"/>
          <c:order val="5"/>
          <c:tx>
            <c:strRef>
              <c:f>'7'!$A$12</c:f>
              <c:strCache>
                <c:ptCount val="1"/>
                <c:pt idx="0">
                  <c:v>EU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'7'!$B$12:$H$12</c:f>
              <c:numCache>
                <c:formatCode>0.0%</c:formatCode>
                <c:ptCount val="7"/>
                <c:pt idx="0">
                  <c:v>0.13681124893234159</c:v>
                </c:pt>
                <c:pt idx="1">
                  <c:v>0.1585367267311977</c:v>
                </c:pt>
                <c:pt idx="2">
                  <c:v>0.13175378232655718</c:v>
                </c:pt>
                <c:pt idx="3">
                  <c:v>0.10268131315777493</c:v>
                </c:pt>
                <c:pt idx="4">
                  <c:v>9.8481615036626835E-2</c:v>
                </c:pt>
                <c:pt idx="5">
                  <c:v>9.8818086269860841E-2</c:v>
                </c:pt>
                <c:pt idx="6">
                  <c:v>9.8232066723177455E-2</c:v>
                </c:pt>
              </c:numCache>
            </c:numRef>
          </c:val>
        </c:ser>
        <c:ser>
          <c:idx val="5"/>
          <c:order val="6"/>
          <c:tx>
            <c:strRef>
              <c:f>'7'!$A$13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'7'!$B$6:$H$6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'7'!$B$13:$H$13</c:f>
              <c:numCache>
                <c:formatCode>0.0%</c:formatCode>
                <c:ptCount val="7"/>
                <c:pt idx="0">
                  <c:v>0.25301505839809862</c:v>
                </c:pt>
                <c:pt idx="1">
                  <c:v>0.23636094866716706</c:v>
                </c:pt>
                <c:pt idx="2">
                  <c:v>0.22774672326160086</c:v>
                </c:pt>
                <c:pt idx="3">
                  <c:v>0.27703853870103795</c:v>
                </c:pt>
                <c:pt idx="4">
                  <c:v>0.28457544760192249</c:v>
                </c:pt>
                <c:pt idx="5">
                  <c:v>0.28369943970417127</c:v>
                </c:pt>
                <c:pt idx="6">
                  <c:v>0.28299234114203259</c:v>
                </c:pt>
              </c:numCache>
            </c:numRef>
          </c:val>
        </c:ser>
        <c:dLbls>
          <c:showVal val="1"/>
        </c:dLbls>
        <c:gapWidth val="75"/>
        <c:overlap val="100"/>
        <c:axId val="67491328"/>
        <c:axId val="67492864"/>
      </c:barChart>
      <c:catAx>
        <c:axId val="67491328"/>
        <c:scaling>
          <c:orientation val="minMax"/>
        </c:scaling>
        <c:axPos val="b"/>
        <c:numFmt formatCode="General" sourceLinked="1"/>
        <c:majorTickMark val="none"/>
        <c:tickLblPos val="nextTo"/>
        <c:crossAx val="67492864"/>
        <c:crosses val="autoZero"/>
        <c:auto val="1"/>
        <c:lblAlgn val="ctr"/>
        <c:lblOffset val="100"/>
      </c:catAx>
      <c:valAx>
        <c:axId val="67492864"/>
        <c:scaling>
          <c:orientation val="minMax"/>
        </c:scaling>
        <c:axPos val="l"/>
        <c:numFmt formatCode="0%" sourceLinked="1"/>
        <c:tickLblPos val="nextTo"/>
        <c:crossAx val="6749132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percentStacked"/>
        <c:ser>
          <c:idx val="5"/>
          <c:order val="0"/>
          <c:tx>
            <c:strRef>
              <c:f>'7'!$J$7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'7'!$K$7:$Q$7</c:f>
              <c:numCache>
                <c:formatCode>0.0%</c:formatCode>
                <c:ptCount val="7"/>
                <c:pt idx="0">
                  <c:v>6.6000000000000003E-2</c:v>
                </c:pt>
                <c:pt idx="1">
                  <c:v>7.6999999999999999E-2</c:v>
                </c:pt>
                <c:pt idx="2">
                  <c:v>0.115</c:v>
                </c:pt>
                <c:pt idx="3">
                  <c:v>0.11600000000000001</c:v>
                </c:pt>
                <c:pt idx="4">
                  <c:v>0.12237092115577436</c:v>
                </c:pt>
                <c:pt idx="5">
                  <c:v>0.12586920267914001</c:v>
                </c:pt>
                <c:pt idx="6">
                  <c:v>0.12565975733124105</c:v>
                </c:pt>
              </c:numCache>
            </c:numRef>
          </c:val>
        </c:ser>
        <c:ser>
          <c:idx val="4"/>
          <c:order val="1"/>
          <c:tx>
            <c:strRef>
              <c:f>'7'!$J$8</c:f>
              <c:strCache>
                <c:ptCount val="1"/>
                <c:pt idx="0">
                  <c:v>U.S.A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'7'!$K$8:$Q$8</c:f>
              <c:numCache>
                <c:formatCode>0.0%</c:formatCode>
                <c:ptCount val="7"/>
                <c:pt idx="0">
                  <c:v>0.23899999999999999</c:v>
                </c:pt>
                <c:pt idx="1">
                  <c:v>0.26899999999999996</c:v>
                </c:pt>
                <c:pt idx="2">
                  <c:v>0.20100000000000001</c:v>
                </c:pt>
                <c:pt idx="3">
                  <c:v>0.1</c:v>
                </c:pt>
                <c:pt idx="4">
                  <c:v>9.5622718144045174E-2</c:v>
                </c:pt>
                <c:pt idx="5">
                  <c:v>9.6811574412992388E-2</c:v>
                </c:pt>
                <c:pt idx="6">
                  <c:v>0.10571883973072425</c:v>
                </c:pt>
              </c:numCache>
            </c:numRef>
          </c:val>
        </c:ser>
        <c:ser>
          <c:idx val="3"/>
          <c:order val="2"/>
          <c:tx>
            <c:strRef>
              <c:f>'7'!$J$9</c:f>
              <c:strCache>
                <c:ptCount val="1"/>
                <c:pt idx="0">
                  <c:v>China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'7'!$K$9:$Q$9</c:f>
              <c:numCache>
                <c:formatCode>0.0%</c:formatCode>
                <c:ptCount val="7"/>
                <c:pt idx="0">
                  <c:v>1E-3</c:v>
                </c:pt>
                <c:pt idx="1">
                  <c:v>2.1000000000000001E-2</c:v>
                </c:pt>
                <c:pt idx="2">
                  <c:v>9.4E-2</c:v>
                </c:pt>
                <c:pt idx="3">
                  <c:v>0.22700000000000001</c:v>
                </c:pt>
                <c:pt idx="4">
                  <c:v>0.20075021355759989</c:v>
                </c:pt>
                <c:pt idx="5">
                  <c:v>0.21290938054312314</c:v>
                </c:pt>
                <c:pt idx="6">
                  <c:v>0.21433025438785797</c:v>
                </c:pt>
              </c:numCache>
            </c:numRef>
          </c:val>
        </c:ser>
        <c:ser>
          <c:idx val="2"/>
          <c:order val="3"/>
          <c:tx>
            <c:strRef>
              <c:f>'7'!$J$10</c:f>
              <c:strCache>
                <c:ptCount val="1"/>
                <c:pt idx="0">
                  <c:v>Japan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'7'!$K$10:$Q$10</c:f>
              <c:numCache>
                <c:formatCode>0.0%</c:formatCode>
                <c:ptCount val="7"/>
                <c:pt idx="0">
                  <c:v>0.22399999999999998</c:v>
                </c:pt>
                <c:pt idx="1">
                  <c:v>0.23100000000000001</c:v>
                </c:pt>
                <c:pt idx="2">
                  <c:v>0.157</c:v>
                </c:pt>
                <c:pt idx="3">
                  <c:v>0.107</c:v>
                </c:pt>
                <c:pt idx="4">
                  <c:v>9.6273963167172238E-2</c:v>
                </c:pt>
                <c:pt idx="5">
                  <c:v>8.8068016065585134E-2</c:v>
                </c:pt>
                <c:pt idx="6">
                  <c:v>7.8268858551906587E-2</c:v>
                </c:pt>
              </c:numCache>
            </c:numRef>
          </c:val>
        </c:ser>
        <c:ser>
          <c:idx val="1"/>
          <c:order val="4"/>
          <c:tx>
            <c:strRef>
              <c:f>'7'!$J$11</c:f>
              <c:strCache>
                <c:ptCount val="1"/>
                <c:pt idx="0">
                  <c:v>EU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'7'!$K$11:$Q$11</c:f>
              <c:numCache>
                <c:formatCode>0.0%</c:formatCode>
                <c:ptCount val="7"/>
                <c:pt idx="0">
                  <c:v>0.11599999999999999</c:v>
                </c:pt>
                <c:pt idx="1">
                  <c:v>0.14099999999999999</c:v>
                </c:pt>
                <c:pt idx="2">
                  <c:v>0.11800000000000001</c:v>
                </c:pt>
                <c:pt idx="3">
                  <c:v>0.09</c:v>
                </c:pt>
                <c:pt idx="4">
                  <c:v>9.3332480270653898E-2</c:v>
                </c:pt>
                <c:pt idx="5">
                  <c:v>9.7926968898493977E-2</c:v>
                </c:pt>
                <c:pt idx="6">
                  <c:v>0.10437497942803976</c:v>
                </c:pt>
              </c:numCache>
            </c:numRef>
          </c:val>
        </c:ser>
        <c:ser>
          <c:idx val="0"/>
          <c:order val="5"/>
          <c:tx>
            <c:strRef>
              <c:f>'7'!$J$12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'7'!$K$6:$Q$6</c:f>
              <c:numCache>
                <c:formatCode>General</c:formatCode>
                <c:ptCount val="7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'7'!$K$12:$Q$12</c:f>
              <c:numCache>
                <c:formatCode>0.0%</c:formatCode>
                <c:ptCount val="7"/>
                <c:pt idx="0">
                  <c:v>0.35399999999999998</c:v>
                </c:pt>
                <c:pt idx="1">
                  <c:v>0.26100000000000001</c:v>
                </c:pt>
                <c:pt idx="2">
                  <c:v>0.31499999999999995</c:v>
                </c:pt>
                <c:pt idx="3">
                  <c:v>0.36</c:v>
                </c:pt>
                <c:pt idx="4">
                  <c:v>0.39164970370475449</c:v>
                </c:pt>
                <c:pt idx="5">
                  <c:v>0.37841485740066538</c:v>
                </c:pt>
                <c:pt idx="6">
                  <c:v>0.37164731057023037</c:v>
                </c:pt>
              </c:numCache>
            </c:numRef>
          </c:val>
        </c:ser>
        <c:dLbls>
          <c:showVal val="1"/>
        </c:dLbls>
        <c:gapWidth val="75"/>
        <c:overlap val="100"/>
        <c:axId val="70538368"/>
        <c:axId val="70540288"/>
      </c:barChart>
      <c:catAx>
        <c:axId val="70538368"/>
        <c:scaling>
          <c:orientation val="minMax"/>
        </c:scaling>
        <c:axPos val="b"/>
        <c:numFmt formatCode="General" sourceLinked="1"/>
        <c:majorTickMark val="none"/>
        <c:tickLblPos val="nextTo"/>
        <c:crossAx val="70540288"/>
        <c:crosses val="autoZero"/>
        <c:auto val="1"/>
        <c:lblAlgn val="ctr"/>
        <c:lblOffset val="100"/>
      </c:catAx>
      <c:valAx>
        <c:axId val="70540288"/>
        <c:scaling>
          <c:orientation val="minMax"/>
        </c:scaling>
        <c:axPos val="l"/>
        <c:numFmt formatCode="0%" sourceLinked="1"/>
        <c:tickLblPos val="nextTo"/>
        <c:crossAx val="7053836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AngAx val="1"/>
    </c:view3D>
    <c:plotArea>
      <c:layout>
        <c:manualLayout>
          <c:layoutTarget val="inner"/>
          <c:xMode val="edge"/>
          <c:yMode val="edge"/>
          <c:x val="0.4768522769286565"/>
          <c:y val="3.6816204819097115E-2"/>
          <c:w val="0.49426097220510795"/>
          <c:h val="0.90879789491926177"/>
        </c:manualLayout>
      </c:layout>
      <c:bar3DChart>
        <c:barDir val="bar"/>
        <c:grouping val="clustered"/>
        <c:ser>
          <c:idx val="1"/>
          <c:order val="0"/>
          <c:tx>
            <c:strRef>
              <c:f>'25'!$D$5</c:f>
              <c:strCache>
                <c:ptCount val="1"/>
                <c:pt idx="0">
                  <c:v>2013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'25'!$A$6:$B$15</c:f>
              <c:multiLvlStrCache>
                <c:ptCount val="10"/>
                <c:lvl>
                  <c:pt idx="0">
                    <c:v>Mineral fuels, oils, distillation products, etc 광물성연료, 광물유, 이들의 증류물, 역청물질, 광물성 왁스                                           </c:v>
                  </c:pt>
                  <c:pt idx="1">
                    <c:v>Electrical, electronic equipment 전자기기와 부품, 음향기기, TV                                            </c:v>
                  </c:pt>
                  <c:pt idx="2">
                    <c:v>Boilers, machinery, etc 보일러와 기계류 및 이들의 부분품</c:v>
                  </c:pt>
                  <c:pt idx="3">
                    <c:v>Iron and steel 철강                                                                             </c:v>
                  </c:pt>
                  <c:pt idx="4">
                    <c:v>Pearls, precious stones, metals, coins, etc 진주 ,귀석 .반귀석 ,귀금속 ,귀금속을 입힌 금속 ,모조신변장식용품 ,주화                                               </c:v>
                  </c:pt>
                  <c:pt idx="5">
                    <c:v>Vehicles other than railway, tramway 철도 또는 궤도용 이외의 차량 및 그 부분품과 부속품                                                     </c:v>
                  </c:pt>
                  <c:pt idx="6">
                    <c:v>Plastics and articles thereof 플라스틱 및 그 제품                                                             </c:v>
                  </c:pt>
                  <c:pt idx="7">
                    <c:v>Organic chemicals 유기화학품                                                                         </c:v>
                  </c:pt>
                  <c:pt idx="8">
                    <c:v>Optical, photo, technical, medical, etc apparatus 광학기기, 사진용 기기, 영화용 기기, 측정기기, 검사기기, 정밀기기와 의료용기기 및 부속품                                        </c:v>
                  </c:pt>
                  <c:pt idx="9">
                    <c:v>Articles of iron or steel 철강의 제품                                                               </c:v>
                  </c:pt>
                </c:lvl>
                <c:lvl>
                  <c:pt idx="0">
                    <c:v>27</c:v>
                  </c:pt>
                  <c:pt idx="1">
                    <c:v>85</c:v>
                  </c:pt>
                  <c:pt idx="2">
                    <c:v>84</c:v>
                  </c:pt>
                  <c:pt idx="3">
                    <c:v>72</c:v>
                  </c:pt>
                  <c:pt idx="4">
                    <c:v>71</c:v>
                  </c:pt>
                  <c:pt idx="5">
                    <c:v>87</c:v>
                  </c:pt>
                  <c:pt idx="6">
                    <c:v>39</c:v>
                  </c:pt>
                  <c:pt idx="7">
                    <c:v>29</c:v>
                  </c:pt>
                  <c:pt idx="8">
                    <c:v>90</c:v>
                  </c:pt>
                  <c:pt idx="9">
                    <c:v>73</c:v>
                  </c:pt>
                </c:lvl>
              </c:multiLvlStrCache>
            </c:multiLvlStrRef>
          </c:cat>
          <c:val>
            <c:numRef>
              <c:f>'25'!$D$6:$D$15</c:f>
              <c:numCache>
                <c:formatCode>0.00_ </c:formatCode>
                <c:ptCount val="10"/>
                <c:pt idx="0">
                  <c:v>5.3717026378896877</c:v>
                </c:pt>
                <c:pt idx="1">
                  <c:v>11.480378370352256</c:v>
                </c:pt>
                <c:pt idx="2">
                  <c:v>4.3412545798415758</c:v>
                </c:pt>
                <c:pt idx="3">
                  <c:v>12.101183680826773</c:v>
                </c:pt>
                <c:pt idx="4">
                  <c:v>2.3069056785370545</c:v>
                </c:pt>
                <c:pt idx="5">
                  <c:v>4.7738441480292844</c:v>
                </c:pt>
                <c:pt idx="6">
                  <c:v>10.065658879218201</c:v>
                </c:pt>
                <c:pt idx="7">
                  <c:v>6.2714908904285345</c:v>
                </c:pt>
                <c:pt idx="8">
                  <c:v>3.8723837892921531</c:v>
                </c:pt>
                <c:pt idx="9">
                  <c:v>9.0149223116763242</c:v>
                </c:pt>
              </c:numCache>
            </c:numRef>
          </c:val>
        </c:ser>
        <c:ser>
          <c:idx val="0"/>
          <c:order val="1"/>
          <c:tx>
            <c:strRef>
              <c:f>'25'!$C$5</c:f>
              <c:strCache>
                <c:ptCount val="1"/>
                <c:pt idx="0">
                  <c:v>2012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'25'!$A$6:$B$15</c:f>
              <c:multiLvlStrCache>
                <c:ptCount val="10"/>
                <c:lvl>
                  <c:pt idx="0">
                    <c:v>Mineral fuels, oils, distillation products, etc 광물성연료, 광물유, 이들의 증류물, 역청물질, 광물성 왁스                                           </c:v>
                  </c:pt>
                  <c:pt idx="1">
                    <c:v>Electrical, electronic equipment 전자기기와 부품, 음향기기, TV                                            </c:v>
                  </c:pt>
                  <c:pt idx="2">
                    <c:v>Boilers, machinery, etc 보일러와 기계류 및 이들의 부분품</c:v>
                  </c:pt>
                  <c:pt idx="3">
                    <c:v>Iron and steel 철강                                                                             </c:v>
                  </c:pt>
                  <c:pt idx="4">
                    <c:v>Pearls, precious stones, metals, coins, etc 진주 ,귀석 .반귀석 ,귀금속 ,귀금속을 입힌 금속 ,모조신변장식용품 ,주화                                               </c:v>
                  </c:pt>
                  <c:pt idx="5">
                    <c:v>Vehicles other than railway, tramway 철도 또는 궤도용 이외의 차량 및 그 부분품과 부속품                                                     </c:v>
                  </c:pt>
                  <c:pt idx="6">
                    <c:v>Plastics and articles thereof 플라스틱 및 그 제품                                                             </c:v>
                  </c:pt>
                  <c:pt idx="7">
                    <c:v>Organic chemicals 유기화학품                                                                         </c:v>
                  </c:pt>
                  <c:pt idx="8">
                    <c:v>Optical, photo, technical, medical, etc apparatus 광학기기, 사진용 기기, 영화용 기기, 측정기기, 검사기기, 정밀기기와 의료용기기 및 부속품                                        </c:v>
                  </c:pt>
                  <c:pt idx="9">
                    <c:v>Articles of iron or steel 철강의 제품                                                               </c:v>
                  </c:pt>
                </c:lvl>
                <c:lvl>
                  <c:pt idx="0">
                    <c:v>27</c:v>
                  </c:pt>
                  <c:pt idx="1">
                    <c:v>85</c:v>
                  </c:pt>
                  <c:pt idx="2">
                    <c:v>84</c:v>
                  </c:pt>
                  <c:pt idx="3">
                    <c:v>72</c:v>
                  </c:pt>
                  <c:pt idx="4">
                    <c:v>71</c:v>
                  </c:pt>
                  <c:pt idx="5">
                    <c:v>87</c:v>
                  </c:pt>
                  <c:pt idx="6">
                    <c:v>39</c:v>
                  </c:pt>
                  <c:pt idx="7">
                    <c:v>29</c:v>
                  </c:pt>
                  <c:pt idx="8">
                    <c:v>90</c:v>
                  </c:pt>
                  <c:pt idx="9">
                    <c:v>73</c:v>
                  </c:pt>
                </c:lvl>
              </c:multiLvlStrCache>
            </c:multiLvlStrRef>
          </c:cat>
          <c:val>
            <c:numRef>
              <c:f>'25'!$C$6:$C$15</c:f>
              <c:numCache>
                <c:formatCode>0.00_ </c:formatCode>
                <c:ptCount val="10"/>
                <c:pt idx="0">
                  <c:v>4.8715196331782824</c:v>
                </c:pt>
                <c:pt idx="1">
                  <c:v>10.628765998283674</c:v>
                </c:pt>
                <c:pt idx="2">
                  <c:v>3.4022391196362385</c:v>
                </c:pt>
                <c:pt idx="3">
                  <c:v>13.338587928577924</c:v>
                </c:pt>
                <c:pt idx="4">
                  <c:v>2.9338901472253682</c:v>
                </c:pt>
                <c:pt idx="5">
                  <c:v>4.6635938800332886</c:v>
                </c:pt>
                <c:pt idx="6">
                  <c:v>8.591646314734799</c:v>
                </c:pt>
                <c:pt idx="7">
                  <c:v>6.4899403284575161</c:v>
                </c:pt>
                <c:pt idx="8">
                  <c:v>3.1451772628243218</c:v>
                </c:pt>
                <c:pt idx="9">
                  <c:v>6.6588411055383627</c:v>
                </c:pt>
              </c:numCache>
            </c:numRef>
          </c:val>
        </c:ser>
        <c:shape val="box"/>
        <c:axId val="71870336"/>
        <c:axId val="71890432"/>
        <c:axId val="0"/>
      </c:bar3DChart>
      <c:catAx>
        <c:axId val="71870336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baseline="0"/>
            </a:pPr>
            <a:endParaRPr lang="ko-KR"/>
          </a:p>
        </c:txPr>
        <c:crossAx val="71890432"/>
        <c:crosses val="autoZero"/>
        <c:auto val="1"/>
        <c:lblAlgn val="ctr"/>
        <c:lblOffset val="100"/>
      </c:catAx>
      <c:valAx>
        <c:axId val="71890432"/>
        <c:scaling>
          <c:orientation val="minMax"/>
        </c:scaling>
        <c:axPos val="b"/>
        <c:majorGridlines/>
        <c:numFmt formatCode="0.00_ " sourceLinked="1"/>
        <c:tickLblPos val="nextTo"/>
        <c:crossAx val="7187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834396477243495"/>
          <c:y val="4.7785020203062703E-2"/>
          <c:w val="4.1527126767073812E-2"/>
          <c:h val="7.8221258533465066E-2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137271</xdr:colOff>
      <xdr:row>13</xdr:row>
      <xdr:rowOff>87967</xdr:rowOff>
    </xdr:from>
    <xdr:to>
      <xdr:col>7</xdr:col>
      <xdr:colOff>21290</xdr:colOff>
      <xdr:row>29</xdr:row>
      <xdr:rowOff>68917</xdr:rowOff>
    </xdr:to>
    <xdr:graphicFrame macro="">
      <xdr:nvGraphicFramePr>
        <xdr:cNvPr id="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13</xdr:row>
      <xdr:rowOff>114300</xdr:rowOff>
    </xdr:from>
    <xdr:to>
      <xdr:col>15</xdr:col>
      <xdr:colOff>638175</xdr:colOff>
      <xdr:row>29</xdr:row>
      <xdr:rowOff>95100</xdr:rowOff>
    </xdr:to>
    <xdr:graphicFrame macro="">
      <xdr:nvGraphicFramePr>
        <xdr:cNvPr id="3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425824</xdr:colOff>
      <xdr:row>17</xdr:row>
      <xdr:rowOff>128867</xdr:rowOff>
    </xdr:from>
    <xdr:to>
      <xdr:col>5</xdr:col>
      <xdr:colOff>840441</xdr:colOff>
      <xdr:row>45</xdr:row>
      <xdr:rowOff>39220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opLeftCell="A4" zoomScaleNormal="100" workbookViewId="0">
      <selection activeCell="J7" sqref="J7"/>
    </sheetView>
  </sheetViews>
  <sheetFormatPr defaultRowHeight="16.5"/>
  <cols>
    <col min="6" max="6" width="10" customWidth="1"/>
    <col min="7" max="7" width="9.5" customWidth="1"/>
    <col min="8" max="9" width="9.875" customWidth="1"/>
    <col min="10" max="10" width="12.875" customWidth="1"/>
    <col min="12" max="12" width="11.75" customWidth="1"/>
  </cols>
  <sheetData>
    <row r="1" spans="1:12">
      <c r="A1" s="42" t="s">
        <v>240</v>
      </c>
    </row>
    <row r="2" spans="1:12">
      <c r="A2" s="42" t="s">
        <v>232</v>
      </c>
    </row>
    <row r="3" spans="1:12" ht="17.25" thickBot="1">
      <c r="J3" s="135" t="s">
        <v>149</v>
      </c>
    </row>
    <row r="4" spans="1:12" ht="21.75" customHeight="1">
      <c r="A4" s="483" t="s">
        <v>214</v>
      </c>
      <c r="B4" s="484"/>
      <c r="C4" s="245">
        <v>1980</v>
      </c>
      <c r="D4" s="245">
        <v>1990</v>
      </c>
      <c r="E4" s="245">
        <v>2000</v>
      </c>
      <c r="F4" s="245">
        <v>2010</v>
      </c>
      <c r="G4" s="247">
        <v>2012</v>
      </c>
      <c r="H4" s="247">
        <v>2013</v>
      </c>
      <c r="I4" s="296">
        <v>2014</v>
      </c>
      <c r="J4" s="487" t="s">
        <v>215</v>
      </c>
    </row>
    <row r="5" spans="1:12" ht="25.5" customHeight="1" thickBot="1">
      <c r="A5" s="485"/>
      <c r="B5" s="486"/>
      <c r="C5" s="246" t="s">
        <v>216</v>
      </c>
      <c r="D5" s="246" t="s">
        <v>216</v>
      </c>
      <c r="E5" s="246" t="s">
        <v>216</v>
      </c>
      <c r="F5" s="246" t="s">
        <v>216</v>
      </c>
      <c r="G5" s="47" t="s">
        <v>216</v>
      </c>
      <c r="H5" s="47" t="s">
        <v>216</v>
      </c>
      <c r="I5" s="299" t="s">
        <v>103</v>
      </c>
      <c r="J5" s="488"/>
    </row>
    <row r="6" spans="1:12">
      <c r="A6" s="489" t="s">
        <v>217</v>
      </c>
      <c r="B6" s="490"/>
      <c r="C6" s="250">
        <v>1833389.551819081</v>
      </c>
      <c r="D6" s="250">
        <v>3383215.1007471033</v>
      </c>
      <c r="E6" s="250">
        <v>6388301.7874246798</v>
      </c>
      <c r="F6" s="250">
        <v>14939901.9443927</v>
      </c>
      <c r="G6" s="250">
        <v>17873245.571850799</v>
      </c>
      <c r="H6" s="250">
        <v>18263124.157450803</v>
      </c>
      <c r="I6" s="300">
        <v>18416979.900664803</v>
      </c>
      <c r="J6" s="256"/>
      <c r="L6" s="301"/>
    </row>
    <row r="7" spans="1:12">
      <c r="A7" s="491" t="s">
        <v>218</v>
      </c>
      <c r="B7" s="492"/>
      <c r="C7" s="250">
        <v>17439.400000000001</v>
      </c>
      <c r="D7" s="250">
        <v>67817.072</v>
      </c>
      <c r="E7" s="250">
        <v>172692.04781399999</v>
      </c>
      <c r="F7" s="250">
        <v>471071.38381799997</v>
      </c>
      <c r="G7" s="250">
        <v>551805.72058700002</v>
      </c>
      <c r="H7" s="250">
        <v>559625.21096399997</v>
      </c>
      <c r="I7" s="300">
        <v>572650.68957299995</v>
      </c>
      <c r="J7" s="256">
        <f t="shared" ref="J7:J20" si="0">((H7/E7)^(1/(13-1))-1)*100</f>
        <v>10.294048302981773</v>
      </c>
    </row>
    <row r="8" spans="1:12">
      <c r="A8" s="493" t="s">
        <v>219</v>
      </c>
      <c r="B8" s="494"/>
      <c r="C8" s="31">
        <v>71816.458000000013</v>
      </c>
      <c r="D8" s="31">
        <v>144488.63768821739</v>
      </c>
      <c r="E8" s="31">
        <v>426785.63477901655</v>
      </c>
      <c r="F8" s="31">
        <v>1047494.749666479</v>
      </c>
      <c r="G8" s="31">
        <v>1252302.6681329203</v>
      </c>
      <c r="H8" s="31">
        <v>1262256.3998234451</v>
      </c>
      <c r="I8" s="31">
        <f>(SUM(I9:I18))</f>
        <v>1297919.4400734641</v>
      </c>
      <c r="J8" s="256">
        <f t="shared" si="0"/>
        <v>9.4573213118990029</v>
      </c>
    </row>
    <row r="9" spans="1:12">
      <c r="A9" s="52"/>
      <c r="B9" s="29" t="s">
        <v>220</v>
      </c>
      <c r="C9" s="250">
        <v>4588.58</v>
      </c>
      <c r="D9" s="250">
        <v>2211.9706365002885</v>
      </c>
      <c r="E9" s="250">
        <v>3161.7674644239601</v>
      </c>
      <c r="F9" s="250">
        <v>8255.3817816372102</v>
      </c>
      <c r="G9" s="250">
        <v>12106.405257283101</v>
      </c>
      <c r="H9" s="250">
        <v>10270.5744662262</v>
      </c>
      <c r="I9" s="300">
        <v>9364.9370368534801</v>
      </c>
      <c r="J9" s="256">
        <f t="shared" si="0"/>
        <v>10.316057907816379</v>
      </c>
    </row>
    <row r="10" spans="1:12">
      <c r="A10" s="52"/>
      <c r="B10" s="29" t="s">
        <v>221</v>
      </c>
      <c r="C10" s="250">
        <v>0</v>
      </c>
      <c r="D10" s="250">
        <v>41.720585934265848</v>
      </c>
      <c r="E10" s="250">
        <v>1122.75</v>
      </c>
      <c r="F10" s="250">
        <v>5570.9744675770298</v>
      </c>
      <c r="G10" s="250">
        <v>7776.3227127812097</v>
      </c>
      <c r="H10" s="250">
        <v>9050.3110021576413</v>
      </c>
      <c r="I10" s="300">
        <v>10738.441798010201</v>
      </c>
      <c r="J10" s="256">
        <f t="shared" si="0"/>
        <v>18.995819241817724</v>
      </c>
    </row>
    <row r="11" spans="1:12">
      <c r="A11" s="52"/>
      <c r="B11" s="29" t="s">
        <v>222</v>
      </c>
      <c r="C11" s="250">
        <v>21922.400000000001</v>
      </c>
      <c r="D11" s="250">
        <v>25690.336914</v>
      </c>
      <c r="E11" s="250">
        <v>62138.751084000003</v>
      </c>
      <c r="F11" s="250">
        <v>157791.11199800001</v>
      </c>
      <c r="G11" s="250">
        <v>190033.32674300001</v>
      </c>
      <c r="H11" s="250">
        <v>182551.30767400001</v>
      </c>
      <c r="I11" s="300">
        <v>176291.653051</v>
      </c>
      <c r="J11" s="256">
        <f t="shared" si="0"/>
        <v>9.3961074177158146</v>
      </c>
    </row>
    <row r="12" spans="1:12">
      <c r="A12" s="52"/>
      <c r="B12" s="29" t="s">
        <v>223</v>
      </c>
      <c r="C12" s="250">
        <v>0</v>
      </c>
      <c r="D12" s="250">
        <v>64.417225011346233</v>
      </c>
      <c r="E12" s="250">
        <v>391.33763502949296</v>
      </c>
      <c r="F12" s="250">
        <v>2195.9100030272998</v>
      </c>
      <c r="G12" s="250">
        <v>3322.7713542141901</v>
      </c>
      <c r="H12" s="250">
        <v>3878.8534889439202</v>
      </c>
      <c r="I12" s="300">
        <v>4685.18732519078</v>
      </c>
      <c r="J12" s="256">
        <f t="shared" si="0"/>
        <v>21.063338665313779</v>
      </c>
    </row>
    <row r="13" spans="1:12">
      <c r="A13" s="52"/>
      <c r="B13" s="29" t="s">
        <v>224</v>
      </c>
      <c r="C13" s="250">
        <v>12961.07</v>
      </c>
      <c r="D13" s="250">
        <v>29422.209623579405</v>
      </c>
      <c r="E13" s="250">
        <v>98154.937954210502</v>
      </c>
      <c r="F13" s="250">
        <v>198752.102568</v>
      </c>
      <c r="G13" s="250">
        <v>227624.532186</v>
      </c>
      <c r="H13" s="250">
        <v>228391.943719</v>
      </c>
      <c r="I13" s="300">
        <v>234248.44574699999</v>
      </c>
      <c r="J13" s="256">
        <f t="shared" si="0"/>
        <v>7.2911875531778136</v>
      </c>
    </row>
    <row r="14" spans="1:12">
      <c r="A14" s="52"/>
      <c r="B14" s="29" t="s">
        <v>225</v>
      </c>
      <c r="C14" s="250">
        <v>415.03800000000001</v>
      </c>
      <c r="D14" s="250">
        <v>408.73639538650787</v>
      </c>
      <c r="E14" s="250">
        <v>1980.33656235736</v>
      </c>
      <c r="F14" s="250">
        <v>6453.6759844262997</v>
      </c>
      <c r="G14" s="250">
        <v>8273.7855387867403</v>
      </c>
      <c r="H14" s="250">
        <v>10439.1428000984</v>
      </c>
      <c r="I14" s="300">
        <v>22486.619554883498</v>
      </c>
      <c r="J14" s="256">
        <f t="shared" si="0"/>
        <v>14.857798032261993</v>
      </c>
    </row>
    <row r="15" spans="1:12">
      <c r="A15" s="52"/>
      <c r="B15" s="29" t="s">
        <v>226</v>
      </c>
      <c r="C15" s="250">
        <v>5787.01</v>
      </c>
      <c r="D15" s="250">
        <v>8196.7085480000005</v>
      </c>
      <c r="E15" s="250">
        <v>38229.196798999998</v>
      </c>
      <c r="F15" s="250">
        <v>51643.052964000002</v>
      </c>
      <c r="G15" s="250">
        <v>51999.717754999998</v>
      </c>
      <c r="H15" s="250">
        <v>53977.703806999998</v>
      </c>
      <c r="I15" s="300">
        <v>61796.188931999997</v>
      </c>
      <c r="J15" s="256">
        <f t="shared" si="0"/>
        <v>2.9164828887339622</v>
      </c>
    </row>
    <row r="16" spans="1:12">
      <c r="A16" s="52"/>
      <c r="B16" s="29" t="s">
        <v>227</v>
      </c>
      <c r="C16" s="250">
        <v>19641.060000000001</v>
      </c>
      <c r="D16" s="250">
        <v>52855.865697665744</v>
      </c>
      <c r="E16" s="250">
        <v>138159.41562478698</v>
      </c>
      <c r="F16" s="250">
        <v>353644.07774084498</v>
      </c>
      <c r="G16" s="250">
        <v>412204.09234296303</v>
      </c>
      <c r="H16" s="250">
        <v>412160.00533870503</v>
      </c>
      <c r="I16" s="300">
        <v>410075.66199478001</v>
      </c>
      <c r="J16" s="256">
        <f t="shared" si="0"/>
        <v>9.536059477902036</v>
      </c>
    </row>
    <row r="17" spans="1:10">
      <c r="A17" s="52"/>
      <c r="B17" s="29" t="s">
        <v>228</v>
      </c>
      <c r="C17" s="250">
        <v>6501.3</v>
      </c>
      <c r="D17" s="250">
        <v>23072.033062139835</v>
      </c>
      <c r="E17" s="250">
        <v>68963.890655208292</v>
      </c>
      <c r="F17" s="250">
        <v>193368.31709196599</v>
      </c>
      <c r="G17" s="250">
        <v>228167.10757689201</v>
      </c>
      <c r="H17" s="250">
        <v>224887.92852731398</v>
      </c>
      <c r="I17" s="300">
        <v>225192.87008509799</v>
      </c>
      <c r="J17" s="256">
        <f t="shared" si="0"/>
        <v>10.351616440025557</v>
      </c>
    </row>
    <row r="18" spans="1:10">
      <c r="A18" s="249"/>
      <c r="B18" s="29" t="s">
        <v>229</v>
      </c>
      <c r="C18" s="250">
        <v>0</v>
      </c>
      <c r="D18" s="250">
        <v>2524.6390000000001</v>
      </c>
      <c r="E18" s="250">
        <v>14483.251</v>
      </c>
      <c r="F18" s="250">
        <v>69820.145067000005</v>
      </c>
      <c r="G18" s="250">
        <v>110794.60666600001</v>
      </c>
      <c r="H18" s="250">
        <v>126648.629</v>
      </c>
      <c r="I18" s="300">
        <v>143039.43454864802</v>
      </c>
      <c r="J18" s="256">
        <f t="shared" si="0"/>
        <v>19.805807212428551</v>
      </c>
    </row>
    <row r="19" spans="1:10">
      <c r="A19" s="482" t="s">
        <v>230</v>
      </c>
      <c r="B19" s="482"/>
      <c r="C19" s="250">
        <v>18139.2</v>
      </c>
      <c r="D19" s="250">
        <v>62760.398816413843</v>
      </c>
      <c r="E19" s="250">
        <v>249222.95800000001</v>
      </c>
      <c r="F19" s="250">
        <v>1580397.4295969999</v>
      </c>
      <c r="G19" s="250">
        <v>2051912.2104859999</v>
      </c>
      <c r="H19" s="250">
        <v>2210586.3078160002</v>
      </c>
      <c r="I19" s="300">
        <v>2343220.9024570002</v>
      </c>
      <c r="J19" s="256">
        <f t="shared" si="0"/>
        <v>19.948075896821461</v>
      </c>
    </row>
    <row r="20" spans="1:10">
      <c r="A20" s="482" t="s">
        <v>231</v>
      </c>
      <c r="B20" s="482"/>
      <c r="C20" s="250">
        <v>130510.5</v>
      </c>
      <c r="D20" s="250">
        <v>288000.47734034318</v>
      </c>
      <c r="E20" s="250">
        <v>478542.45136501599</v>
      </c>
      <c r="F20" s="250">
        <v>771729.77400411305</v>
      </c>
      <c r="G20" s="250">
        <v>800334.13049447897</v>
      </c>
      <c r="H20" s="250">
        <v>714612.99969507393</v>
      </c>
      <c r="I20" s="300">
        <v>690190.03664203291</v>
      </c>
      <c r="J20" s="256">
        <f t="shared" si="0"/>
        <v>3.3980948674994682</v>
      </c>
    </row>
    <row r="22" spans="1:10">
      <c r="A22" s="1" t="s">
        <v>349</v>
      </c>
      <c r="B22" s="43"/>
      <c r="C22" s="43"/>
      <c r="D22" s="44"/>
      <c r="E22" s="44"/>
      <c r="F22" s="44"/>
      <c r="G22" s="121" t="s">
        <v>350</v>
      </c>
      <c r="H22" s="121"/>
      <c r="I22" s="121"/>
    </row>
    <row r="23" spans="1:10">
      <c r="A23" s="3" t="s">
        <v>352</v>
      </c>
      <c r="B23" s="1"/>
      <c r="C23" s="7"/>
      <c r="D23" s="3"/>
      <c r="E23" s="1"/>
      <c r="F23" s="7"/>
      <c r="G23" s="4" t="s">
        <v>351</v>
      </c>
      <c r="H23" s="4"/>
      <c r="I23" s="4"/>
    </row>
    <row r="24" spans="1:10">
      <c r="A24" s="1"/>
      <c r="B24" s="3"/>
      <c r="C24" s="3"/>
      <c r="D24" s="3"/>
      <c r="E24" s="3"/>
      <c r="F24" s="3"/>
      <c r="G24" s="1"/>
      <c r="H24" s="1"/>
      <c r="I24" s="1"/>
    </row>
  </sheetData>
  <mergeCells count="7">
    <mergeCell ref="A20:B20"/>
    <mergeCell ref="A4:B5"/>
    <mergeCell ref="J4:J5"/>
    <mergeCell ref="A6:B6"/>
    <mergeCell ref="A7:B7"/>
    <mergeCell ref="A8:B8"/>
    <mergeCell ref="A19:B19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J45"/>
  <sheetViews>
    <sheetView view="pageBreakPreview" zoomScaleNormal="100" zoomScaleSheetLayoutView="100" workbookViewId="0">
      <selection activeCell="E23" sqref="E23"/>
    </sheetView>
  </sheetViews>
  <sheetFormatPr defaultColWidth="9" defaultRowHeight="11.25"/>
  <cols>
    <col min="1" max="2" width="9.125" style="3" bestFit="1" customWidth="1"/>
    <col min="3" max="3" width="70.25" style="3" customWidth="1"/>
    <col min="4" max="4" width="12" style="3" bestFit="1" customWidth="1"/>
    <col min="5" max="5" width="10.75" style="3" bestFit="1" customWidth="1"/>
    <col min="6" max="7" width="9.125" style="3" bestFit="1" customWidth="1"/>
    <col min="8" max="8" width="73.625" style="3" customWidth="1"/>
    <col min="9" max="10" width="10.875" style="3" customWidth="1"/>
    <col min="11" max="16384" width="9" style="3"/>
  </cols>
  <sheetData>
    <row r="1" spans="1:10">
      <c r="A1" s="1" t="s">
        <v>618</v>
      </c>
    </row>
    <row r="2" spans="1:10">
      <c r="A2" s="9" t="s">
        <v>632</v>
      </c>
    </row>
    <row r="3" spans="1:10" ht="12" thickBot="1">
      <c r="A3" s="209"/>
      <c r="B3" s="209"/>
      <c r="C3" s="209"/>
      <c r="D3" s="209"/>
      <c r="E3" s="209"/>
      <c r="F3" s="209"/>
      <c r="I3" s="209"/>
      <c r="J3" s="210" t="s">
        <v>149</v>
      </c>
    </row>
    <row r="4" spans="1:10" ht="16.5" customHeight="1">
      <c r="A4" s="519" t="s">
        <v>141</v>
      </c>
      <c r="B4" s="521">
        <v>2012</v>
      </c>
      <c r="C4" s="521"/>
      <c r="D4" s="521"/>
      <c r="E4" s="521"/>
      <c r="F4" s="519" t="s">
        <v>204</v>
      </c>
      <c r="G4" s="521">
        <v>2013</v>
      </c>
      <c r="H4" s="521"/>
      <c r="I4" s="521"/>
      <c r="J4" s="521"/>
    </row>
    <row r="5" spans="1:10" ht="12" thickBot="1">
      <c r="A5" s="520"/>
      <c r="B5" s="294" t="s">
        <v>126</v>
      </c>
      <c r="C5" s="294" t="s">
        <v>144</v>
      </c>
      <c r="D5" s="294" t="s">
        <v>145</v>
      </c>
      <c r="E5" s="294" t="s">
        <v>146</v>
      </c>
      <c r="F5" s="520"/>
      <c r="G5" s="211" t="s">
        <v>205</v>
      </c>
      <c r="H5" s="211" t="s">
        <v>206</v>
      </c>
      <c r="I5" s="211" t="s">
        <v>207</v>
      </c>
      <c r="J5" s="211" t="s">
        <v>208</v>
      </c>
    </row>
    <row r="6" spans="1:10">
      <c r="A6" s="216">
        <v>1</v>
      </c>
      <c r="B6" s="212" t="s">
        <v>165</v>
      </c>
      <c r="C6" s="213" t="s">
        <v>33</v>
      </c>
      <c r="D6" s="214">
        <v>259228</v>
      </c>
      <c r="E6" s="215">
        <f t="shared" ref="E6:E17" si="0">D6/$I$18*100</f>
        <v>20.630450024710893</v>
      </c>
      <c r="F6" s="216">
        <v>1</v>
      </c>
      <c r="G6" s="467" t="s">
        <v>165</v>
      </c>
      <c r="H6" s="468" t="s">
        <v>33</v>
      </c>
      <c r="I6" s="468">
        <v>276564</v>
      </c>
      <c r="J6" s="215">
        <f t="shared" ref="J6:J17" si="1">I6/$I$18*100</f>
        <v>22.01012151709747</v>
      </c>
    </row>
    <row r="7" spans="1:10">
      <c r="A7" s="295">
        <v>2</v>
      </c>
      <c r="B7" s="217" t="s">
        <v>161</v>
      </c>
      <c r="C7" s="209" t="s">
        <v>34</v>
      </c>
      <c r="D7" s="218">
        <v>225407</v>
      </c>
      <c r="E7" s="219">
        <f t="shared" si="0"/>
        <v>17.938833184378261</v>
      </c>
      <c r="F7" s="220">
        <v>2</v>
      </c>
      <c r="G7" s="469" t="s">
        <v>161</v>
      </c>
      <c r="H7" s="470" t="s">
        <v>34</v>
      </c>
      <c r="I7" s="470">
        <v>216784</v>
      </c>
      <c r="J7" s="219">
        <f t="shared" si="1"/>
        <v>17.252578726668901</v>
      </c>
    </row>
    <row r="8" spans="1:10">
      <c r="A8" s="295">
        <v>3</v>
      </c>
      <c r="B8" s="217" t="s">
        <v>163</v>
      </c>
      <c r="C8" s="209" t="s">
        <v>239</v>
      </c>
      <c r="D8" s="218">
        <v>138045</v>
      </c>
      <c r="E8" s="219">
        <f t="shared" si="0"/>
        <v>10.986199305866707</v>
      </c>
      <c r="F8" s="220">
        <v>3</v>
      </c>
      <c r="G8" s="469" t="s">
        <v>163</v>
      </c>
      <c r="H8" s="470" t="s">
        <v>239</v>
      </c>
      <c r="I8" s="470">
        <v>137975</v>
      </c>
      <c r="J8" s="219">
        <f t="shared" si="1"/>
        <v>10.980628412669484</v>
      </c>
    </row>
    <row r="9" spans="1:10">
      <c r="A9" s="295">
        <v>4</v>
      </c>
      <c r="B9" s="217" t="s">
        <v>178</v>
      </c>
      <c r="C9" s="209" t="s">
        <v>495</v>
      </c>
      <c r="D9" s="218">
        <v>43348</v>
      </c>
      <c r="E9" s="219">
        <f t="shared" si="0"/>
        <v>3.4498154044747009</v>
      </c>
      <c r="F9" s="220">
        <v>4</v>
      </c>
      <c r="G9" s="469" t="s">
        <v>173</v>
      </c>
      <c r="H9" s="470" t="s">
        <v>496</v>
      </c>
      <c r="I9" s="470">
        <v>40462</v>
      </c>
      <c r="J9" s="219">
        <f t="shared" si="1"/>
        <v>3.2201354363720429</v>
      </c>
    </row>
    <row r="10" spans="1:10">
      <c r="A10" s="295">
        <v>5</v>
      </c>
      <c r="B10" s="217" t="s">
        <v>175</v>
      </c>
      <c r="C10" s="209" t="s">
        <v>494</v>
      </c>
      <c r="D10" s="218">
        <v>42733</v>
      </c>
      <c r="E10" s="219">
        <f t="shared" si="0"/>
        <v>3.4008711285276689</v>
      </c>
      <c r="F10" s="220">
        <v>5</v>
      </c>
      <c r="G10" s="469" t="s">
        <v>181</v>
      </c>
      <c r="H10" s="470" t="s">
        <v>498</v>
      </c>
      <c r="I10" s="470">
        <v>39801</v>
      </c>
      <c r="J10" s="219">
        <f t="shared" si="1"/>
        <v>3.1675302877525504</v>
      </c>
    </row>
    <row r="11" spans="1:10">
      <c r="A11" s="295">
        <v>6</v>
      </c>
      <c r="B11" s="217" t="s">
        <v>173</v>
      </c>
      <c r="C11" s="209" t="s">
        <v>496</v>
      </c>
      <c r="D11" s="218">
        <v>40027</v>
      </c>
      <c r="E11" s="219">
        <f t="shared" si="0"/>
        <v>3.1855163143607279</v>
      </c>
      <c r="F11" s="220">
        <v>6</v>
      </c>
      <c r="G11" s="469" t="s">
        <v>175</v>
      </c>
      <c r="H11" s="470" t="s">
        <v>494</v>
      </c>
      <c r="I11" s="470">
        <v>39644</v>
      </c>
      <c r="J11" s="219">
        <f t="shared" si="1"/>
        <v>3.1550355701530641</v>
      </c>
    </row>
    <row r="12" spans="1:10">
      <c r="A12" s="295">
        <v>7</v>
      </c>
      <c r="B12" s="217" t="s">
        <v>181</v>
      </c>
      <c r="C12" s="209" t="s">
        <v>498</v>
      </c>
      <c r="D12" s="218">
        <v>39324</v>
      </c>
      <c r="E12" s="219">
        <f t="shared" si="0"/>
        <v>3.1295686298229013</v>
      </c>
      <c r="F12" s="220">
        <v>7</v>
      </c>
      <c r="G12" s="469" t="s">
        <v>178</v>
      </c>
      <c r="H12" s="470" t="s">
        <v>495</v>
      </c>
      <c r="I12" s="470">
        <v>37714</v>
      </c>
      <c r="J12" s="219">
        <f t="shared" si="1"/>
        <v>3.0014380862867687</v>
      </c>
    </row>
    <row r="13" spans="1:10">
      <c r="A13" s="295">
        <v>8</v>
      </c>
      <c r="B13" s="217" t="s">
        <v>182</v>
      </c>
      <c r="C13" s="209" t="s">
        <v>447</v>
      </c>
      <c r="D13" s="218">
        <v>36568</v>
      </c>
      <c r="E13" s="219">
        <f t="shared" si="0"/>
        <v>2.9102346062293725</v>
      </c>
      <c r="F13" s="220">
        <v>8</v>
      </c>
      <c r="G13" s="469" t="s">
        <v>166</v>
      </c>
      <c r="H13" s="470" t="s">
        <v>497</v>
      </c>
      <c r="I13" s="470">
        <v>34827</v>
      </c>
      <c r="J13" s="219">
        <f t="shared" si="1"/>
        <v>2.7716785339955798</v>
      </c>
    </row>
    <row r="14" spans="1:10">
      <c r="A14" s="295">
        <v>9</v>
      </c>
      <c r="B14" s="217" t="s">
        <v>166</v>
      </c>
      <c r="C14" s="209" t="s">
        <v>497</v>
      </c>
      <c r="D14" s="218">
        <v>35064</v>
      </c>
      <c r="E14" s="219">
        <f t="shared" si="0"/>
        <v>2.7905399866776071</v>
      </c>
      <c r="F14" s="220">
        <v>9</v>
      </c>
      <c r="G14" s="469" t="s">
        <v>169</v>
      </c>
      <c r="H14" s="470" t="s">
        <v>499</v>
      </c>
      <c r="I14" s="470">
        <v>32864</v>
      </c>
      <c r="J14" s="219">
        <f t="shared" si="1"/>
        <v>2.6154547719077366</v>
      </c>
    </row>
    <row r="15" spans="1:10" ht="12" thickBot="1">
      <c r="A15" s="223">
        <v>10</v>
      </c>
      <c r="B15" s="217" t="s">
        <v>169</v>
      </c>
      <c r="C15" s="209" t="s">
        <v>499</v>
      </c>
      <c r="D15" s="221">
        <v>31886</v>
      </c>
      <c r="E15" s="222">
        <f t="shared" si="0"/>
        <v>2.5376214355236759</v>
      </c>
      <c r="F15" s="223">
        <v>10</v>
      </c>
      <c r="G15" s="469" t="s">
        <v>182</v>
      </c>
      <c r="H15" s="470" t="s">
        <v>447</v>
      </c>
      <c r="I15" s="471">
        <v>32688</v>
      </c>
      <c r="J15" s="222">
        <f t="shared" si="1"/>
        <v>2.6014479547261469</v>
      </c>
    </row>
    <row r="16" spans="1:10" ht="12" thickBot="1">
      <c r="A16" s="226"/>
      <c r="B16" s="517" t="s">
        <v>41</v>
      </c>
      <c r="C16" s="517"/>
      <c r="D16" s="224">
        <f>SUM(D6:D15)</f>
        <v>891630</v>
      </c>
      <c r="E16" s="225">
        <f t="shared" si="0"/>
        <v>70.959650020572525</v>
      </c>
      <c r="F16" s="226"/>
      <c r="G16" s="518" t="s">
        <v>209</v>
      </c>
      <c r="H16" s="518"/>
      <c r="I16" s="472">
        <f>SUM(I6:I15)</f>
        <v>889323</v>
      </c>
      <c r="J16" s="225">
        <f t="shared" si="1"/>
        <v>70.77604929762974</v>
      </c>
    </row>
    <row r="17" spans="1:10" ht="12" thickBot="1">
      <c r="A17" s="226"/>
      <c r="B17" s="517" t="s">
        <v>42</v>
      </c>
      <c r="C17" s="517"/>
      <c r="D17" s="224">
        <f>D18-D16</f>
        <v>351147</v>
      </c>
      <c r="E17" s="225">
        <f t="shared" si="0"/>
        <v>27.94574905036167</v>
      </c>
      <c r="F17" s="226"/>
      <c r="G17" s="518" t="s">
        <v>210</v>
      </c>
      <c r="H17" s="518"/>
      <c r="I17" s="472">
        <f>I18-I16</f>
        <v>367208</v>
      </c>
      <c r="J17" s="225">
        <f t="shared" si="1"/>
        <v>29.223950702370256</v>
      </c>
    </row>
    <row r="18" spans="1:10" ht="12" thickBot="1">
      <c r="A18" s="226"/>
      <c r="B18" s="517" t="s">
        <v>43</v>
      </c>
      <c r="C18" s="517"/>
      <c r="D18" s="224">
        <v>1242777</v>
      </c>
      <c r="E18" s="225">
        <f>D18/$I$18*100</f>
        <v>98.90539907093418</v>
      </c>
      <c r="F18" s="226"/>
      <c r="G18" s="518" t="s">
        <v>211</v>
      </c>
      <c r="H18" s="518"/>
      <c r="I18" s="472">
        <v>1256531</v>
      </c>
      <c r="J18" s="225">
        <f>I18/$I$18*100</f>
        <v>100</v>
      </c>
    </row>
    <row r="19" spans="1:10">
      <c r="A19" s="209"/>
      <c r="B19" s="209"/>
      <c r="C19" s="209"/>
      <c r="D19" s="209"/>
      <c r="E19" s="209"/>
      <c r="F19" s="209"/>
      <c r="G19" s="209"/>
      <c r="H19" s="209"/>
      <c r="I19" s="209"/>
      <c r="J19" s="209"/>
    </row>
    <row r="20" spans="1:10">
      <c r="A20" s="209" t="s">
        <v>131</v>
      </c>
      <c r="B20" s="209"/>
      <c r="C20" s="209"/>
      <c r="E20" s="209"/>
      <c r="F20" s="209" t="s">
        <v>212</v>
      </c>
      <c r="G20" s="209"/>
      <c r="H20" s="209"/>
      <c r="I20" s="25"/>
      <c r="J20" s="209"/>
    </row>
    <row r="21" spans="1:10">
      <c r="A21" s="209" t="s">
        <v>642</v>
      </c>
      <c r="B21" s="209"/>
      <c r="C21" s="209"/>
      <c r="E21" s="209"/>
      <c r="F21" s="209" t="s">
        <v>644</v>
      </c>
      <c r="G21" s="209"/>
      <c r="H21" s="209"/>
      <c r="I21" s="25"/>
      <c r="J21" s="209"/>
    </row>
    <row r="22" spans="1:10">
      <c r="A22" s="209" t="s">
        <v>643</v>
      </c>
      <c r="F22" s="209" t="s">
        <v>645</v>
      </c>
    </row>
    <row r="23" spans="1:10">
      <c r="A23" s="209"/>
      <c r="F23" s="209"/>
    </row>
    <row r="24" spans="1:10">
      <c r="A24" s="1" t="s">
        <v>619</v>
      </c>
    </row>
    <row r="25" spans="1:10">
      <c r="A25" s="9" t="s">
        <v>444</v>
      </c>
    </row>
    <row r="26" spans="1:10" ht="12" thickBot="1">
      <c r="A26" s="1"/>
      <c r="J26" s="210" t="s">
        <v>149</v>
      </c>
    </row>
    <row r="27" spans="1:10" ht="16.5" customHeight="1">
      <c r="A27" s="524" t="s">
        <v>141</v>
      </c>
      <c r="B27" s="227"/>
      <c r="C27" s="227">
        <v>2012</v>
      </c>
      <c r="D27" s="227"/>
      <c r="E27" s="227"/>
      <c r="F27" s="524" t="s">
        <v>204</v>
      </c>
      <c r="G27" s="227"/>
      <c r="H27" s="227">
        <v>2013</v>
      </c>
      <c r="I27" s="227"/>
      <c r="J27" s="227"/>
    </row>
    <row r="28" spans="1:10" ht="12" thickBot="1">
      <c r="A28" s="525"/>
      <c r="B28" s="228" t="s">
        <v>126</v>
      </c>
      <c r="C28" s="228" t="s">
        <v>144</v>
      </c>
      <c r="D28" s="228" t="s">
        <v>145</v>
      </c>
      <c r="E28" s="228" t="s">
        <v>146</v>
      </c>
      <c r="F28" s="525"/>
      <c r="G28" s="228" t="s">
        <v>205</v>
      </c>
      <c r="H28" s="228" t="s">
        <v>206</v>
      </c>
      <c r="I28" s="228" t="s">
        <v>207</v>
      </c>
      <c r="J28" s="228" t="s">
        <v>208</v>
      </c>
    </row>
    <row r="29" spans="1:10">
      <c r="A29" s="231">
        <v>1</v>
      </c>
      <c r="B29" s="268" t="s">
        <v>161</v>
      </c>
      <c r="C29" s="269" t="s">
        <v>34</v>
      </c>
      <c r="D29" s="229">
        <v>269494</v>
      </c>
      <c r="E29" s="230">
        <f t="shared" ref="E29:E40" si="2">D29/$I$41*100</f>
        <v>21.971261439373865</v>
      </c>
      <c r="F29" s="231">
        <v>1</v>
      </c>
      <c r="G29" s="473" t="s">
        <v>161</v>
      </c>
      <c r="H29" s="474" t="s">
        <v>34</v>
      </c>
      <c r="I29" s="475">
        <v>273089</v>
      </c>
      <c r="J29" s="230">
        <f t="shared" ref="J29:J40" si="3">I29/$I$41*100</f>
        <v>22.264353993844647</v>
      </c>
    </row>
    <row r="30" spans="1:10">
      <c r="A30" s="236">
        <v>2</v>
      </c>
      <c r="B30" s="267" t="s">
        <v>165</v>
      </c>
      <c r="C30" s="233" t="s">
        <v>633</v>
      </c>
      <c r="D30" s="234">
        <v>235758</v>
      </c>
      <c r="E30" s="235">
        <f t="shared" si="2"/>
        <v>19.220838513747633</v>
      </c>
      <c r="F30" s="236">
        <v>2</v>
      </c>
      <c r="G30" s="476" t="s">
        <v>165</v>
      </c>
      <c r="H30" s="477" t="s">
        <v>213</v>
      </c>
      <c r="I30" s="477">
        <v>247366</v>
      </c>
      <c r="J30" s="235">
        <f t="shared" si="3"/>
        <v>20.167213582536739</v>
      </c>
    </row>
    <row r="31" spans="1:10">
      <c r="A31" s="236">
        <v>3</v>
      </c>
      <c r="B31" s="232" t="s">
        <v>163</v>
      </c>
      <c r="C31" s="209" t="s">
        <v>239</v>
      </c>
      <c r="D31" s="234">
        <v>159766</v>
      </c>
      <c r="E31" s="235">
        <f t="shared" si="2"/>
        <v>13.025375537574138</v>
      </c>
      <c r="F31" s="236">
        <v>3</v>
      </c>
      <c r="G31" s="478" t="s">
        <v>163</v>
      </c>
      <c r="H31" s="470" t="s">
        <v>239</v>
      </c>
      <c r="I31" s="477">
        <v>154282</v>
      </c>
      <c r="J31" s="235">
        <f t="shared" si="3"/>
        <v>12.578276909279907</v>
      </c>
    </row>
    <row r="32" spans="1:10">
      <c r="A32" s="236">
        <v>4</v>
      </c>
      <c r="B32" s="232" t="s">
        <v>170</v>
      </c>
      <c r="C32" s="233" t="s">
        <v>44</v>
      </c>
      <c r="D32" s="234">
        <v>43202</v>
      </c>
      <c r="E32" s="235">
        <f t="shared" si="2"/>
        <v>3.522165379206327</v>
      </c>
      <c r="F32" s="236">
        <v>4</v>
      </c>
      <c r="G32" s="478" t="s">
        <v>170</v>
      </c>
      <c r="H32" s="477" t="s">
        <v>44</v>
      </c>
      <c r="I32" s="477">
        <v>42893</v>
      </c>
      <c r="J32" s="235">
        <f t="shared" si="3"/>
        <v>3.4969732792532051</v>
      </c>
    </row>
    <row r="33" spans="1:10">
      <c r="A33" s="236">
        <v>5</v>
      </c>
      <c r="B33" s="232" t="s">
        <v>173</v>
      </c>
      <c r="C33" s="209" t="s">
        <v>634</v>
      </c>
      <c r="D33" s="234">
        <v>41346</v>
      </c>
      <c r="E33" s="235">
        <f t="shared" si="2"/>
        <v>3.3708497238244703</v>
      </c>
      <c r="F33" s="236">
        <v>5</v>
      </c>
      <c r="G33" s="478" t="s">
        <v>181</v>
      </c>
      <c r="H33" s="477" t="s">
        <v>448</v>
      </c>
      <c r="I33" s="477">
        <v>40544</v>
      </c>
      <c r="J33" s="235">
        <f t="shared" si="3"/>
        <v>3.3054644029105433</v>
      </c>
    </row>
    <row r="34" spans="1:10">
      <c r="A34" s="236">
        <v>6</v>
      </c>
      <c r="B34" s="232" t="s">
        <v>181</v>
      </c>
      <c r="C34" s="233" t="s">
        <v>635</v>
      </c>
      <c r="D34" s="234">
        <v>39023</v>
      </c>
      <c r="E34" s="235">
        <f t="shared" si="2"/>
        <v>3.1814605711024604</v>
      </c>
      <c r="F34" s="236">
        <v>6</v>
      </c>
      <c r="G34" s="478">
        <v>87</v>
      </c>
      <c r="H34" s="470" t="s">
        <v>446</v>
      </c>
      <c r="I34" s="477">
        <v>38190</v>
      </c>
      <c r="J34" s="235">
        <f t="shared" si="3"/>
        <v>3.1135478874100646</v>
      </c>
    </row>
    <row r="35" spans="1:10">
      <c r="A35" s="236">
        <v>7</v>
      </c>
      <c r="B35" s="232" t="s">
        <v>184</v>
      </c>
      <c r="C35" s="233" t="s">
        <v>636</v>
      </c>
      <c r="D35" s="234">
        <v>28493</v>
      </c>
      <c r="E35" s="235">
        <f t="shared" si="2"/>
        <v>2.322972504738805</v>
      </c>
      <c r="F35" s="236">
        <v>7</v>
      </c>
      <c r="G35" s="478" t="s">
        <v>184</v>
      </c>
      <c r="H35" s="477" t="s">
        <v>449</v>
      </c>
      <c r="I35" s="477">
        <v>33439</v>
      </c>
      <c r="J35" s="235">
        <f t="shared" si="3"/>
        <v>2.726209159651876</v>
      </c>
    </row>
    <row r="36" spans="1:10">
      <c r="A36" s="236">
        <v>8</v>
      </c>
      <c r="B36" s="232" t="s">
        <v>169</v>
      </c>
      <c r="C36" s="233" t="s">
        <v>637</v>
      </c>
      <c r="D36" s="234">
        <v>27507</v>
      </c>
      <c r="E36" s="235">
        <f t="shared" si="2"/>
        <v>2.2425860628171943</v>
      </c>
      <c r="F36" s="236">
        <v>8</v>
      </c>
      <c r="G36" s="478" t="s">
        <v>169</v>
      </c>
      <c r="H36" s="477" t="s">
        <v>450</v>
      </c>
      <c r="I36" s="477">
        <v>27963</v>
      </c>
      <c r="J36" s="235">
        <f t="shared" si="3"/>
        <v>2.2797627540101502</v>
      </c>
    </row>
    <row r="37" spans="1:10">
      <c r="A37" s="236">
        <v>9</v>
      </c>
      <c r="B37" s="217" t="s">
        <v>182</v>
      </c>
      <c r="C37" s="233" t="s">
        <v>638</v>
      </c>
      <c r="D37" s="234">
        <v>25840</v>
      </c>
      <c r="E37" s="235">
        <f t="shared" si="2"/>
        <v>2.1066791676008396</v>
      </c>
      <c r="F37" s="236">
        <v>9</v>
      </c>
      <c r="G37" s="469" t="s">
        <v>182</v>
      </c>
      <c r="H37" s="477" t="s">
        <v>451</v>
      </c>
      <c r="I37" s="477">
        <v>26516</v>
      </c>
      <c r="J37" s="235">
        <f t="shared" si="3"/>
        <v>2.1617919817377658</v>
      </c>
    </row>
    <row r="38" spans="1:10" ht="12" thickBot="1">
      <c r="A38" s="241">
        <v>10</v>
      </c>
      <c r="B38" s="237" t="s">
        <v>167</v>
      </c>
      <c r="C38" s="238" t="s">
        <v>46</v>
      </c>
      <c r="D38" s="239">
        <v>24012</v>
      </c>
      <c r="E38" s="240">
        <f t="shared" si="2"/>
        <v>1.9576462915027619</v>
      </c>
      <c r="F38" s="241">
        <v>10</v>
      </c>
      <c r="G38" s="479" t="s">
        <v>167</v>
      </c>
      <c r="H38" s="480" t="s">
        <v>46</v>
      </c>
      <c r="I38" s="480">
        <v>24588</v>
      </c>
      <c r="J38" s="240">
        <f t="shared" si="3"/>
        <v>2.0046063224833377</v>
      </c>
    </row>
    <row r="39" spans="1:10" ht="12" thickBot="1">
      <c r="A39" s="242"/>
      <c r="B39" s="522" t="s">
        <v>639</v>
      </c>
      <c r="C39" s="522"/>
      <c r="D39" s="239">
        <f>SUM(D29:D38)</f>
        <v>894441</v>
      </c>
      <c r="E39" s="240">
        <f t="shared" si="2"/>
        <v>72.921835191488498</v>
      </c>
      <c r="F39" s="242"/>
      <c r="G39" s="523" t="s">
        <v>209</v>
      </c>
      <c r="H39" s="523"/>
      <c r="I39" s="481">
        <f>SUM(I29:I38)</f>
        <v>908870</v>
      </c>
      <c r="J39" s="240">
        <f t="shared" si="3"/>
        <v>74.098200273118238</v>
      </c>
    </row>
    <row r="40" spans="1:10" ht="12" thickBot="1">
      <c r="A40" s="242"/>
      <c r="B40" s="522" t="s">
        <v>640</v>
      </c>
      <c r="C40" s="522"/>
      <c r="D40" s="239">
        <f>D41-D39</f>
        <v>310508</v>
      </c>
      <c r="E40" s="240">
        <f t="shared" si="2"/>
        <v>25.315043923119259</v>
      </c>
      <c r="F40" s="242"/>
      <c r="G40" s="523" t="s">
        <v>210</v>
      </c>
      <c r="H40" s="523"/>
      <c r="I40" s="481">
        <f>I41-I39</f>
        <v>317705</v>
      </c>
      <c r="J40" s="240">
        <f t="shared" si="3"/>
        <v>25.901799726881762</v>
      </c>
    </row>
    <row r="41" spans="1:10" ht="12" thickBot="1">
      <c r="A41" s="242"/>
      <c r="B41" s="522" t="s">
        <v>641</v>
      </c>
      <c r="C41" s="522"/>
      <c r="D41" s="239">
        <v>1204949</v>
      </c>
      <c r="E41" s="240">
        <f>D41/$I$41*100</f>
        <v>98.236879114607746</v>
      </c>
      <c r="F41" s="242"/>
      <c r="G41" s="523" t="s">
        <v>211</v>
      </c>
      <c r="H41" s="523"/>
      <c r="I41" s="481">
        <v>1226575</v>
      </c>
      <c r="J41" s="240">
        <f>I41/$I$41*100</f>
        <v>100</v>
      </c>
    </row>
    <row r="42" spans="1:10">
      <c r="A42" s="243"/>
      <c r="B42" s="243"/>
      <c r="C42" s="243"/>
      <c r="D42" s="243"/>
      <c r="E42" s="243"/>
      <c r="F42" s="243"/>
      <c r="G42" s="243"/>
      <c r="H42" s="243"/>
      <c r="I42" s="243"/>
      <c r="J42" s="243"/>
    </row>
    <row r="43" spans="1:10">
      <c r="A43" s="244" t="s">
        <v>131</v>
      </c>
      <c r="B43" s="244"/>
      <c r="C43" s="244"/>
      <c r="D43" s="244"/>
      <c r="E43" s="244"/>
      <c r="F43" s="244" t="s">
        <v>132</v>
      </c>
      <c r="G43" s="244"/>
      <c r="H43" s="244"/>
      <c r="J43" s="244"/>
    </row>
    <row r="44" spans="1:10">
      <c r="A44" s="209" t="s">
        <v>646</v>
      </c>
      <c r="B44" s="209"/>
      <c r="F44" s="209" t="s">
        <v>644</v>
      </c>
    </row>
    <row r="45" spans="1:10">
      <c r="A45" s="209" t="s">
        <v>643</v>
      </c>
      <c r="F45" s="209" t="s">
        <v>645</v>
      </c>
    </row>
  </sheetData>
  <mergeCells count="18">
    <mergeCell ref="B40:C40"/>
    <mergeCell ref="G40:H40"/>
    <mergeCell ref="B41:C41"/>
    <mergeCell ref="G41:H41"/>
    <mergeCell ref="A27:A28"/>
    <mergeCell ref="F27:F28"/>
    <mergeCell ref="B39:C39"/>
    <mergeCell ref="G39:H39"/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6" right="0.17" top="0.37" bottom="0.28999999999999998" header="0.31496062992125984" footer="0.31496062992125984"/>
  <pageSetup paperSize="9" scale="60" orientation="landscape" horizontalDpi="300" verticalDpi="300" r:id="rId1"/>
  <ignoredErrors>
    <ignoredError sqref="G29:G32 G35:G3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42"/>
  <sheetViews>
    <sheetView view="pageBreakPreview" topLeftCell="A16" zoomScaleNormal="100" zoomScaleSheetLayoutView="100" workbookViewId="0">
      <selection activeCell="A24" sqref="A24"/>
    </sheetView>
  </sheetViews>
  <sheetFormatPr defaultColWidth="9" defaultRowHeight="13.5"/>
  <cols>
    <col min="1" max="2" width="9" style="41"/>
    <col min="3" max="3" width="87.75" style="41" customWidth="1"/>
    <col min="4" max="4" width="10.875" style="41" bestFit="1" customWidth="1"/>
    <col min="5" max="5" width="10.625" style="41" bestFit="1" customWidth="1"/>
    <col min="6" max="7" width="9" style="41"/>
    <col min="8" max="8" width="88.375" style="41" customWidth="1"/>
    <col min="9" max="9" width="10.375" style="41" bestFit="1" customWidth="1"/>
    <col min="10" max="16384" width="9" style="41"/>
  </cols>
  <sheetData>
    <row r="1" spans="1:10">
      <c r="A1" s="126" t="s">
        <v>628</v>
      </c>
      <c r="B1" s="126"/>
      <c r="C1" s="126"/>
      <c r="D1" s="126"/>
      <c r="E1" s="126"/>
      <c r="F1" s="126"/>
      <c r="I1" s="126"/>
      <c r="J1" s="126"/>
    </row>
    <row r="2" spans="1:10">
      <c r="A2" s="41" t="s">
        <v>629</v>
      </c>
      <c r="B2" s="126"/>
      <c r="C2" s="126"/>
      <c r="D2" s="126"/>
      <c r="E2" s="126"/>
      <c r="F2" s="126"/>
      <c r="G2" s="192" t="s">
        <v>173</v>
      </c>
      <c r="H2" s="151" t="s">
        <v>455</v>
      </c>
      <c r="I2" s="126"/>
      <c r="J2" s="126"/>
    </row>
    <row r="3" spans="1:10" ht="14.25" thickBot="1">
      <c r="B3" s="126"/>
      <c r="C3" s="126"/>
      <c r="D3" s="126"/>
      <c r="E3" s="126"/>
      <c r="F3" s="126"/>
      <c r="G3" s="126"/>
      <c r="H3" s="126"/>
      <c r="I3" s="126"/>
      <c r="J3" s="128" t="s">
        <v>149</v>
      </c>
    </row>
    <row r="4" spans="1:10">
      <c r="A4" s="528" t="s">
        <v>141</v>
      </c>
      <c r="B4" s="530" t="s">
        <v>142</v>
      </c>
      <c r="C4" s="530"/>
      <c r="D4" s="530"/>
      <c r="E4" s="531"/>
      <c r="F4" s="528" t="s">
        <v>141</v>
      </c>
      <c r="G4" s="530" t="s">
        <v>143</v>
      </c>
      <c r="H4" s="530"/>
      <c r="I4" s="530"/>
      <c r="J4" s="531"/>
    </row>
    <row r="5" spans="1:10">
      <c r="A5" s="529"/>
      <c r="B5" s="161" t="s">
        <v>126</v>
      </c>
      <c r="C5" s="161" t="s">
        <v>144</v>
      </c>
      <c r="D5" s="161" t="s">
        <v>145</v>
      </c>
      <c r="E5" s="163" t="s">
        <v>146</v>
      </c>
      <c r="F5" s="529"/>
      <c r="G5" s="161" t="s">
        <v>126</v>
      </c>
      <c r="H5" s="161" t="s">
        <v>144</v>
      </c>
      <c r="I5" s="161" t="s">
        <v>145</v>
      </c>
      <c r="J5" s="163" t="s">
        <v>146</v>
      </c>
    </row>
    <row r="6" spans="1:10">
      <c r="A6" s="164">
        <v>1</v>
      </c>
      <c r="B6" s="447" t="s">
        <v>161</v>
      </c>
      <c r="C6" s="448" t="s">
        <v>597</v>
      </c>
      <c r="D6" s="454">
        <v>11049</v>
      </c>
      <c r="E6" s="165">
        <f t="shared" ref="E6:E17" si="0">D6/$D$18*100</f>
        <v>96.599055778982333</v>
      </c>
      <c r="F6" s="164">
        <v>1</v>
      </c>
      <c r="G6" s="447" t="s">
        <v>163</v>
      </c>
      <c r="H6" s="448" t="s">
        <v>239</v>
      </c>
      <c r="I6" s="449">
        <v>536</v>
      </c>
      <c r="J6" s="165">
        <f>I6/$I$18*100</f>
        <v>14.827109266943292</v>
      </c>
    </row>
    <row r="7" spans="1:10">
      <c r="A7" s="164">
        <v>2</v>
      </c>
      <c r="B7" s="447" t="s">
        <v>182</v>
      </c>
      <c r="C7" s="448" t="s">
        <v>598</v>
      </c>
      <c r="D7" s="454">
        <v>82</v>
      </c>
      <c r="E7" s="165">
        <f t="shared" si="0"/>
        <v>0.7169085504458822</v>
      </c>
      <c r="F7" s="164">
        <v>2</v>
      </c>
      <c r="G7" s="447" t="s">
        <v>173</v>
      </c>
      <c r="H7" s="448" t="s">
        <v>455</v>
      </c>
      <c r="I7" s="449">
        <v>362</v>
      </c>
      <c r="J7" s="165">
        <f t="shared" ref="J7:J15" si="1">I7/$I$18*100</f>
        <v>10.013831258644537</v>
      </c>
    </row>
    <row r="8" spans="1:10">
      <c r="A8" s="164">
        <v>3</v>
      </c>
      <c r="B8" s="447" t="s">
        <v>163</v>
      </c>
      <c r="C8" s="451" t="s">
        <v>599</v>
      </c>
      <c r="D8" s="454">
        <v>65</v>
      </c>
      <c r="E8" s="165">
        <f t="shared" si="0"/>
        <v>0.56828116803636997</v>
      </c>
      <c r="F8" s="164">
        <v>3</v>
      </c>
      <c r="G8" s="447" t="s">
        <v>167</v>
      </c>
      <c r="H8" s="448" t="s">
        <v>452</v>
      </c>
      <c r="I8" s="449">
        <v>339</v>
      </c>
      <c r="J8" s="165">
        <f t="shared" si="1"/>
        <v>9.3775933609958511</v>
      </c>
    </row>
    <row r="9" spans="1:10">
      <c r="A9" s="164">
        <v>4</v>
      </c>
      <c r="B9" s="447" t="s">
        <v>167</v>
      </c>
      <c r="C9" s="451" t="s">
        <v>600</v>
      </c>
      <c r="D9" s="454">
        <v>40</v>
      </c>
      <c r="E9" s="165">
        <f t="shared" si="0"/>
        <v>0.3497114880223815</v>
      </c>
      <c r="F9" s="164">
        <v>4</v>
      </c>
      <c r="G9" s="447" t="s">
        <v>165</v>
      </c>
      <c r="H9" s="450" t="s">
        <v>457</v>
      </c>
      <c r="I9" s="449">
        <v>327</v>
      </c>
      <c r="J9" s="165">
        <f t="shared" si="1"/>
        <v>9.0456431535269708</v>
      </c>
    </row>
    <row r="10" spans="1:10">
      <c r="A10" s="164">
        <v>5</v>
      </c>
      <c r="B10" s="447" t="s">
        <v>169</v>
      </c>
      <c r="C10" s="448" t="s">
        <v>601</v>
      </c>
      <c r="D10" s="454">
        <v>36</v>
      </c>
      <c r="E10" s="165">
        <f t="shared" si="0"/>
        <v>0.31474033922014338</v>
      </c>
      <c r="F10" s="164">
        <v>5</v>
      </c>
      <c r="G10" s="447" t="s">
        <v>161</v>
      </c>
      <c r="H10" s="448" t="s">
        <v>454</v>
      </c>
      <c r="I10" s="449">
        <v>280</v>
      </c>
      <c r="J10" s="165">
        <f t="shared" si="1"/>
        <v>7.7455048409405256</v>
      </c>
    </row>
    <row r="11" spans="1:10">
      <c r="A11" s="164">
        <v>6</v>
      </c>
      <c r="B11" s="447" t="s">
        <v>165</v>
      </c>
      <c r="C11" s="448" t="s">
        <v>602</v>
      </c>
      <c r="D11" s="454">
        <v>35</v>
      </c>
      <c r="E11" s="165">
        <f t="shared" si="0"/>
        <v>0.30599755201958384</v>
      </c>
      <c r="F11" s="164">
        <v>6</v>
      </c>
      <c r="G11" s="447" t="s">
        <v>181</v>
      </c>
      <c r="H11" s="448" t="s">
        <v>596</v>
      </c>
      <c r="I11" s="449">
        <v>102</v>
      </c>
      <c r="J11" s="165">
        <f t="shared" si="1"/>
        <v>2.8215767634854774</v>
      </c>
    </row>
    <row r="12" spans="1:10">
      <c r="A12" s="164">
        <v>7</v>
      </c>
      <c r="B12" s="447" t="s">
        <v>164</v>
      </c>
      <c r="C12" s="448" t="s">
        <v>603</v>
      </c>
      <c r="D12" s="454">
        <v>19</v>
      </c>
      <c r="E12" s="165">
        <f t="shared" si="0"/>
        <v>0.16611295681063123</v>
      </c>
      <c r="F12" s="164">
        <v>7</v>
      </c>
      <c r="G12" s="447" t="s">
        <v>164</v>
      </c>
      <c r="H12" s="451" t="s">
        <v>595</v>
      </c>
      <c r="I12" s="449">
        <v>92</v>
      </c>
      <c r="J12" s="165">
        <f t="shared" si="1"/>
        <v>2.544951590594744</v>
      </c>
    </row>
    <row r="13" spans="1:10">
      <c r="A13" s="164">
        <v>8</v>
      </c>
      <c r="B13" s="447" t="s">
        <v>170</v>
      </c>
      <c r="C13" s="451" t="s">
        <v>604</v>
      </c>
      <c r="D13" s="454">
        <v>18</v>
      </c>
      <c r="E13" s="165">
        <f t="shared" si="0"/>
        <v>0.15737016961007169</v>
      </c>
      <c r="F13" s="164">
        <v>8</v>
      </c>
      <c r="G13" s="447" t="s">
        <v>169</v>
      </c>
      <c r="H13" s="448" t="s">
        <v>458</v>
      </c>
      <c r="I13" s="449">
        <v>90</v>
      </c>
      <c r="J13" s="165">
        <f t="shared" si="1"/>
        <v>2.4896265560165975</v>
      </c>
    </row>
    <row r="14" spans="1:10">
      <c r="A14" s="164">
        <v>9</v>
      </c>
      <c r="B14" s="447" t="s">
        <v>166</v>
      </c>
      <c r="C14" s="448" t="s">
        <v>605</v>
      </c>
      <c r="D14" s="454">
        <v>18</v>
      </c>
      <c r="E14" s="165">
        <f t="shared" si="0"/>
        <v>0.15737016961007169</v>
      </c>
      <c r="F14" s="164">
        <v>9</v>
      </c>
      <c r="G14" s="447" t="s">
        <v>193</v>
      </c>
      <c r="H14" s="448" t="s">
        <v>594</v>
      </c>
      <c r="I14" s="449">
        <v>79</v>
      </c>
      <c r="J14" s="165">
        <f t="shared" si="1"/>
        <v>2.1853388658367909</v>
      </c>
    </row>
    <row r="15" spans="1:10">
      <c r="A15" s="164">
        <v>10</v>
      </c>
      <c r="B15" s="447" t="s">
        <v>168</v>
      </c>
      <c r="C15" s="448" t="s">
        <v>606</v>
      </c>
      <c r="D15" s="454">
        <v>12</v>
      </c>
      <c r="E15" s="165">
        <f t="shared" si="0"/>
        <v>0.10491344640671448</v>
      </c>
      <c r="F15" s="164">
        <v>10</v>
      </c>
      <c r="G15" s="447" t="s">
        <v>174</v>
      </c>
      <c r="H15" s="448" t="s">
        <v>593</v>
      </c>
      <c r="I15" s="449">
        <v>75</v>
      </c>
      <c r="J15" s="165">
        <f t="shared" si="1"/>
        <v>2.0746887966804977</v>
      </c>
    </row>
    <row r="16" spans="1:10">
      <c r="A16" s="156"/>
      <c r="B16" s="526" t="s">
        <v>41</v>
      </c>
      <c r="C16" s="526"/>
      <c r="D16" s="452">
        <f>SUM(D6:D15)</f>
        <v>11374</v>
      </c>
      <c r="E16" s="157">
        <f t="shared" si="0"/>
        <v>99.440461619164182</v>
      </c>
      <c r="F16" s="156"/>
      <c r="G16" s="526" t="s">
        <v>41</v>
      </c>
      <c r="H16" s="526"/>
      <c r="I16" s="452">
        <f>SUM(I6:I15)</f>
        <v>2282</v>
      </c>
      <c r="J16" s="157">
        <f>I16/$I$18*100</f>
        <v>63.12586445366528</v>
      </c>
    </row>
    <row r="17" spans="1:10">
      <c r="A17" s="156"/>
      <c r="B17" s="526" t="s">
        <v>42</v>
      </c>
      <c r="C17" s="526"/>
      <c r="D17" s="452">
        <f>D18-D16</f>
        <v>64</v>
      </c>
      <c r="E17" s="157">
        <f t="shared" si="0"/>
        <v>0.55953838083581042</v>
      </c>
      <c r="F17" s="156"/>
      <c r="G17" s="526" t="s">
        <v>42</v>
      </c>
      <c r="H17" s="526"/>
      <c r="I17" s="452">
        <f>I18-I16</f>
        <v>1333</v>
      </c>
      <c r="J17" s="157">
        <f>I17/$I$18*100</f>
        <v>36.87413554633472</v>
      </c>
    </row>
    <row r="18" spans="1:10" ht="14.25" thickBot="1">
      <c r="A18" s="158"/>
      <c r="B18" s="527" t="s">
        <v>43</v>
      </c>
      <c r="C18" s="527"/>
      <c r="D18" s="455">
        <v>11438</v>
      </c>
      <c r="E18" s="160">
        <f>D18/$D$18*100</f>
        <v>100</v>
      </c>
      <c r="F18" s="158"/>
      <c r="G18" s="527" t="s">
        <v>43</v>
      </c>
      <c r="H18" s="527"/>
      <c r="I18" s="453">
        <v>3615</v>
      </c>
      <c r="J18" s="160">
        <f>I18/$I$18*100</f>
        <v>100</v>
      </c>
    </row>
    <row r="19" spans="1:10">
      <c r="B19" s="129"/>
      <c r="C19" s="130"/>
      <c r="G19" s="129"/>
      <c r="H19" s="130"/>
    </row>
    <row r="20" spans="1:10">
      <c r="A20" s="131" t="s">
        <v>131</v>
      </c>
      <c r="B20" s="131"/>
      <c r="C20" s="131"/>
      <c r="D20" s="131"/>
      <c r="E20" s="131"/>
      <c r="F20" s="131" t="s">
        <v>132</v>
      </c>
      <c r="G20" s="131"/>
      <c r="H20" s="131"/>
      <c r="J20" s="131"/>
    </row>
    <row r="21" spans="1:10">
      <c r="A21" s="131"/>
      <c r="B21" s="131"/>
      <c r="C21" s="131"/>
      <c r="D21" s="131"/>
      <c r="E21" s="131"/>
      <c r="F21" s="131"/>
      <c r="G21" s="131"/>
      <c r="H21" s="131"/>
      <c r="J21" s="131"/>
    </row>
    <row r="22" spans="1:10">
      <c r="A22" s="127" t="s">
        <v>630</v>
      </c>
      <c r="B22" s="127"/>
      <c r="C22" s="127"/>
      <c r="D22" s="127"/>
      <c r="E22" s="127"/>
      <c r="F22" s="127"/>
      <c r="I22" s="127"/>
      <c r="J22" s="127"/>
    </row>
    <row r="23" spans="1:10">
      <c r="A23" s="127" t="s">
        <v>631</v>
      </c>
      <c r="B23" s="127"/>
      <c r="E23" s="127"/>
      <c r="F23" s="127"/>
      <c r="I23" s="127"/>
      <c r="J23" s="127"/>
    </row>
    <row r="24" spans="1:10" ht="14.25" thickBot="1">
      <c r="A24" s="127"/>
      <c r="D24" s="127"/>
      <c r="F24" s="127"/>
      <c r="G24" s="127"/>
      <c r="H24" s="127"/>
      <c r="I24" s="127"/>
      <c r="J24" s="128" t="s">
        <v>149</v>
      </c>
    </row>
    <row r="25" spans="1:10">
      <c r="A25" s="532" t="s">
        <v>141</v>
      </c>
      <c r="B25" s="534" t="s">
        <v>142</v>
      </c>
      <c r="C25" s="534"/>
      <c r="D25" s="534"/>
      <c r="E25" s="535"/>
      <c r="F25" s="532" t="s">
        <v>141</v>
      </c>
      <c r="G25" s="534" t="s">
        <v>143</v>
      </c>
      <c r="H25" s="534"/>
      <c r="I25" s="534"/>
      <c r="J25" s="535"/>
    </row>
    <row r="26" spans="1:10">
      <c r="A26" s="533"/>
      <c r="B26" s="148" t="s">
        <v>126</v>
      </c>
      <c r="C26" s="148" t="s">
        <v>144</v>
      </c>
      <c r="D26" s="148" t="s">
        <v>145</v>
      </c>
      <c r="E26" s="153" t="s">
        <v>146</v>
      </c>
      <c r="F26" s="533"/>
      <c r="G26" s="148" t="s">
        <v>126</v>
      </c>
      <c r="H26" s="148" t="s">
        <v>144</v>
      </c>
      <c r="I26" s="148" t="s">
        <v>145</v>
      </c>
      <c r="J26" s="153" t="s">
        <v>146</v>
      </c>
    </row>
    <row r="27" spans="1:10">
      <c r="A27" s="154">
        <v>1</v>
      </c>
      <c r="B27" s="447" t="s">
        <v>162</v>
      </c>
      <c r="C27" s="451" t="s">
        <v>47</v>
      </c>
      <c r="D27" s="454">
        <v>4720</v>
      </c>
      <c r="E27" s="155">
        <f t="shared" ref="E27:E38" si="2">D27/$D$39*100</f>
        <v>51.05462412114656</v>
      </c>
      <c r="F27" s="154">
        <v>1</v>
      </c>
      <c r="G27" s="447" t="s">
        <v>190</v>
      </c>
      <c r="H27" s="451" t="s">
        <v>48</v>
      </c>
      <c r="I27" s="454">
        <v>1605</v>
      </c>
      <c r="J27" s="155">
        <f>I27/$I$39*100</f>
        <v>17.400260190806591</v>
      </c>
    </row>
    <row r="28" spans="1:10">
      <c r="A28" s="154">
        <v>2</v>
      </c>
      <c r="B28" s="447" t="s">
        <v>171</v>
      </c>
      <c r="C28" s="451" t="s">
        <v>156</v>
      </c>
      <c r="D28" s="454">
        <v>2261</v>
      </c>
      <c r="E28" s="155">
        <f t="shared" si="2"/>
        <v>24.45646295294754</v>
      </c>
      <c r="F28" s="154">
        <v>2</v>
      </c>
      <c r="G28" s="447" t="s">
        <v>161</v>
      </c>
      <c r="H28" s="451" t="s">
        <v>453</v>
      </c>
      <c r="I28" s="454">
        <v>1016</v>
      </c>
      <c r="J28" s="155">
        <f t="shared" ref="J28:J36" si="3">I28/$I$39*100</f>
        <v>11.014744145706851</v>
      </c>
    </row>
    <row r="29" spans="1:10">
      <c r="A29" s="154">
        <v>3</v>
      </c>
      <c r="B29" s="447" t="s">
        <v>173</v>
      </c>
      <c r="C29" s="451" t="s">
        <v>501</v>
      </c>
      <c r="D29" s="454">
        <v>415</v>
      </c>
      <c r="E29" s="155">
        <f t="shared" si="2"/>
        <v>4.4889129259058951</v>
      </c>
      <c r="F29" s="154">
        <v>3</v>
      </c>
      <c r="G29" s="458" t="s">
        <v>171</v>
      </c>
      <c r="H29" s="459" t="s">
        <v>608</v>
      </c>
      <c r="I29" s="454">
        <v>993</v>
      </c>
      <c r="J29" s="155">
        <f t="shared" si="3"/>
        <v>10.765394622723329</v>
      </c>
    </row>
    <row r="30" spans="1:10">
      <c r="A30" s="154">
        <v>4</v>
      </c>
      <c r="B30" s="447" t="s">
        <v>172</v>
      </c>
      <c r="C30" s="451" t="s">
        <v>502</v>
      </c>
      <c r="D30" s="454">
        <v>361</v>
      </c>
      <c r="E30" s="155">
        <f t="shared" si="2"/>
        <v>3.9048134126554896</v>
      </c>
      <c r="F30" s="154">
        <v>4</v>
      </c>
      <c r="G30" s="447" t="s">
        <v>191</v>
      </c>
      <c r="H30" s="451" t="s">
        <v>157</v>
      </c>
      <c r="I30" s="454">
        <v>829</v>
      </c>
      <c r="J30" s="155">
        <f t="shared" si="3"/>
        <v>8.9874241110147448</v>
      </c>
    </row>
    <row r="31" spans="1:10">
      <c r="A31" s="154">
        <v>5</v>
      </c>
      <c r="B31" s="447" t="s">
        <v>174</v>
      </c>
      <c r="C31" s="451" t="s">
        <v>503</v>
      </c>
      <c r="D31" s="454">
        <v>279</v>
      </c>
      <c r="E31" s="155">
        <f t="shared" si="2"/>
        <v>3.0178474851270956</v>
      </c>
      <c r="F31" s="154">
        <v>5</v>
      </c>
      <c r="G31" s="447" t="s">
        <v>173</v>
      </c>
      <c r="H31" s="451" t="s">
        <v>445</v>
      </c>
      <c r="I31" s="454">
        <v>643</v>
      </c>
      <c r="J31" s="155">
        <f t="shared" si="3"/>
        <v>6.9709453599306155</v>
      </c>
    </row>
    <row r="32" spans="1:10">
      <c r="A32" s="154">
        <v>6</v>
      </c>
      <c r="B32" s="447" t="s">
        <v>177</v>
      </c>
      <c r="C32" s="456" t="s">
        <v>125</v>
      </c>
      <c r="D32" s="454">
        <v>260</v>
      </c>
      <c r="E32" s="155">
        <f t="shared" si="2"/>
        <v>2.8123309897241753</v>
      </c>
      <c r="F32" s="154">
        <v>6</v>
      </c>
      <c r="G32" s="447" t="s">
        <v>163</v>
      </c>
      <c r="H32" s="451" t="s">
        <v>239</v>
      </c>
      <c r="I32" s="454">
        <v>564</v>
      </c>
      <c r="J32" s="155">
        <f t="shared" si="3"/>
        <v>6.1144839549002601</v>
      </c>
    </row>
    <row r="33" spans="1:10">
      <c r="A33" s="154">
        <v>7</v>
      </c>
      <c r="B33" s="447" t="s">
        <v>165</v>
      </c>
      <c r="C33" s="457" t="s">
        <v>506</v>
      </c>
      <c r="D33" s="454">
        <v>244</v>
      </c>
      <c r="E33" s="155">
        <f t="shared" si="2"/>
        <v>2.6392644672796108</v>
      </c>
      <c r="F33" s="154">
        <v>7</v>
      </c>
      <c r="G33" s="447" t="s">
        <v>165</v>
      </c>
      <c r="H33" s="451" t="s">
        <v>505</v>
      </c>
      <c r="I33" s="454">
        <v>459</v>
      </c>
      <c r="J33" s="155">
        <f t="shared" si="3"/>
        <v>4.9761491760624459</v>
      </c>
    </row>
    <row r="34" spans="1:10">
      <c r="A34" s="154">
        <v>8</v>
      </c>
      <c r="B34" s="447" t="s">
        <v>175</v>
      </c>
      <c r="C34" s="451" t="s">
        <v>504</v>
      </c>
      <c r="D34" s="454">
        <v>180</v>
      </c>
      <c r="E34" s="155">
        <f t="shared" si="2"/>
        <v>1.9469983775013522</v>
      </c>
      <c r="F34" s="154">
        <v>8</v>
      </c>
      <c r="G34" s="447" t="s">
        <v>192</v>
      </c>
      <c r="H34" s="451" t="s">
        <v>460</v>
      </c>
      <c r="I34" s="454">
        <v>202</v>
      </c>
      <c r="J34" s="155">
        <f t="shared" si="3"/>
        <v>2.1899392888117952</v>
      </c>
    </row>
    <row r="35" spans="1:10">
      <c r="A35" s="154">
        <v>9</v>
      </c>
      <c r="B35" s="447" t="s">
        <v>176</v>
      </c>
      <c r="C35" s="451" t="s">
        <v>607</v>
      </c>
      <c r="D35" s="454">
        <v>70</v>
      </c>
      <c r="E35" s="155">
        <f t="shared" si="2"/>
        <v>0.75716603569497021</v>
      </c>
      <c r="F35" s="154">
        <v>9</v>
      </c>
      <c r="G35" s="447" t="s">
        <v>181</v>
      </c>
      <c r="H35" s="448" t="s">
        <v>35</v>
      </c>
      <c r="I35" s="454">
        <v>179</v>
      </c>
      <c r="J35" s="155">
        <f t="shared" si="3"/>
        <v>1.9405897658282738</v>
      </c>
    </row>
    <row r="36" spans="1:10">
      <c r="A36" s="154">
        <v>10</v>
      </c>
      <c r="B36" s="447" t="s">
        <v>500</v>
      </c>
      <c r="C36" s="451" t="s">
        <v>507</v>
      </c>
      <c r="D36" s="454">
        <v>57</v>
      </c>
      <c r="E36" s="155">
        <f t="shared" si="2"/>
        <v>0.61654948620876149</v>
      </c>
      <c r="F36" s="154">
        <v>10</v>
      </c>
      <c r="G36" s="458" t="s">
        <v>164</v>
      </c>
      <c r="H36" s="459" t="s">
        <v>603</v>
      </c>
      <c r="I36" s="454">
        <v>174</v>
      </c>
      <c r="J36" s="155">
        <f t="shared" si="3"/>
        <v>1.886383347788378</v>
      </c>
    </row>
    <row r="37" spans="1:10">
      <c r="A37" s="156"/>
      <c r="B37" s="526" t="s">
        <v>41</v>
      </c>
      <c r="C37" s="526"/>
      <c r="D37" s="452">
        <f>SUM(D27:D36)</f>
        <v>8847</v>
      </c>
      <c r="E37" s="157">
        <f t="shared" si="2"/>
        <v>95.69497025419146</v>
      </c>
      <c r="F37" s="156"/>
      <c r="G37" s="526" t="s">
        <v>41</v>
      </c>
      <c r="H37" s="526"/>
      <c r="I37" s="452">
        <f>SUM(I27:I36)</f>
        <v>6664</v>
      </c>
      <c r="J37" s="157">
        <f>I37/$I$39*100</f>
        <v>72.246313963573286</v>
      </c>
    </row>
    <row r="38" spans="1:10">
      <c r="A38" s="156"/>
      <c r="B38" s="526" t="s">
        <v>42</v>
      </c>
      <c r="C38" s="526"/>
      <c r="D38" s="452">
        <f>D39-D37</f>
        <v>398</v>
      </c>
      <c r="E38" s="157">
        <f t="shared" si="2"/>
        <v>4.3050297458085449</v>
      </c>
      <c r="F38" s="156"/>
      <c r="G38" s="526" t="s">
        <v>42</v>
      </c>
      <c r="H38" s="526"/>
      <c r="I38" s="452">
        <f>I39-I37</f>
        <v>2560</v>
      </c>
      <c r="J38" s="157">
        <f>I38/$I$39*100</f>
        <v>27.753686036426711</v>
      </c>
    </row>
    <row r="39" spans="1:10" ht="14.25" thickBot="1">
      <c r="A39" s="158"/>
      <c r="B39" s="527" t="s">
        <v>43</v>
      </c>
      <c r="C39" s="527"/>
      <c r="D39" s="453">
        <v>9245</v>
      </c>
      <c r="E39" s="160">
        <f>D39/$D$39*100</f>
        <v>100</v>
      </c>
      <c r="F39" s="158"/>
      <c r="G39" s="527" t="s">
        <v>43</v>
      </c>
      <c r="H39" s="527"/>
      <c r="I39" s="453">
        <v>9224</v>
      </c>
      <c r="J39" s="160">
        <f>I39/$I$39*100</f>
        <v>100</v>
      </c>
    </row>
    <row r="41" spans="1:10">
      <c r="A41" s="131" t="s">
        <v>131</v>
      </c>
      <c r="B41" s="131"/>
      <c r="C41" s="131"/>
      <c r="D41" s="131"/>
      <c r="E41" s="131"/>
      <c r="F41" s="131" t="s">
        <v>132</v>
      </c>
      <c r="G41" s="131"/>
      <c r="H41" s="131"/>
      <c r="J41" s="131"/>
    </row>
    <row r="42" spans="1:10">
      <c r="B42" s="129"/>
      <c r="C42" s="132"/>
      <c r="G42" s="129"/>
      <c r="H42" s="130"/>
    </row>
  </sheetData>
  <mergeCells count="20">
    <mergeCell ref="B38:C38"/>
    <mergeCell ref="G38:H38"/>
    <mergeCell ref="B39:C39"/>
    <mergeCell ref="G39:H39"/>
    <mergeCell ref="A25:A26"/>
    <mergeCell ref="B25:E25"/>
    <mergeCell ref="F25:F26"/>
    <mergeCell ref="G25:J25"/>
    <mergeCell ref="B37:C37"/>
    <mergeCell ref="G37:H37"/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6" right="0.17" top="0.74803149606299213" bottom="0.74803149606299213" header="0.31496062992125984" footer="0.31496062992125984"/>
  <pageSetup paperSize="9" scale="52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J41"/>
  <sheetViews>
    <sheetView view="pageBreakPreview" topLeftCell="A16" zoomScaleNormal="100" zoomScaleSheetLayoutView="100" workbookViewId="0">
      <selection activeCell="C23" sqref="C23"/>
    </sheetView>
  </sheetViews>
  <sheetFormatPr defaultColWidth="9" defaultRowHeight="13.5"/>
  <cols>
    <col min="1" max="2" width="9" style="41"/>
    <col min="3" max="3" width="74" style="41" customWidth="1"/>
    <col min="4" max="4" width="12.75" style="41" bestFit="1" customWidth="1"/>
    <col min="5" max="5" width="10.625" style="41" bestFit="1" customWidth="1"/>
    <col min="6" max="7" width="9" style="41"/>
    <col min="8" max="8" width="64.75" style="41" customWidth="1"/>
    <col min="9" max="9" width="11.625" style="41" bestFit="1" customWidth="1"/>
    <col min="10" max="16384" width="9" style="41"/>
  </cols>
  <sheetData>
    <row r="1" spans="1:10">
      <c r="A1" s="133" t="s">
        <v>624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>
      <c r="A2" s="41" t="s">
        <v>625</v>
      </c>
      <c r="B2" s="133"/>
      <c r="F2" s="133"/>
      <c r="I2" s="133"/>
      <c r="J2" s="133"/>
    </row>
    <row r="3" spans="1:10" ht="14.25" thickBot="1">
      <c r="A3" s="133"/>
      <c r="D3" s="133"/>
      <c r="E3" s="133"/>
      <c r="F3" s="133"/>
      <c r="G3" s="133"/>
      <c r="H3" s="133"/>
      <c r="I3" s="133"/>
      <c r="J3" s="128" t="s">
        <v>149</v>
      </c>
    </row>
    <row r="4" spans="1:10">
      <c r="A4" s="536" t="s">
        <v>141</v>
      </c>
      <c r="B4" s="538" t="s">
        <v>142</v>
      </c>
      <c r="C4" s="538"/>
      <c r="D4" s="538"/>
      <c r="E4" s="539"/>
      <c r="F4" s="536" t="s">
        <v>141</v>
      </c>
      <c r="G4" s="538" t="s">
        <v>143</v>
      </c>
      <c r="H4" s="538"/>
      <c r="I4" s="538"/>
      <c r="J4" s="539"/>
    </row>
    <row r="5" spans="1:10">
      <c r="A5" s="537"/>
      <c r="B5" s="166" t="s">
        <v>126</v>
      </c>
      <c r="C5" s="166" t="s">
        <v>144</v>
      </c>
      <c r="D5" s="166" t="s">
        <v>145</v>
      </c>
      <c r="E5" s="169" t="s">
        <v>146</v>
      </c>
      <c r="F5" s="537"/>
      <c r="G5" s="166" t="s">
        <v>126</v>
      </c>
      <c r="H5" s="166" t="s">
        <v>144</v>
      </c>
      <c r="I5" s="166" t="s">
        <v>145</v>
      </c>
      <c r="J5" s="169" t="s">
        <v>146</v>
      </c>
    </row>
    <row r="6" spans="1:10">
      <c r="A6" s="170">
        <v>1</v>
      </c>
      <c r="B6" s="447" t="s">
        <v>161</v>
      </c>
      <c r="C6" s="460" t="s">
        <v>34</v>
      </c>
      <c r="D6" s="454">
        <v>57413</v>
      </c>
      <c r="E6" s="171">
        <f>D6/$D$18*100</f>
        <v>31.451078352424304</v>
      </c>
      <c r="F6" s="170">
        <v>1</v>
      </c>
      <c r="G6" s="447" t="s">
        <v>161</v>
      </c>
      <c r="H6" s="460" t="s">
        <v>34</v>
      </c>
      <c r="I6" s="454">
        <v>45545</v>
      </c>
      <c r="J6" s="171">
        <f>I6/$I$18*100</f>
        <v>24.403508489924075</v>
      </c>
    </row>
    <row r="7" spans="1:10">
      <c r="A7" s="170">
        <v>2</v>
      </c>
      <c r="B7" s="447" t="s">
        <v>178</v>
      </c>
      <c r="C7" s="460" t="s">
        <v>36</v>
      </c>
      <c r="D7" s="454">
        <v>19225</v>
      </c>
      <c r="E7" s="171">
        <f t="shared" ref="E7:E15" si="0">D7/$D$18*100</f>
        <v>10.531534344579752</v>
      </c>
      <c r="F7" s="170">
        <v>2</v>
      </c>
      <c r="G7" s="447" t="s">
        <v>163</v>
      </c>
      <c r="H7" s="460" t="s">
        <v>464</v>
      </c>
      <c r="I7" s="454">
        <v>27376</v>
      </c>
      <c r="J7" s="171">
        <f t="shared" ref="J7:J15" si="1">I7/$I$18*100</f>
        <v>14.668359829183478</v>
      </c>
    </row>
    <row r="8" spans="1:10">
      <c r="A8" s="170">
        <v>3</v>
      </c>
      <c r="B8" s="447" t="s">
        <v>165</v>
      </c>
      <c r="C8" s="460" t="s">
        <v>509</v>
      </c>
      <c r="D8" s="454">
        <v>10345</v>
      </c>
      <c r="E8" s="171">
        <f t="shared" si="0"/>
        <v>5.6670336954318614</v>
      </c>
      <c r="F8" s="170">
        <v>3</v>
      </c>
      <c r="G8" s="447" t="s">
        <v>165</v>
      </c>
      <c r="H8" s="460" t="s">
        <v>33</v>
      </c>
      <c r="I8" s="454">
        <v>18058</v>
      </c>
      <c r="J8" s="171">
        <f t="shared" si="1"/>
        <v>9.6756736482829933</v>
      </c>
    </row>
    <row r="9" spans="1:10">
      <c r="A9" s="170">
        <v>4</v>
      </c>
      <c r="B9" s="447" t="s">
        <v>175</v>
      </c>
      <c r="C9" s="460" t="s">
        <v>508</v>
      </c>
      <c r="D9" s="454">
        <v>9394</v>
      </c>
      <c r="E9" s="171">
        <f t="shared" si="0"/>
        <v>5.1460719705062257</v>
      </c>
      <c r="F9" s="170">
        <v>4</v>
      </c>
      <c r="G9" s="447" t="s">
        <v>170</v>
      </c>
      <c r="H9" s="460" t="s">
        <v>44</v>
      </c>
      <c r="I9" s="454">
        <v>9554</v>
      </c>
      <c r="J9" s="171">
        <f t="shared" si="1"/>
        <v>5.1191375587382719</v>
      </c>
    </row>
    <row r="10" spans="1:10">
      <c r="A10" s="170">
        <v>5</v>
      </c>
      <c r="B10" s="447" t="s">
        <v>179</v>
      </c>
      <c r="C10" s="460" t="s">
        <v>313</v>
      </c>
      <c r="D10" s="454">
        <v>6544</v>
      </c>
      <c r="E10" s="171">
        <f t="shared" si="0"/>
        <v>3.5848302081107875</v>
      </c>
      <c r="F10" s="170">
        <v>5</v>
      </c>
      <c r="G10" s="447" t="s">
        <v>173</v>
      </c>
      <c r="H10" s="460" t="s">
        <v>445</v>
      </c>
      <c r="I10" s="454">
        <v>7915</v>
      </c>
      <c r="J10" s="171">
        <f t="shared" si="1"/>
        <v>4.2409434558732917</v>
      </c>
    </row>
    <row r="11" spans="1:10">
      <c r="A11" s="170">
        <v>6</v>
      </c>
      <c r="B11" s="447" t="s">
        <v>163</v>
      </c>
      <c r="C11" s="460" t="s">
        <v>510</v>
      </c>
      <c r="D11" s="454">
        <v>6055</v>
      </c>
      <c r="E11" s="171">
        <f t="shared" si="0"/>
        <v>3.3169539899313603</v>
      </c>
      <c r="F11" s="170">
        <v>6</v>
      </c>
      <c r="G11" s="447" t="s">
        <v>181</v>
      </c>
      <c r="H11" s="460" t="s">
        <v>35</v>
      </c>
      <c r="I11" s="454">
        <v>7695</v>
      </c>
      <c r="J11" s="171">
        <f t="shared" si="1"/>
        <v>4.1230650528041668</v>
      </c>
    </row>
    <row r="12" spans="1:10">
      <c r="A12" s="170">
        <v>7</v>
      </c>
      <c r="B12" s="447" t="s">
        <v>173</v>
      </c>
      <c r="C12" s="460" t="s">
        <v>513</v>
      </c>
      <c r="D12" s="454">
        <v>4567</v>
      </c>
      <c r="E12" s="171">
        <f t="shared" si="0"/>
        <v>2.5018214487227945</v>
      </c>
      <c r="F12" s="170">
        <v>7</v>
      </c>
      <c r="G12" s="447" t="s">
        <v>182</v>
      </c>
      <c r="H12" s="460" t="s">
        <v>37</v>
      </c>
      <c r="I12" s="454">
        <v>7011</v>
      </c>
      <c r="J12" s="171">
        <f t="shared" si="1"/>
        <v>3.7565703814437961</v>
      </c>
    </row>
    <row r="13" spans="1:10">
      <c r="A13" s="170">
        <v>8</v>
      </c>
      <c r="B13" s="447" t="s">
        <v>174</v>
      </c>
      <c r="C13" s="457" t="s">
        <v>511</v>
      </c>
      <c r="D13" s="454">
        <v>3903</v>
      </c>
      <c r="E13" s="171">
        <f t="shared" si="0"/>
        <v>2.1380795082910153</v>
      </c>
      <c r="F13" s="170">
        <v>8</v>
      </c>
      <c r="G13" s="447" t="s">
        <v>167</v>
      </c>
      <c r="H13" s="456" t="s">
        <v>461</v>
      </c>
      <c r="I13" s="454">
        <v>4748</v>
      </c>
      <c r="J13" s="171">
        <f t="shared" si="1"/>
        <v>2.5440302626009332</v>
      </c>
    </row>
    <row r="14" spans="1:10">
      <c r="A14" s="170">
        <v>9</v>
      </c>
      <c r="B14" s="447" t="s">
        <v>172</v>
      </c>
      <c r="C14" s="460" t="s">
        <v>609</v>
      </c>
      <c r="D14" s="454">
        <v>3860</v>
      </c>
      <c r="E14" s="171">
        <f t="shared" si="0"/>
        <v>2.114523930823295</v>
      </c>
      <c r="F14" s="170">
        <v>9</v>
      </c>
      <c r="G14" s="447" t="s">
        <v>177</v>
      </c>
      <c r="H14" s="460" t="s">
        <v>462</v>
      </c>
      <c r="I14" s="454">
        <v>3621</v>
      </c>
      <c r="J14" s="171">
        <f t="shared" si="1"/>
        <v>1.9401713523331885</v>
      </c>
    </row>
    <row r="15" spans="1:10">
      <c r="A15" s="170">
        <v>10</v>
      </c>
      <c r="B15" s="447" t="s">
        <v>180</v>
      </c>
      <c r="C15" s="460" t="s">
        <v>512</v>
      </c>
      <c r="D15" s="454">
        <v>3836</v>
      </c>
      <c r="E15" s="171">
        <f t="shared" si="0"/>
        <v>2.1013766317715437</v>
      </c>
      <c r="F15" s="170">
        <v>10</v>
      </c>
      <c r="G15" s="458" t="s">
        <v>193</v>
      </c>
      <c r="H15" s="459" t="s">
        <v>610</v>
      </c>
      <c r="I15" s="454">
        <v>3042</v>
      </c>
      <c r="J15" s="171">
        <f t="shared" si="1"/>
        <v>1.6299368278921735</v>
      </c>
    </row>
    <row r="16" spans="1:10">
      <c r="A16" s="156"/>
      <c r="B16" s="526" t="s">
        <v>41</v>
      </c>
      <c r="C16" s="526"/>
      <c r="D16" s="452">
        <f>SUM(D6:D15)</f>
        <v>125142</v>
      </c>
      <c r="E16" s="157">
        <f>D16/$D$18*100</f>
        <v>68.553304080592952</v>
      </c>
      <c r="F16" s="156"/>
      <c r="G16" s="526" t="s">
        <v>41</v>
      </c>
      <c r="H16" s="526"/>
      <c r="I16" s="452">
        <f>SUM(I6:I15)</f>
        <v>134565</v>
      </c>
      <c r="J16" s="157">
        <f>I16/$I$18*100</f>
        <v>72.101396859076374</v>
      </c>
    </row>
    <row r="17" spans="1:10">
      <c r="A17" s="156"/>
      <c r="B17" s="526" t="s">
        <v>42</v>
      </c>
      <c r="C17" s="526"/>
      <c r="D17" s="452">
        <f>D18-D16</f>
        <v>57405</v>
      </c>
      <c r="E17" s="157">
        <f>D17/$D$18*100</f>
        <v>31.446695919407059</v>
      </c>
      <c r="F17" s="156"/>
      <c r="G17" s="526" t="s">
        <v>42</v>
      </c>
      <c r="H17" s="526"/>
      <c r="I17" s="452">
        <f>I18-I16</f>
        <v>52068</v>
      </c>
      <c r="J17" s="157">
        <f>I17/$I$18*100</f>
        <v>27.898603140923633</v>
      </c>
    </row>
    <row r="18" spans="1:10" ht="14.25" thickBot="1">
      <c r="A18" s="158"/>
      <c r="B18" s="527" t="s">
        <v>43</v>
      </c>
      <c r="C18" s="527"/>
      <c r="D18" s="455">
        <v>182547</v>
      </c>
      <c r="E18" s="160">
        <f>D18/$D$18*100</f>
        <v>100</v>
      </c>
      <c r="F18" s="158"/>
      <c r="G18" s="527" t="s">
        <v>43</v>
      </c>
      <c r="H18" s="527"/>
      <c r="I18" s="453">
        <v>186633</v>
      </c>
      <c r="J18" s="160">
        <f>I18/$I$18*100</f>
        <v>100</v>
      </c>
    </row>
    <row r="20" spans="1:10">
      <c r="A20" s="131" t="s">
        <v>131</v>
      </c>
      <c r="B20" s="131"/>
      <c r="C20" s="131"/>
      <c r="D20" s="131"/>
      <c r="E20" s="131"/>
      <c r="F20" s="131" t="s">
        <v>132</v>
      </c>
      <c r="G20" s="131"/>
      <c r="H20" s="131"/>
      <c r="J20" s="131"/>
    </row>
    <row r="21" spans="1:10">
      <c r="A21" s="131"/>
      <c r="B21" s="131"/>
      <c r="C21" s="131"/>
      <c r="D21" s="131"/>
      <c r="E21" s="131"/>
      <c r="F21" s="131"/>
      <c r="G21" s="131"/>
      <c r="H21" s="131"/>
      <c r="J21" s="131"/>
    </row>
    <row r="22" spans="1:10">
      <c r="A22" s="134" t="s">
        <v>626</v>
      </c>
      <c r="B22" s="134"/>
      <c r="E22" s="134"/>
      <c r="F22" s="134"/>
      <c r="G22" s="134"/>
      <c r="H22" s="134"/>
      <c r="I22" s="134"/>
      <c r="J22" s="134"/>
    </row>
    <row r="23" spans="1:10">
      <c r="A23" s="41" t="s">
        <v>627</v>
      </c>
      <c r="B23" s="134"/>
      <c r="E23" s="134"/>
      <c r="F23" s="134"/>
      <c r="I23" s="134"/>
      <c r="J23" s="134"/>
    </row>
    <row r="24" spans="1:10" ht="14.25" thickBot="1">
      <c r="A24" s="134"/>
      <c r="D24" s="134"/>
      <c r="E24" s="134"/>
      <c r="F24" s="134"/>
      <c r="I24" s="134"/>
      <c r="J24" s="128" t="s">
        <v>149</v>
      </c>
    </row>
    <row r="25" spans="1:10" ht="13.5" customHeight="1">
      <c r="A25" s="541" t="s">
        <v>141</v>
      </c>
      <c r="B25" s="543" t="s">
        <v>142</v>
      </c>
      <c r="C25" s="543"/>
      <c r="D25" s="543"/>
      <c r="E25" s="544"/>
      <c r="F25" s="541" t="s">
        <v>141</v>
      </c>
      <c r="G25" s="545" t="s">
        <v>143</v>
      </c>
      <c r="H25" s="546"/>
      <c r="I25" s="178"/>
      <c r="J25" s="179"/>
    </row>
    <row r="26" spans="1:10">
      <c r="A26" s="542"/>
      <c r="B26" s="172" t="s">
        <v>126</v>
      </c>
      <c r="C26" s="172" t="s">
        <v>144</v>
      </c>
      <c r="D26" s="172" t="s">
        <v>145</v>
      </c>
      <c r="E26" s="174" t="s">
        <v>146</v>
      </c>
      <c r="F26" s="542"/>
      <c r="G26" s="172" t="s">
        <v>126</v>
      </c>
      <c r="H26" s="172" t="s">
        <v>144</v>
      </c>
      <c r="I26" s="172" t="s">
        <v>145</v>
      </c>
      <c r="J26" s="174" t="s">
        <v>146</v>
      </c>
    </row>
    <row r="27" spans="1:10">
      <c r="A27" s="175">
        <v>1</v>
      </c>
      <c r="B27" s="447" t="s">
        <v>165</v>
      </c>
      <c r="C27" s="461" t="s">
        <v>33</v>
      </c>
      <c r="D27" s="454">
        <v>60449</v>
      </c>
      <c r="E27" s="176">
        <f>D27/$D$39*100</f>
        <v>26.453315361994118</v>
      </c>
      <c r="F27" s="175">
        <v>1</v>
      </c>
      <c r="G27" s="447" t="s">
        <v>165</v>
      </c>
      <c r="H27" s="461" t="s">
        <v>33</v>
      </c>
      <c r="I27" s="454">
        <v>51017</v>
      </c>
      <c r="J27" s="176">
        <f>I27/$I$39*100</f>
        <v>24.735755013381951</v>
      </c>
    </row>
    <row r="28" spans="1:10">
      <c r="A28" s="175">
        <v>2</v>
      </c>
      <c r="B28" s="447" t="s">
        <v>161</v>
      </c>
      <c r="C28" s="461" t="s">
        <v>34</v>
      </c>
      <c r="D28" s="454">
        <v>50788</v>
      </c>
      <c r="E28" s="176">
        <f t="shared" ref="E28:E39" si="2">D28/$D$39*100</f>
        <v>22.225528637445734</v>
      </c>
      <c r="F28" s="175">
        <v>2</v>
      </c>
      <c r="G28" s="447" t="s">
        <v>161</v>
      </c>
      <c r="H28" s="461" t="s">
        <v>463</v>
      </c>
      <c r="I28" s="454">
        <v>33391</v>
      </c>
      <c r="J28" s="176">
        <f t="shared" ref="J28:J36" si="3">I28/$I$39*100</f>
        <v>16.189732748923628</v>
      </c>
    </row>
    <row r="29" spans="1:10">
      <c r="A29" s="175">
        <v>3</v>
      </c>
      <c r="B29" s="447" t="s">
        <v>163</v>
      </c>
      <c r="C29" s="461" t="s">
        <v>239</v>
      </c>
      <c r="D29" s="454">
        <v>24268</v>
      </c>
      <c r="E29" s="176">
        <f t="shared" si="2"/>
        <v>10.620011202912757</v>
      </c>
      <c r="F29" s="175">
        <v>3</v>
      </c>
      <c r="G29" s="447" t="s">
        <v>163</v>
      </c>
      <c r="H29" s="461" t="s">
        <v>464</v>
      </c>
      <c r="I29" s="454">
        <v>23341</v>
      </c>
      <c r="J29" s="176">
        <f t="shared" si="3"/>
        <v>11.316958225049454</v>
      </c>
    </row>
    <row r="30" spans="1:10">
      <c r="A30" s="175">
        <v>4</v>
      </c>
      <c r="B30" s="447" t="s">
        <v>178</v>
      </c>
      <c r="C30" s="461" t="s">
        <v>36</v>
      </c>
      <c r="D30" s="454">
        <v>15895</v>
      </c>
      <c r="E30" s="176">
        <f t="shared" si="2"/>
        <v>6.9558710264668813</v>
      </c>
      <c r="F30" s="175">
        <v>4</v>
      </c>
      <c r="G30" s="447" t="s">
        <v>173</v>
      </c>
      <c r="H30" s="461" t="s">
        <v>465</v>
      </c>
      <c r="I30" s="454">
        <v>7169</v>
      </c>
      <c r="J30" s="176">
        <f t="shared" si="3"/>
        <v>3.4759124936969088</v>
      </c>
    </row>
    <row r="31" spans="1:10">
      <c r="A31" s="175">
        <v>5</v>
      </c>
      <c r="B31" s="447" t="s">
        <v>175</v>
      </c>
      <c r="C31" s="461" t="s">
        <v>38</v>
      </c>
      <c r="D31" s="454">
        <v>8295</v>
      </c>
      <c r="E31" s="176">
        <f t="shared" si="2"/>
        <v>3.6300063016384261</v>
      </c>
      <c r="F31" s="175">
        <v>5</v>
      </c>
      <c r="G31" s="447" t="s">
        <v>181</v>
      </c>
      <c r="H31" s="461" t="s">
        <v>466</v>
      </c>
      <c r="I31" s="454">
        <v>6419</v>
      </c>
      <c r="J31" s="176">
        <f t="shared" si="3"/>
        <v>3.1122726038555526</v>
      </c>
    </row>
    <row r="32" spans="1:10">
      <c r="A32" s="175">
        <v>6</v>
      </c>
      <c r="B32" s="447" t="s">
        <v>181</v>
      </c>
      <c r="C32" s="461" t="s">
        <v>515</v>
      </c>
      <c r="D32" s="454">
        <v>6841</v>
      </c>
      <c r="E32" s="176">
        <f t="shared" si="2"/>
        <v>2.9937158661251928</v>
      </c>
      <c r="F32" s="175">
        <v>6</v>
      </c>
      <c r="G32" s="458" t="s">
        <v>170</v>
      </c>
      <c r="H32" s="459" t="s">
        <v>612</v>
      </c>
      <c r="I32" s="454">
        <v>6010</v>
      </c>
      <c r="J32" s="176">
        <f t="shared" si="3"/>
        <v>2.9139676505953997</v>
      </c>
    </row>
    <row r="33" spans="1:10">
      <c r="A33" s="175">
        <v>7</v>
      </c>
      <c r="B33" s="447" t="s">
        <v>169</v>
      </c>
      <c r="C33" s="461" t="s">
        <v>516</v>
      </c>
      <c r="D33" s="454">
        <v>6808</v>
      </c>
      <c r="E33" s="176">
        <f t="shared" si="2"/>
        <v>2.9792746113989637</v>
      </c>
      <c r="F33" s="175">
        <v>7</v>
      </c>
      <c r="G33" s="447" t="s">
        <v>611</v>
      </c>
      <c r="H33" s="461" t="s">
        <v>613</v>
      </c>
      <c r="I33" s="454">
        <v>5559</v>
      </c>
      <c r="J33" s="176">
        <f t="shared" si="3"/>
        <v>2.6952988635041306</v>
      </c>
    </row>
    <row r="34" spans="1:10">
      <c r="A34" s="175">
        <v>8</v>
      </c>
      <c r="B34" s="447" t="s">
        <v>182</v>
      </c>
      <c r="C34" s="461" t="s">
        <v>37</v>
      </c>
      <c r="D34" s="454">
        <v>4421</v>
      </c>
      <c r="E34" s="176">
        <f t="shared" si="2"/>
        <v>1.9346905195350792</v>
      </c>
      <c r="F34" s="175">
        <v>8</v>
      </c>
      <c r="G34" s="447" t="s">
        <v>164</v>
      </c>
      <c r="H34" s="461" t="s">
        <v>467</v>
      </c>
      <c r="I34" s="454">
        <v>5491</v>
      </c>
      <c r="J34" s="176">
        <f t="shared" si="3"/>
        <v>2.6623288468251816</v>
      </c>
    </row>
    <row r="35" spans="1:10">
      <c r="A35" s="175">
        <v>9</v>
      </c>
      <c r="B35" s="447" t="s">
        <v>176</v>
      </c>
      <c r="C35" s="461" t="s">
        <v>52</v>
      </c>
      <c r="D35" s="454">
        <v>4372</v>
      </c>
      <c r="E35" s="176">
        <f t="shared" si="2"/>
        <v>1.9132474443355272</v>
      </c>
      <c r="F35" s="175">
        <v>9</v>
      </c>
      <c r="G35" s="447" t="s">
        <v>184</v>
      </c>
      <c r="H35" s="462" t="s">
        <v>155</v>
      </c>
      <c r="I35" s="454">
        <v>5410</v>
      </c>
      <c r="J35" s="176">
        <f t="shared" si="3"/>
        <v>2.6230557387223148</v>
      </c>
    </row>
    <row r="36" spans="1:10">
      <c r="A36" s="175">
        <v>10</v>
      </c>
      <c r="B36" s="447" t="s">
        <v>183</v>
      </c>
      <c r="C36" s="457" t="s">
        <v>514</v>
      </c>
      <c r="D36" s="454">
        <v>3887</v>
      </c>
      <c r="E36" s="176">
        <f t="shared" si="2"/>
        <v>1.7010047612379218</v>
      </c>
      <c r="F36" s="175">
        <v>10</v>
      </c>
      <c r="G36" s="447" t="s">
        <v>169</v>
      </c>
      <c r="H36" s="461" t="s">
        <v>40</v>
      </c>
      <c r="I36" s="454">
        <v>5289</v>
      </c>
      <c r="J36" s="176">
        <f t="shared" si="3"/>
        <v>2.5643885031612426</v>
      </c>
    </row>
    <row r="37" spans="1:10">
      <c r="A37" s="156"/>
      <c r="B37" s="526" t="s">
        <v>41</v>
      </c>
      <c r="C37" s="526"/>
      <c r="D37" s="452">
        <f>SUM(D27:D36)</f>
        <v>186024</v>
      </c>
      <c r="E37" s="176">
        <f t="shared" si="2"/>
        <v>81.406665733090605</v>
      </c>
      <c r="F37" s="156"/>
      <c r="G37" s="526" t="s">
        <v>41</v>
      </c>
      <c r="H37" s="526"/>
      <c r="I37" s="452">
        <f>SUM(I27:I36)</f>
        <v>149096</v>
      </c>
      <c r="J37" s="157">
        <f>I37/$I$39*100</f>
        <v>72.289670687715756</v>
      </c>
    </row>
    <row r="38" spans="1:10">
      <c r="A38" s="156"/>
      <c r="B38" s="526" t="s">
        <v>42</v>
      </c>
      <c r="C38" s="526"/>
      <c r="D38" s="452">
        <f>D39-D37</f>
        <v>42488</v>
      </c>
      <c r="E38" s="176">
        <f t="shared" si="2"/>
        <v>18.593334266909398</v>
      </c>
      <c r="F38" s="156"/>
      <c r="G38" s="526" t="s">
        <v>42</v>
      </c>
      <c r="H38" s="526"/>
      <c r="I38" s="452">
        <f>I39-I37</f>
        <v>57152</v>
      </c>
      <c r="J38" s="157">
        <f>I38/$I$39*100</f>
        <v>27.710329312284237</v>
      </c>
    </row>
    <row r="39" spans="1:10" ht="14.25" thickBot="1">
      <c r="A39" s="158"/>
      <c r="B39" s="527" t="s">
        <v>43</v>
      </c>
      <c r="C39" s="527"/>
      <c r="D39" s="453">
        <v>228512</v>
      </c>
      <c r="E39" s="177">
        <f t="shared" si="2"/>
        <v>100</v>
      </c>
      <c r="F39" s="158"/>
      <c r="G39" s="540" t="s">
        <v>43</v>
      </c>
      <c r="H39" s="540"/>
      <c r="I39" s="159">
        <v>206248</v>
      </c>
      <c r="J39" s="160">
        <f>I39/$I$39*100</f>
        <v>100</v>
      </c>
    </row>
    <row r="41" spans="1:10">
      <c r="A41" s="131" t="s">
        <v>131</v>
      </c>
      <c r="B41" s="131"/>
      <c r="C41" s="131"/>
      <c r="D41" s="131"/>
      <c r="E41" s="131"/>
      <c r="F41" s="131" t="s">
        <v>132</v>
      </c>
      <c r="G41" s="131"/>
      <c r="H41" s="131"/>
      <c r="J41" s="131"/>
    </row>
  </sheetData>
  <mergeCells count="20">
    <mergeCell ref="B38:C38"/>
    <mergeCell ref="G38:H38"/>
    <mergeCell ref="B39:C39"/>
    <mergeCell ref="G39:H39"/>
    <mergeCell ref="A25:A26"/>
    <mergeCell ref="B25:E25"/>
    <mergeCell ref="F25:F26"/>
    <mergeCell ref="B37:C37"/>
    <mergeCell ref="G37:H37"/>
    <mergeCell ref="G25:H25"/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7" right="0.16" top="0.74803149606299213" bottom="0.74803149606299213" header="0.31496062992125984" footer="0.31496062992125984"/>
  <pageSetup paperSize="9" scale="62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Normal="100" zoomScaleSheetLayoutView="100" workbookViewId="0">
      <selection activeCell="C3" sqref="C3"/>
    </sheetView>
  </sheetViews>
  <sheetFormatPr defaultColWidth="9" defaultRowHeight="13.5"/>
  <cols>
    <col min="1" max="2" width="9" style="41"/>
    <col min="3" max="3" width="88" style="41" customWidth="1"/>
    <col min="4" max="4" width="10.875" style="41" bestFit="1" customWidth="1"/>
    <col min="5" max="5" width="10.625" style="41" bestFit="1" customWidth="1"/>
    <col min="6" max="7" width="9" style="41"/>
    <col min="8" max="8" width="67.25" style="41" customWidth="1"/>
    <col min="9" max="9" width="10.875" style="41" bestFit="1" customWidth="1"/>
    <col min="10" max="10" width="12.625" style="41" bestFit="1" customWidth="1"/>
    <col min="11" max="16384" width="9" style="41"/>
  </cols>
  <sheetData>
    <row r="1" spans="1:10">
      <c r="A1" s="41" t="s">
        <v>468</v>
      </c>
    </row>
    <row r="2" spans="1:10">
      <c r="A2" s="41" t="s">
        <v>292</v>
      </c>
      <c r="C2" s="274"/>
      <c r="D2" s="275"/>
    </row>
    <row r="3" spans="1:10" ht="14.25" thickBot="1">
      <c r="J3" s="128" t="s">
        <v>149</v>
      </c>
    </row>
    <row r="4" spans="1:10">
      <c r="A4" s="548" t="s">
        <v>141</v>
      </c>
      <c r="B4" s="550" t="s">
        <v>142</v>
      </c>
      <c r="C4" s="550"/>
      <c r="D4" s="550"/>
      <c r="E4" s="551"/>
      <c r="F4" s="548" t="s">
        <v>141</v>
      </c>
      <c r="G4" s="550" t="s">
        <v>143</v>
      </c>
      <c r="H4" s="550"/>
      <c r="I4" s="550"/>
      <c r="J4" s="551"/>
    </row>
    <row r="5" spans="1:10">
      <c r="A5" s="549"/>
      <c r="B5" s="180" t="s">
        <v>126</v>
      </c>
      <c r="C5" s="180" t="s">
        <v>144</v>
      </c>
      <c r="D5" s="180" t="s">
        <v>145</v>
      </c>
      <c r="E5" s="181" t="s">
        <v>146</v>
      </c>
      <c r="F5" s="549"/>
      <c r="G5" s="180" t="s">
        <v>126</v>
      </c>
      <c r="H5" s="180" t="s">
        <v>144</v>
      </c>
      <c r="I5" s="180" t="s">
        <v>145</v>
      </c>
      <c r="J5" s="181" t="s">
        <v>146</v>
      </c>
    </row>
    <row r="6" spans="1:10">
      <c r="A6" s="270">
        <v>1</v>
      </c>
      <c r="B6" s="192" t="s">
        <v>161</v>
      </c>
      <c r="C6" s="162" t="s">
        <v>34</v>
      </c>
      <c r="D6" s="30">
        <v>2936.0059999999999</v>
      </c>
      <c r="E6" s="182">
        <f>D6/$D$18*100</f>
        <v>38.504582639242436</v>
      </c>
      <c r="F6" s="270">
        <v>1</v>
      </c>
      <c r="G6" s="192" t="s">
        <v>161</v>
      </c>
      <c r="H6" s="162" t="s">
        <v>34</v>
      </c>
      <c r="I6" s="30">
        <v>947.74800000000005</v>
      </c>
      <c r="J6" s="182">
        <f>I6/$I$18*100</f>
        <v>22.759666064383751</v>
      </c>
    </row>
    <row r="7" spans="1:10">
      <c r="A7" s="270">
        <v>2</v>
      </c>
      <c r="B7" s="192" t="s">
        <v>184</v>
      </c>
      <c r="C7" s="173" t="s">
        <v>155</v>
      </c>
      <c r="D7" s="30">
        <v>1871.047</v>
      </c>
      <c r="E7" s="182">
        <f t="shared" ref="E7:E15" si="0">D7/$D$18*100</f>
        <v>24.53805742679226</v>
      </c>
      <c r="F7" s="270">
        <v>2</v>
      </c>
      <c r="G7" s="192" t="s">
        <v>163</v>
      </c>
      <c r="H7" s="162" t="s">
        <v>239</v>
      </c>
      <c r="I7" s="30">
        <v>536.49300000000005</v>
      </c>
      <c r="J7" s="182">
        <f t="shared" ref="J7:J15" si="1">I7/$I$18*100</f>
        <v>12.883595139087006</v>
      </c>
    </row>
    <row r="8" spans="1:10">
      <c r="A8" s="270">
        <v>3</v>
      </c>
      <c r="B8" s="273" t="s">
        <v>290</v>
      </c>
      <c r="C8" s="162" t="s">
        <v>294</v>
      </c>
      <c r="D8" s="30">
        <v>891</v>
      </c>
      <c r="E8" s="182">
        <f t="shared" si="0"/>
        <v>11.68512023870694</v>
      </c>
      <c r="F8" s="270">
        <v>3</v>
      </c>
      <c r="G8" s="280" t="s">
        <v>295</v>
      </c>
      <c r="H8" s="279" t="s">
        <v>296</v>
      </c>
      <c r="I8" s="30">
        <v>289.947</v>
      </c>
      <c r="J8" s="182">
        <f t="shared" si="1"/>
        <v>6.9629235792318998</v>
      </c>
    </row>
    <row r="9" spans="1:10">
      <c r="A9" s="270">
        <v>4</v>
      </c>
      <c r="B9" s="192" t="s">
        <v>176</v>
      </c>
      <c r="C9" s="168" t="s">
        <v>52</v>
      </c>
      <c r="D9" s="30">
        <v>586.19899999999996</v>
      </c>
      <c r="E9" s="182">
        <f t="shared" si="0"/>
        <v>7.6877730626372269</v>
      </c>
      <c r="F9" s="270">
        <v>4</v>
      </c>
      <c r="G9" s="277" t="s">
        <v>165</v>
      </c>
      <c r="H9" s="278" t="s">
        <v>33</v>
      </c>
      <c r="I9" s="30">
        <v>236.85400000000001</v>
      </c>
      <c r="J9" s="182">
        <f t="shared" si="1"/>
        <v>5.6879233150727293</v>
      </c>
    </row>
    <row r="10" spans="1:10">
      <c r="A10" s="270">
        <v>5</v>
      </c>
      <c r="B10" s="192" t="s">
        <v>174</v>
      </c>
      <c r="C10" s="167" t="s">
        <v>127</v>
      </c>
      <c r="D10" s="30">
        <v>332.53500000000003</v>
      </c>
      <c r="E10" s="182">
        <f t="shared" si="0"/>
        <v>4.3610678547456931</v>
      </c>
      <c r="F10" s="270">
        <v>5</v>
      </c>
      <c r="G10" s="192" t="s">
        <v>170</v>
      </c>
      <c r="H10" s="162" t="s">
        <v>44</v>
      </c>
      <c r="I10" s="30">
        <v>221.39500000000001</v>
      </c>
      <c r="J10" s="182">
        <f t="shared" si="1"/>
        <v>5.316683620882598</v>
      </c>
    </row>
    <row r="11" spans="1:10">
      <c r="A11" s="270">
        <v>6</v>
      </c>
      <c r="B11" s="192" t="s">
        <v>187</v>
      </c>
      <c r="C11" s="188" t="s">
        <v>51</v>
      </c>
      <c r="D11" s="30">
        <v>318.30099999999999</v>
      </c>
      <c r="E11" s="182">
        <f t="shared" si="0"/>
        <v>4.1743944524137575</v>
      </c>
      <c r="F11" s="270">
        <v>6</v>
      </c>
      <c r="G11" s="192" t="s">
        <v>181</v>
      </c>
      <c r="H11" s="162" t="s">
        <v>35</v>
      </c>
      <c r="I11" s="30">
        <v>214.501</v>
      </c>
      <c r="J11" s="182">
        <f t="shared" si="1"/>
        <v>5.1511278636054936</v>
      </c>
    </row>
    <row r="12" spans="1:10">
      <c r="A12" s="270">
        <v>7</v>
      </c>
      <c r="B12" s="192" t="s">
        <v>175</v>
      </c>
      <c r="C12" s="168" t="s">
        <v>38</v>
      </c>
      <c r="D12" s="30">
        <v>194.95099999999999</v>
      </c>
      <c r="E12" s="182">
        <f t="shared" si="0"/>
        <v>2.556706931151691</v>
      </c>
      <c r="F12" s="270">
        <v>7</v>
      </c>
      <c r="G12" s="192" t="s">
        <v>191</v>
      </c>
      <c r="H12" s="149" t="s">
        <v>157</v>
      </c>
      <c r="I12" s="30">
        <v>192.32599999999999</v>
      </c>
      <c r="J12" s="182">
        <f t="shared" si="1"/>
        <v>4.6186069878265839</v>
      </c>
    </row>
    <row r="13" spans="1:10">
      <c r="A13" s="270">
        <v>8</v>
      </c>
      <c r="B13" s="192" t="s">
        <v>177</v>
      </c>
      <c r="C13" s="150" t="s">
        <v>125</v>
      </c>
      <c r="D13" s="30">
        <v>169.52799999999999</v>
      </c>
      <c r="E13" s="182">
        <f t="shared" si="0"/>
        <v>2.2232941232631989</v>
      </c>
      <c r="F13" s="270">
        <v>8</v>
      </c>
      <c r="G13" s="281" t="s">
        <v>297</v>
      </c>
      <c r="H13" s="209" t="s">
        <v>36</v>
      </c>
      <c r="I13" s="30">
        <v>174.55600000000001</v>
      </c>
      <c r="J13" s="182">
        <f t="shared" si="1"/>
        <v>4.1918698530986829</v>
      </c>
    </row>
    <row r="14" spans="1:10">
      <c r="A14" s="270">
        <v>9</v>
      </c>
      <c r="B14" s="273" t="s">
        <v>291</v>
      </c>
      <c r="C14" s="162" t="s">
        <v>293</v>
      </c>
      <c r="D14" s="30">
        <v>71.16</v>
      </c>
      <c r="E14" s="182">
        <f t="shared" si="0"/>
        <v>0.93323586552905258</v>
      </c>
      <c r="F14" s="270">
        <v>9</v>
      </c>
      <c r="G14" s="276" t="s">
        <v>287</v>
      </c>
      <c r="H14" s="78" t="s">
        <v>90</v>
      </c>
      <c r="I14" s="30">
        <v>172.17</v>
      </c>
      <c r="J14" s="182">
        <f t="shared" si="1"/>
        <v>4.1345713272989766</v>
      </c>
    </row>
    <row r="15" spans="1:10">
      <c r="A15" s="270">
        <v>10</v>
      </c>
      <c r="B15" s="192" t="s">
        <v>172</v>
      </c>
      <c r="C15" s="149" t="s">
        <v>50</v>
      </c>
      <c r="D15" s="30">
        <v>52.968000000000004</v>
      </c>
      <c r="E15" s="182">
        <f t="shared" si="0"/>
        <v>0.69465482469565576</v>
      </c>
      <c r="F15" s="270">
        <v>10</v>
      </c>
      <c r="G15" s="192" t="s">
        <v>173</v>
      </c>
      <c r="H15" s="150" t="s">
        <v>39</v>
      </c>
      <c r="I15" s="30">
        <v>167.98699999999999</v>
      </c>
      <c r="J15" s="182">
        <f t="shared" si="1"/>
        <v>4.0341187986232976</v>
      </c>
    </row>
    <row r="16" spans="1:10">
      <c r="A16" s="156"/>
      <c r="B16" s="547" t="s">
        <v>41</v>
      </c>
      <c r="C16" s="547"/>
      <c r="D16" s="152">
        <f>SUM(D6:D15)</f>
        <v>7423.6949999999997</v>
      </c>
      <c r="E16" s="157">
        <f>D16/$D$18*100</f>
        <v>97.358887419177904</v>
      </c>
      <c r="F16" s="156"/>
      <c r="G16" s="547" t="s">
        <v>41</v>
      </c>
      <c r="H16" s="547"/>
      <c r="I16" s="152">
        <f>SUM(I6:I15)</f>
        <v>3153.9770000000008</v>
      </c>
      <c r="J16" s="157">
        <f>I16/$I$18*100</f>
        <v>75.741086549111031</v>
      </c>
    </row>
    <row r="17" spans="1:10">
      <c r="A17" s="156"/>
      <c r="B17" s="547" t="s">
        <v>42</v>
      </c>
      <c r="C17" s="547"/>
      <c r="D17" s="152">
        <f>D18-D16</f>
        <v>201.38700000000063</v>
      </c>
      <c r="E17" s="157">
        <f>D17/$D$18*100</f>
        <v>2.6411125808220897</v>
      </c>
      <c r="F17" s="156"/>
      <c r="G17" s="547" t="s">
        <v>42</v>
      </c>
      <c r="H17" s="547"/>
      <c r="I17" s="152">
        <f>I18-I16</f>
        <v>1010.1790000000001</v>
      </c>
      <c r="J17" s="157">
        <f>I17/$I$18*100</f>
        <v>24.258913450888965</v>
      </c>
    </row>
    <row r="18" spans="1:10" ht="14.25" thickBot="1">
      <c r="A18" s="158"/>
      <c r="B18" s="540" t="s">
        <v>43</v>
      </c>
      <c r="C18" s="540"/>
      <c r="D18" s="159">
        <v>7625.0820000000003</v>
      </c>
      <c r="E18" s="160">
        <f>D18/$D$18*100</f>
        <v>100</v>
      </c>
      <c r="F18" s="158"/>
      <c r="G18" s="540" t="s">
        <v>43</v>
      </c>
      <c r="H18" s="540"/>
      <c r="I18" s="159">
        <v>4164.1560000000009</v>
      </c>
      <c r="J18" s="160">
        <f>I18/$I$18*100</f>
        <v>100</v>
      </c>
    </row>
    <row r="20" spans="1:10">
      <c r="A20" s="131" t="s">
        <v>131</v>
      </c>
      <c r="B20" s="131"/>
      <c r="C20" s="131"/>
      <c r="D20" s="131"/>
      <c r="E20" s="131"/>
      <c r="F20" s="131" t="s">
        <v>132</v>
      </c>
      <c r="G20" s="131"/>
      <c r="H20" s="131"/>
      <c r="J20" s="131"/>
    </row>
    <row r="21" spans="1:10">
      <c r="A21" s="131"/>
      <c r="B21" s="131"/>
      <c r="C21" s="131"/>
      <c r="D21" s="131"/>
      <c r="E21" s="131"/>
      <c r="F21" s="131"/>
      <c r="G21" s="131"/>
      <c r="H21" s="131"/>
      <c r="J21" s="131"/>
    </row>
  </sheetData>
  <mergeCells count="10"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6" right="0.16" top="0.74803149606299213" bottom="0.74803149606299213" header="0.31496062992125984" footer="0.31496062992125984"/>
  <pageSetup paperSize="9" scale="56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J41"/>
  <sheetViews>
    <sheetView view="pageBreakPreview" topLeftCell="A19" zoomScaleNormal="100" zoomScaleSheetLayoutView="100" workbookViewId="0">
      <selection activeCell="A24" sqref="A24"/>
    </sheetView>
  </sheetViews>
  <sheetFormatPr defaultColWidth="9" defaultRowHeight="13.5"/>
  <cols>
    <col min="1" max="2" width="9" style="41"/>
    <col min="3" max="3" width="88" style="41" customWidth="1"/>
    <col min="4" max="4" width="10.875" style="41" bestFit="1" customWidth="1"/>
    <col min="5" max="5" width="10.625" style="41" bestFit="1" customWidth="1"/>
    <col min="6" max="7" width="9" style="41"/>
    <col min="8" max="8" width="67.25" style="41" customWidth="1"/>
    <col min="9" max="9" width="10.875" style="41" bestFit="1" customWidth="1"/>
    <col min="10" max="10" width="12.625" style="41" bestFit="1" customWidth="1"/>
    <col min="11" max="16384" width="9" style="41"/>
  </cols>
  <sheetData>
    <row r="1" spans="1:10">
      <c r="A1" s="41" t="s">
        <v>620</v>
      </c>
    </row>
    <row r="2" spans="1:10">
      <c r="A2" s="41" t="s">
        <v>622</v>
      </c>
      <c r="C2" s="274"/>
      <c r="D2" s="275"/>
    </row>
    <row r="3" spans="1:10" ht="14.25" thickBot="1">
      <c r="J3" s="128" t="s">
        <v>149</v>
      </c>
    </row>
    <row r="4" spans="1:10" ht="13.5" customHeight="1">
      <c r="A4" s="558" t="s">
        <v>141</v>
      </c>
      <c r="B4" s="560" t="s">
        <v>142</v>
      </c>
      <c r="C4" s="561"/>
      <c r="D4" s="561"/>
      <c r="E4" s="562"/>
      <c r="F4" s="558" t="s">
        <v>141</v>
      </c>
      <c r="G4" s="560" t="s">
        <v>143</v>
      </c>
      <c r="H4" s="561"/>
      <c r="I4" s="561"/>
      <c r="J4" s="562"/>
    </row>
    <row r="5" spans="1:10">
      <c r="A5" s="559"/>
      <c r="B5" s="180" t="s">
        <v>126</v>
      </c>
      <c r="C5" s="180" t="s">
        <v>144</v>
      </c>
      <c r="D5" s="180" t="s">
        <v>145</v>
      </c>
      <c r="E5" s="181" t="s">
        <v>146</v>
      </c>
      <c r="F5" s="559"/>
      <c r="G5" s="180" t="s">
        <v>126</v>
      </c>
      <c r="H5" s="180" t="s">
        <v>144</v>
      </c>
      <c r="I5" s="180" t="s">
        <v>145</v>
      </c>
      <c r="J5" s="181" t="s">
        <v>146</v>
      </c>
    </row>
    <row r="6" spans="1:10">
      <c r="A6" s="270">
        <v>1</v>
      </c>
      <c r="B6" s="447" t="s">
        <v>165</v>
      </c>
      <c r="C6" s="450" t="s">
        <v>456</v>
      </c>
      <c r="D6" s="454">
        <v>20299</v>
      </c>
      <c r="E6" s="182">
        <f>D6/$D$18*100</f>
        <v>37.605365049371052</v>
      </c>
      <c r="F6" s="270">
        <v>1</v>
      </c>
      <c r="G6" s="447" t="s">
        <v>165</v>
      </c>
      <c r="H6" s="450" t="s">
        <v>469</v>
      </c>
      <c r="I6" s="454">
        <v>15017</v>
      </c>
      <c r="J6" s="182">
        <f>I6/$I$18*100</f>
        <v>23.069360165911359</v>
      </c>
    </row>
    <row r="7" spans="1:10">
      <c r="A7" s="270">
        <v>2</v>
      </c>
      <c r="B7" s="447" t="s">
        <v>163</v>
      </c>
      <c r="C7" s="448" t="s">
        <v>517</v>
      </c>
      <c r="D7" s="454">
        <v>6678</v>
      </c>
      <c r="E7" s="182">
        <f t="shared" ref="E7:E15" si="0">D7/$D$18*100</f>
        <v>12.371477796921026</v>
      </c>
      <c r="F7" s="270">
        <v>2</v>
      </c>
      <c r="G7" s="447" t="s">
        <v>161</v>
      </c>
      <c r="H7" s="448" t="s">
        <v>471</v>
      </c>
      <c r="I7" s="454">
        <v>13587</v>
      </c>
      <c r="J7" s="182">
        <f t="shared" ref="J7:J15" si="1">I7/$I$18*100</f>
        <v>20.872570857976804</v>
      </c>
    </row>
    <row r="8" spans="1:10">
      <c r="A8" s="270">
        <v>3</v>
      </c>
      <c r="B8" s="447" t="s">
        <v>176</v>
      </c>
      <c r="C8" s="450" t="s">
        <v>518</v>
      </c>
      <c r="D8" s="454">
        <v>3210</v>
      </c>
      <c r="E8" s="182">
        <f t="shared" si="0"/>
        <v>5.9467570721947425</v>
      </c>
      <c r="F8" s="270">
        <v>3</v>
      </c>
      <c r="G8" s="447" t="s">
        <v>163</v>
      </c>
      <c r="H8" s="450" t="s">
        <v>472</v>
      </c>
      <c r="I8" s="454">
        <v>6602</v>
      </c>
      <c r="J8" s="182">
        <f t="shared" si="1"/>
        <v>10.142100007681082</v>
      </c>
    </row>
    <row r="9" spans="1:10">
      <c r="A9" s="270">
        <v>4</v>
      </c>
      <c r="B9" s="447" t="s">
        <v>179</v>
      </c>
      <c r="C9" s="450" t="s">
        <v>124</v>
      </c>
      <c r="D9" s="454">
        <v>2341</v>
      </c>
      <c r="E9" s="182">
        <f t="shared" si="0"/>
        <v>4.336871746419904</v>
      </c>
      <c r="F9" s="270">
        <v>4</v>
      </c>
      <c r="G9" s="447" t="s">
        <v>173</v>
      </c>
      <c r="H9" s="450" t="s">
        <v>473</v>
      </c>
      <c r="I9" s="454">
        <v>3624</v>
      </c>
      <c r="J9" s="182">
        <f t="shared" si="1"/>
        <v>5.5672478684998845</v>
      </c>
    </row>
    <row r="10" spans="1:10">
      <c r="A10" s="270">
        <v>5</v>
      </c>
      <c r="B10" s="447" t="s">
        <v>161</v>
      </c>
      <c r="C10" s="450" t="s">
        <v>34</v>
      </c>
      <c r="D10" s="454">
        <v>2127</v>
      </c>
      <c r="E10" s="182">
        <f t="shared" si="0"/>
        <v>3.9404212749402547</v>
      </c>
      <c r="F10" s="270">
        <v>5</v>
      </c>
      <c r="G10" s="447" t="s">
        <v>164</v>
      </c>
      <c r="H10" s="450" t="s">
        <v>476</v>
      </c>
      <c r="I10" s="454">
        <v>2449</v>
      </c>
      <c r="J10" s="182">
        <f t="shared" si="1"/>
        <v>3.7621937168753359</v>
      </c>
    </row>
    <row r="11" spans="1:10">
      <c r="A11" s="270">
        <v>6</v>
      </c>
      <c r="B11" s="447" t="s">
        <v>169</v>
      </c>
      <c r="C11" s="450" t="s">
        <v>614</v>
      </c>
      <c r="D11" s="454">
        <v>1933</v>
      </c>
      <c r="E11" s="182">
        <f t="shared" si="0"/>
        <v>3.5810222493932828</v>
      </c>
      <c r="F11" s="270">
        <v>6</v>
      </c>
      <c r="G11" s="447" t="s">
        <v>181</v>
      </c>
      <c r="H11" s="450" t="s">
        <v>474</v>
      </c>
      <c r="I11" s="454">
        <v>1945</v>
      </c>
      <c r="J11" s="182">
        <f t="shared" si="1"/>
        <v>2.9879407020508486</v>
      </c>
    </row>
    <row r="12" spans="1:10">
      <c r="A12" s="270">
        <v>7</v>
      </c>
      <c r="B12" s="458" t="s">
        <v>173</v>
      </c>
      <c r="C12" s="459" t="s">
        <v>615</v>
      </c>
      <c r="D12" s="454">
        <v>1446</v>
      </c>
      <c r="E12" s="182">
        <f t="shared" si="0"/>
        <v>2.6788195409325848</v>
      </c>
      <c r="F12" s="270">
        <v>7</v>
      </c>
      <c r="G12" s="447" t="s">
        <v>170</v>
      </c>
      <c r="H12" s="450" t="s">
        <v>44</v>
      </c>
      <c r="I12" s="454">
        <v>1371</v>
      </c>
      <c r="J12" s="182">
        <f t="shared" si="1"/>
        <v>2.106152546278516</v>
      </c>
    </row>
    <row r="13" spans="1:10">
      <c r="A13" s="270">
        <v>8</v>
      </c>
      <c r="B13" s="458">
        <v>8</v>
      </c>
      <c r="C13" s="459" t="s">
        <v>616</v>
      </c>
      <c r="D13" s="454">
        <v>1337</v>
      </c>
      <c r="E13" s="182">
        <f t="shared" si="0"/>
        <v>2.4768891605994927</v>
      </c>
      <c r="F13" s="270">
        <v>8</v>
      </c>
      <c r="G13" s="447" t="s">
        <v>177</v>
      </c>
      <c r="H13" s="450" t="s">
        <v>475</v>
      </c>
      <c r="I13" s="454">
        <v>1189</v>
      </c>
      <c r="J13" s="182">
        <f t="shared" si="1"/>
        <v>1.8265611798141179</v>
      </c>
    </row>
    <row r="14" spans="1:10">
      <c r="A14" s="270">
        <v>9</v>
      </c>
      <c r="B14" s="447" t="s">
        <v>178</v>
      </c>
      <c r="C14" s="450" t="s">
        <v>519</v>
      </c>
      <c r="D14" s="454">
        <v>1110</v>
      </c>
      <c r="E14" s="182">
        <f t="shared" si="0"/>
        <v>2.0563552492636026</v>
      </c>
      <c r="F14" s="270">
        <v>9</v>
      </c>
      <c r="G14" s="447" t="s">
        <v>193</v>
      </c>
      <c r="H14" s="450" t="s">
        <v>477</v>
      </c>
      <c r="I14" s="454">
        <v>1132</v>
      </c>
      <c r="J14" s="182">
        <f t="shared" si="1"/>
        <v>1.7389968507565867</v>
      </c>
    </row>
    <row r="15" spans="1:10">
      <c r="A15" s="270">
        <v>10</v>
      </c>
      <c r="B15" s="463" t="s">
        <v>611</v>
      </c>
      <c r="C15" s="464" t="s">
        <v>617</v>
      </c>
      <c r="D15" s="454">
        <v>952</v>
      </c>
      <c r="E15" s="182">
        <f t="shared" si="0"/>
        <v>1.76364882639545</v>
      </c>
      <c r="F15" s="270">
        <v>10</v>
      </c>
      <c r="G15" s="447" t="s">
        <v>185</v>
      </c>
      <c r="H15" s="464" t="s">
        <v>478</v>
      </c>
      <c r="I15" s="454">
        <v>1055</v>
      </c>
      <c r="J15" s="182">
        <f t="shared" si="1"/>
        <v>1.6207081957139564</v>
      </c>
    </row>
    <row r="16" spans="1:10">
      <c r="A16" s="156"/>
      <c r="B16" s="552" t="s">
        <v>41</v>
      </c>
      <c r="C16" s="553"/>
      <c r="D16" s="452">
        <f>SUM(D6:D15)</f>
        <v>41433</v>
      </c>
      <c r="E16" s="157">
        <f>D16/$D$18*100</f>
        <v>76.757627966431386</v>
      </c>
      <c r="F16" s="156"/>
      <c r="G16" s="552" t="s">
        <v>41</v>
      </c>
      <c r="H16" s="553"/>
      <c r="I16" s="452">
        <f>SUM(I6:I15)</f>
        <v>47971</v>
      </c>
      <c r="J16" s="157">
        <f>I16/$I$18*100</f>
        <v>73.693832091558491</v>
      </c>
    </row>
    <row r="17" spans="1:10">
      <c r="A17" s="156"/>
      <c r="B17" s="552" t="s">
        <v>42</v>
      </c>
      <c r="C17" s="553"/>
      <c r="D17" s="452">
        <f>D18-D16</f>
        <v>12546</v>
      </c>
      <c r="E17" s="157">
        <f>D17/$D$18*100</f>
        <v>23.242372033568611</v>
      </c>
      <c r="F17" s="156"/>
      <c r="G17" s="552" t="s">
        <v>42</v>
      </c>
      <c r="H17" s="553"/>
      <c r="I17" s="452">
        <f>I18-I16</f>
        <v>17124</v>
      </c>
      <c r="J17" s="157">
        <f>I17/$I$18*100</f>
        <v>26.306167908441509</v>
      </c>
    </row>
    <row r="18" spans="1:10" ht="14.25" thickBot="1">
      <c r="A18" s="158"/>
      <c r="B18" s="554" t="s">
        <v>43</v>
      </c>
      <c r="C18" s="555"/>
      <c r="D18" s="446">
        <v>53979</v>
      </c>
      <c r="E18" s="160">
        <f>D18/$D$18*100</f>
        <v>100</v>
      </c>
      <c r="F18" s="158"/>
      <c r="G18" s="556" t="s">
        <v>43</v>
      </c>
      <c r="H18" s="557"/>
      <c r="I18" s="453">
        <v>65095</v>
      </c>
      <c r="J18" s="160">
        <f>I18/$I$18*100</f>
        <v>100</v>
      </c>
    </row>
    <row r="20" spans="1:10">
      <c r="A20" s="131" t="s">
        <v>131</v>
      </c>
      <c r="B20" s="131"/>
      <c r="C20" s="131"/>
      <c r="D20" s="131"/>
      <c r="E20" s="131"/>
      <c r="F20" s="131" t="s">
        <v>132</v>
      </c>
      <c r="G20" s="131"/>
      <c r="H20" s="131"/>
      <c r="J20" s="131"/>
    </row>
    <row r="22" spans="1:10">
      <c r="A22" s="41" t="s">
        <v>621</v>
      </c>
    </row>
    <row r="23" spans="1:10">
      <c r="A23" s="41" t="s">
        <v>623</v>
      </c>
    </row>
    <row r="24" spans="1:10" ht="14.25" thickBot="1">
      <c r="J24" s="128" t="s">
        <v>149</v>
      </c>
    </row>
    <row r="25" spans="1:10" ht="13.5" customHeight="1">
      <c r="A25" s="558" t="s">
        <v>141</v>
      </c>
      <c r="B25" s="560" t="s">
        <v>142</v>
      </c>
      <c r="C25" s="561"/>
      <c r="D25" s="561"/>
      <c r="E25" s="562"/>
      <c r="F25" s="558" t="s">
        <v>141</v>
      </c>
      <c r="G25" s="271" t="s">
        <v>143</v>
      </c>
      <c r="H25" s="271"/>
      <c r="I25" s="271"/>
      <c r="J25" s="272"/>
    </row>
    <row r="26" spans="1:10">
      <c r="A26" s="559"/>
      <c r="B26" s="180" t="s">
        <v>126</v>
      </c>
      <c r="C26" s="180" t="s">
        <v>144</v>
      </c>
      <c r="D26" s="180" t="s">
        <v>145</v>
      </c>
      <c r="E26" s="181" t="s">
        <v>146</v>
      </c>
      <c r="F26" s="559"/>
      <c r="G26" s="180" t="s">
        <v>126</v>
      </c>
      <c r="H26" s="180" t="s">
        <v>144</v>
      </c>
      <c r="I26" s="180" t="s">
        <v>145</v>
      </c>
      <c r="J26" s="181" t="s">
        <v>146</v>
      </c>
    </row>
    <row r="27" spans="1:10">
      <c r="A27" s="270">
        <v>1</v>
      </c>
      <c r="B27" s="447" t="s">
        <v>165</v>
      </c>
      <c r="C27" s="450" t="s">
        <v>33</v>
      </c>
      <c r="D27" s="454">
        <v>123639</v>
      </c>
      <c r="E27" s="182">
        <f>D27/$D$39*100</f>
        <v>30.137624071293462</v>
      </c>
      <c r="F27" s="270">
        <v>1</v>
      </c>
      <c r="G27" s="447" t="s">
        <v>161</v>
      </c>
      <c r="H27" s="450" t="s">
        <v>470</v>
      </c>
      <c r="I27" s="454">
        <v>116911</v>
      </c>
      <c r="J27" s="182">
        <f>I27/$I$39*100</f>
        <v>31.342003179479754</v>
      </c>
    </row>
    <row r="28" spans="1:10">
      <c r="A28" s="270">
        <v>2</v>
      </c>
      <c r="B28" s="447" t="s">
        <v>161</v>
      </c>
      <c r="C28" s="450" t="s">
        <v>34</v>
      </c>
      <c r="D28" s="454">
        <v>71405</v>
      </c>
      <c r="E28" s="182">
        <f t="shared" ref="E28:E36" si="2">D28/$D$39*100</f>
        <v>17.405325559173964</v>
      </c>
      <c r="F28" s="270">
        <v>2</v>
      </c>
      <c r="G28" s="447" t="s">
        <v>165</v>
      </c>
      <c r="H28" s="450" t="s">
        <v>33</v>
      </c>
      <c r="I28" s="454">
        <v>94311</v>
      </c>
      <c r="J28" s="182">
        <f t="shared" ref="J28:J37" si="3">I28/$I$39*100</f>
        <v>25.28329808024835</v>
      </c>
    </row>
    <row r="29" spans="1:10">
      <c r="A29" s="270">
        <v>3</v>
      </c>
      <c r="B29" s="447" t="s">
        <v>163</v>
      </c>
      <c r="C29" s="450" t="s">
        <v>239</v>
      </c>
      <c r="D29" s="454">
        <v>55266</v>
      </c>
      <c r="E29" s="182">
        <f t="shared" si="2"/>
        <v>13.47136366295509</v>
      </c>
      <c r="F29" s="270">
        <v>3</v>
      </c>
      <c r="G29" s="447" t="s">
        <v>163</v>
      </c>
      <c r="H29" s="450" t="s">
        <v>464</v>
      </c>
      <c r="I29" s="454">
        <v>49150</v>
      </c>
      <c r="J29" s="182">
        <f t="shared" si="3"/>
        <v>13.176343169346168</v>
      </c>
    </row>
    <row r="30" spans="1:10">
      <c r="A30" s="270">
        <v>4</v>
      </c>
      <c r="B30" s="447" t="s">
        <v>166</v>
      </c>
      <c r="C30" s="448" t="s">
        <v>154</v>
      </c>
      <c r="D30" s="454">
        <v>33135</v>
      </c>
      <c r="E30" s="182">
        <f t="shared" si="2"/>
        <v>8.0768218248474088</v>
      </c>
      <c r="F30" s="270">
        <v>4</v>
      </c>
      <c r="G30" s="447" t="s">
        <v>169</v>
      </c>
      <c r="H30" s="450" t="s">
        <v>40</v>
      </c>
      <c r="I30" s="454">
        <v>11116</v>
      </c>
      <c r="J30" s="182">
        <f t="shared" si="3"/>
        <v>2.9800250390732863</v>
      </c>
    </row>
    <row r="31" spans="1:10">
      <c r="A31" s="270">
        <v>5</v>
      </c>
      <c r="B31" s="447" t="s">
        <v>182</v>
      </c>
      <c r="C31" s="450" t="s">
        <v>37</v>
      </c>
      <c r="D31" s="454">
        <v>18038</v>
      </c>
      <c r="E31" s="182">
        <f t="shared" si="2"/>
        <v>4.3968526354790276</v>
      </c>
      <c r="F31" s="270">
        <v>5</v>
      </c>
      <c r="G31" s="447" t="s">
        <v>184</v>
      </c>
      <c r="H31" s="450" t="s">
        <v>479</v>
      </c>
      <c r="I31" s="454">
        <v>8768</v>
      </c>
      <c r="J31" s="182">
        <f t="shared" si="3"/>
        <v>2.350563111064643</v>
      </c>
    </row>
    <row r="32" spans="1:10">
      <c r="A32" s="270">
        <v>6</v>
      </c>
      <c r="B32" s="447" t="s">
        <v>169</v>
      </c>
      <c r="C32" s="450" t="s">
        <v>521</v>
      </c>
      <c r="D32" s="454">
        <v>16411</v>
      </c>
      <c r="E32" s="182">
        <f t="shared" si="2"/>
        <v>4.0002632553967352</v>
      </c>
      <c r="F32" s="270">
        <v>6</v>
      </c>
      <c r="G32" s="447" t="s">
        <v>181</v>
      </c>
      <c r="H32" s="450" t="s">
        <v>480</v>
      </c>
      <c r="I32" s="454">
        <v>7483</v>
      </c>
      <c r="J32" s="182">
        <f t="shared" si="3"/>
        <v>2.0060747901570171</v>
      </c>
    </row>
    <row r="33" spans="1:10">
      <c r="A33" s="270">
        <v>7</v>
      </c>
      <c r="B33" s="447" t="s">
        <v>181</v>
      </c>
      <c r="C33" s="450" t="s">
        <v>520</v>
      </c>
      <c r="D33" s="454">
        <v>14724</v>
      </c>
      <c r="E33" s="182">
        <f t="shared" si="2"/>
        <v>3.5890485754957977</v>
      </c>
      <c r="F33" s="270">
        <v>7</v>
      </c>
      <c r="G33" s="447" t="s">
        <v>182</v>
      </c>
      <c r="H33" s="450" t="s">
        <v>37</v>
      </c>
      <c r="I33" s="454">
        <v>7331</v>
      </c>
      <c r="J33" s="182">
        <f t="shared" si="3"/>
        <v>1.9653259771002394</v>
      </c>
    </row>
    <row r="34" spans="1:10">
      <c r="A34" s="270">
        <v>8</v>
      </c>
      <c r="B34" s="447" t="s">
        <v>184</v>
      </c>
      <c r="C34" s="461" t="s">
        <v>522</v>
      </c>
      <c r="D34" s="454">
        <v>8057</v>
      </c>
      <c r="E34" s="182">
        <f t="shared" si="2"/>
        <v>1.9639340106472183</v>
      </c>
      <c r="F34" s="270">
        <v>8</v>
      </c>
      <c r="G34" s="447" t="s">
        <v>166</v>
      </c>
      <c r="H34" s="450" t="s">
        <v>482</v>
      </c>
      <c r="I34" s="454">
        <v>5948</v>
      </c>
      <c r="J34" s="182">
        <f t="shared" si="3"/>
        <v>1.5945653951428489</v>
      </c>
    </row>
    <row r="35" spans="1:10">
      <c r="A35" s="270">
        <v>9</v>
      </c>
      <c r="B35" s="465" t="s">
        <v>185</v>
      </c>
      <c r="C35" s="466" t="s">
        <v>523</v>
      </c>
      <c r="D35" s="454">
        <v>6768</v>
      </c>
      <c r="E35" s="182">
        <f t="shared" si="2"/>
        <v>1.6497338195433007</v>
      </c>
      <c r="F35" s="270">
        <v>9</v>
      </c>
      <c r="G35" s="447" t="s">
        <v>164</v>
      </c>
      <c r="H35" s="450" t="s">
        <v>481</v>
      </c>
      <c r="I35" s="454">
        <v>5724</v>
      </c>
      <c r="J35" s="182">
        <f t="shared" si="3"/>
        <v>1.534514512743387</v>
      </c>
    </row>
    <row r="36" spans="1:10">
      <c r="A36" s="270">
        <v>10</v>
      </c>
      <c r="B36" s="447" t="s">
        <v>164</v>
      </c>
      <c r="C36" s="450" t="s">
        <v>524</v>
      </c>
      <c r="D36" s="454">
        <v>6579</v>
      </c>
      <c r="E36" s="182">
        <f t="shared" si="2"/>
        <v>1.6036641251145651</v>
      </c>
      <c r="F36" s="270">
        <v>10</v>
      </c>
      <c r="G36" s="447" t="s">
        <v>173</v>
      </c>
      <c r="H36" s="450" t="s">
        <v>39</v>
      </c>
      <c r="I36" s="454">
        <v>5105</v>
      </c>
      <c r="J36" s="182">
        <f t="shared" si="3"/>
        <v>1.368570333255589</v>
      </c>
    </row>
    <row r="37" spans="1:10">
      <c r="A37" s="156"/>
      <c r="B37" s="552" t="s">
        <v>41</v>
      </c>
      <c r="C37" s="553"/>
      <c r="D37" s="452">
        <f>SUM(D27:D36)</f>
        <v>354022</v>
      </c>
      <c r="E37" s="157">
        <f>D37/$D$39*100</f>
        <v>86.294631539946565</v>
      </c>
      <c r="F37" s="156"/>
      <c r="G37" s="552" t="s">
        <v>41</v>
      </c>
      <c r="H37" s="553"/>
      <c r="I37" s="452">
        <f>SUM(I27:I36)</f>
        <v>311847</v>
      </c>
      <c r="J37" s="182">
        <f t="shared" si="3"/>
        <v>83.601283587611292</v>
      </c>
    </row>
    <row r="38" spans="1:10">
      <c r="A38" s="156"/>
      <c r="B38" s="552" t="s">
        <v>42</v>
      </c>
      <c r="C38" s="553"/>
      <c r="D38" s="452">
        <f>D39-D37</f>
        <v>56226</v>
      </c>
      <c r="E38" s="157">
        <f>D38/$D$39*100</f>
        <v>13.70536846005343</v>
      </c>
      <c r="F38" s="156"/>
      <c r="G38" s="552" t="s">
        <v>42</v>
      </c>
      <c r="H38" s="553"/>
      <c r="I38" s="452">
        <f>I39-I37</f>
        <v>61170</v>
      </c>
      <c r="J38" s="157">
        <f>I38/$I$39*100</f>
        <v>16.398716412388712</v>
      </c>
    </row>
    <row r="39" spans="1:10" ht="14.25" thickBot="1">
      <c r="A39" s="158"/>
      <c r="B39" s="556" t="s">
        <v>43</v>
      </c>
      <c r="C39" s="557"/>
      <c r="D39" s="453">
        <v>410248</v>
      </c>
      <c r="E39" s="160">
        <f>D39/$D$39*100</f>
        <v>100</v>
      </c>
      <c r="F39" s="158"/>
      <c r="G39" s="556" t="s">
        <v>43</v>
      </c>
      <c r="H39" s="557"/>
      <c r="I39" s="453">
        <v>373017</v>
      </c>
      <c r="J39" s="160">
        <f>I39/$I$39*100</f>
        <v>100</v>
      </c>
    </row>
    <row r="41" spans="1:10">
      <c r="A41" s="131" t="s">
        <v>131</v>
      </c>
      <c r="B41" s="131"/>
      <c r="C41" s="131"/>
      <c r="D41" s="131"/>
      <c r="E41" s="131"/>
      <c r="F41" s="131" t="s">
        <v>132</v>
      </c>
      <c r="G41" s="131"/>
      <c r="H41" s="131"/>
      <c r="J41" s="131"/>
    </row>
  </sheetData>
  <mergeCells count="19">
    <mergeCell ref="B38:C38"/>
    <mergeCell ref="G38:H38"/>
    <mergeCell ref="B39:C39"/>
    <mergeCell ref="G39:H39"/>
    <mergeCell ref="A25:A26"/>
    <mergeCell ref="B25:E25"/>
    <mergeCell ref="F25:F26"/>
    <mergeCell ref="B37:C37"/>
    <mergeCell ref="G37:H37"/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6" right="0.16" top="0.74803149606299213" bottom="0.74803149606299213" header="0.31496062992125984" footer="0.31496062992125984"/>
  <pageSetup paperSize="9" scale="56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J41"/>
  <sheetViews>
    <sheetView tabSelected="1" view="pageBreakPreview" zoomScaleNormal="100" zoomScaleSheetLayoutView="100" workbookViewId="0">
      <selection activeCell="H21" sqref="H21"/>
    </sheetView>
  </sheetViews>
  <sheetFormatPr defaultColWidth="9" defaultRowHeight="13.5"/>
  <cols>
    <col min="1" max="2" width="9" style="41"/>
    <col min="3" max="3" width="88.25" style="41" customWidth="1"/>
    <col min="4" max="4" width="10.875" style="41" bestFit="1" customWidth="1"/>
    <col min="5" max="5" width="10.625" style="41" bestFit="1" customWidth="1"/>
    <col min="6" max="7" width="9" style="41"/>
    <col min="8" max="8" width="88.125" style="41" customWidth="1"/>
    <col min="9" max="9" width="10.875" style="41" bestFit="1" customWidth="1"/>
    <col min="10" max="10" width="13.625" style="41" bestFit="1" customWidth="1"/>
    <col min="11" max="16384" width="9" style="41"/>
  </cols>
  <sheetData>
    <row r="1" spans="1:10">
      <c r="A1" s="41" t="s">
        <v>647</v>
      </c>
    </row>
    <row r="2" spans="1:10">
      <c r="A2" s="41" t="s">
        <v>648</v>
      </c>
    </row>
    <row r="3" spans="1:10" ht="14.25" thickBot="1">
      <c r="J3" s="128" t="s">
        <v>149</v>
      </c>
    </row>
    <row r="4" spans="1:10">
      <c r="A4" s="563" t="s">
        <v>194</v>
      </c>
      <c r="B4" s="565" t="s">
        <v>195</v>
      </c>
      <c r="C4" s="565"/>
      <c r="D4" s="565"/>
      <c r="E4" s="566"/>
      <c r="F4" s="563" t="s">
        <v>194</v>
      </c>
      <c r="G4" s="565" t="s">
        <v>196</v>
      </c>
      <c r="H4" s="565"/>
      <c r="I4" s="565"/>
      <c r="J4" s="566"/>
    </row>
    <row r="5" spans="1:10">
      <c r="A5" s="564"/>
      <c r="B5" s="183" t="s">
        <v>197</v>
      </c>
      <c r="C5" s="183" t="s">
        <v>198</v>
      </c>
      <c r="D5" s="183" t="s">
        <v>199</v>
      </c>
      <c r="E5" s="184" t="s">
        <v>200</v>
      </c>
      <c r="F5" s="564"/>
      <c r="G5" s="183" t="s">
        <v>197</v>
      </c>
      <c r="H5" s="183" t="s">
        <v>198</v>
      </c>
      <c r="I5" s="183" t="s">
        <v>199</v>
      </c>
      <c r="J5" s="184" t="s">
        <v>200</v>
      </c>
    </row>
    <row r="6" spans="1:10">
      <c r="A6" s="185">
        <v>1</v>
      </c>
      <c r="B6" s="447" t="s">
        <v>163</v>
      </c>
      <c r="C6" s="456" t="s">
        <v>239</v>
      </c>
      <c r="D6" s="454">
        <v>37285</v>
      </c>
      <c r="E6" s="186">
        <f>D6/$D$18*100</f>
        <v>16.315144619962368</v>
      </c>
      <c r="F6" s="185">
        <v>1</v>
      </c>
      <c r="G6" s="447" t="s">
        <v>161</v>
      </c>
      <c r="H6" s="456" t="s">
        <v>34</v>
      </c>
      <c r="I6" s="454">
        <v>52185</v>
      </c>
      <c r="J6" s="186">
        <f t="shared" ref="J6:J15" si="0">I6/$I$18*100</f>
        <v>20.815051773377792</v>
      </c>
    </row>
    <row r="7" spans="1:10">
      <c r="A7" s="185">
        <v>2</v>
      </c>
      <c r="B7" s="447" t="s">
        <v>165</v>
      </c>
      <c r="C7" s="456" t="s">
        <v>33</v>
      </c>
      <c r="D7" s="454">
        <v>29361</v>
      </c>
      <c r="E7" s="186">
        <f t="shared" ref="E7:E15" si="1">D7/$D$18*100</f>
        <v>12.847766157616066</v>
      </c>
      <c r="F7" s="185">
        <v>2</v>
      </c>
      <c r="G7" s="447" t="s">
        <v>165</v>
      </c>
      <c r="H7" s="456" t="s">
        <v>33</v>
      </c>
      <c r="I7" s="454">
        <v>36882</v>
      </c>
      <c r="J7" s="186">
        <f t="shared" si="0"/>
        <v>14.711138057022513</v>
      </c>
    </row>
    <row r="8" spans="1:10">
      <c r="A8" s="185">
        <v>3</v>
      </c>
      <c r="B8" s="447" t="s">
        <v>173</v>
      </c>
      <c r="C8" s="456" t="s">
        <v>525</v>
      </c>
      <c r="D8" s="454">
        <v>26170</v>
      </c>
      <c r="E8" s="186">
        <f t="shared" si="1"/>
        <v>11.451450575416795</v>
      </c>
      <c r="F8" s="185">
        <v>3</v>
      </c>
      <c r="G8" s="447" t="s">
        <v>163</v>
      </c>
      <c r="H8" s="456" t="s">
        <v>239</v>
      </c>
      <c r="I8" s="454">
        <v>31889</v>
      </c>
      <c r="J8" s="186">
        <f t="shared" si="0"/>
        <v>12.719578154665987</v>
      </c>
    </row>
    <row r="9" spans="1:10">
      <c r="A9" s="185">
        <v>4</v>
      </c>
      <c r="B9" s="447" t="s">
        <v>175</v>
      </c>
      <c r="C9" s="456" t="s">
        <v>526</v>
      </c>
      <c r="D9" s="454">
        <v>16960</v>
      </c>
      <c r="E9" s="186">
        <f t="shared" si="1"/>
        <v>7.4213451188027832</v>
      </c>
      <c r="F9" s="185">
        <v>4</v>
      </c>
      <c r="G9" s="447" t="s">
        <v>184</v>
      </c>
      <c r="H9" s="456" t="s">
        <v>484</v>
      </c>
      <c r="I9" s="454">
        <v>18329</v>
      </c>
      <c r="J9" s="186">
        <f t="shared" si="0"/>
        <v>7.3108955438199024</v>
      </c>
    </row>
    <row r="10" spans="1:10">
      <c r="A10" s="185">
        <v>5</v>
      </c>
      <c r="B10" s="447" t="s">
        <v>161</v>
      </c>
      <c r="C10" s="456" t="s">
        <v>34</v>
      </c>
      <c r="D10" s="454">
        <v>14317</v>
      </c>
      <c r="E10" s="186">
        <f t="shared" si="1"/>
        <v>6.2648229991686</v>
      </c>
      <c r="F10" s="185">
        <v>5</v>
      </c>
      <c r="G10" s="447" t="s">
        <v>170</v>
      </c>
      <c r="H10" s="456" t="s">
        <v>483</v>
      </c>
      <c r="I10" s="454">
        <v>13718</v>
      </c>
      <c r="J10" s="186">
        <f t="shared" si="0"/>
        <v>5.4717041338928158</v>
      </c>
    </row>
    <row r="11" spans="1:10">
      <c r="A11" s="185">
        <v>6</v>
      </c>
      <c r="B11" s="447" t="s">
        <v>181</v>
      </c>
      <c r="C11" s="456" t="s">
        <v>35</v>
      </c>
      <c r="D11" s="454">
        <v>12682</v>
      </c>
      <c r="E11" s="186">
        <f t="shared" si="1"/>
        <v>5.5493808252745813</v>
      </c>
      <c r="F11" s="185">
        <v>6</v>
      </c>
      <c r="G11" s="447" t="s">
        <v>173</v>
      </c>
      <c r="H11" s="456" t="s">
        <v>39</v>
      </c>
      <c r="I11" s="454">
        <v>11486</v>
      </c>
      <c r="J11" s="186">
        <f t="shared" si="0"/>
        <v>4.581425403257974</v>
      </c>
    </row>
    <row r="12" spans="1:10">
      <c r="A12" s="185">
        <v>7</v>
      </c>
      <c r="B12" s="447" t="s">
        <v>184</v>
      </c>
      <c r="C12" s="456" t="s">
        <v>45</v>
      </c>
      <c r="D12" s="454">
        <v>10084</v>
      </c>
      <c r="E12" s="186">
        <f t="shared" si="1"/>
        <v>4.4125497746466547</v>
      </c>
      <c r="F12" s="185">
        <v>7</v>
      </c>
      <c r="G12" s="447" t="s">
        <v>181</v>
      </c>
      <c r="H12" s="456" t="s">
        <v>35</v>
      </c>
      <c r="I12" s="454">
        <v>8190</v>
      </c>
      <c r="J12" s="186">
        <f t="shared" si="0"/>
        <v>3.2667485680552675</v>
      </c>
    </row>
    <row r="13" spans="1:10">
      <c r="A13" s="185">
        <v>8</v>
      </c>
      <c r="B13" s="447" t="s">
        <v>186</v>
      </c>
      <c r="C13" s="456" t="s">
        <v>128</v>
      </c>
      <c r="D13" s="454">
        <v>7118</v>
      </c>
      <c r="E13" s="186">
        <f t="shared" si="1"/>
        <v>3.1146895374786681</v>
      </c>
      <c r="F13" s="185">
        <v>8</v>
      </c>
      <c r="G13" s="447" t="s">
        <v>167</v>
      </c>
      <c r="H13" s="456" t="s">
        <v>486</v>
      </c>
      <c r="I13" s="454">
        <v>6589</v>
      </c>
      <c r="J13" s="186">
        <f t="shared" si="0"/>
        <v>2.6281570592083221</v>
      </c>
    </row>
    <row r="14" spans="1:10">
      <c r="A14" s="185">
        <v>9</v>
      </c>
      <c r="B14" s="447" t="s">
        <v>182</v>
      </c>
      <c r="C14" s="456" t="s">
        <v>527</v>
      </c>
      <c r="D14" s="454">
        <v>6818</v>
      </c>
      <c r="E14" s="186">
        <f t="shared" si="1"/>
        <v>2.9834157441036186</v>
      </c>
      <c r="F14" s="185">
        <v>9</v>
      </c>
      <c r="G14" s="447" t="s">
        <v>169</v>
      </c>
      <c r="H14" s="456" t="s">
        <v>487</v>
      </c>
      <c r="I14" s="454">
        <v>5874</v>
      </c>
      <c r="J14" s="186">
        <f t="shared" si="0"/>
        <v>2.3429647239019098</v>
      </c>
    </row>
    <row r="15" spans="1:10">
      <c r="A15" s="185">
        <v>10</v>
      </c>
      <c r="B15" s="447" t="s">
        <v>177</v>
      </c>
      <c r="C15" s="456" t="s">
        <v>528</v>
      </c>
      <c r="D15" s="454">
        <v>4626</v>
      </c>
      <c r="E15" s="186">
        <f t="shared" si="1"/>
        <v>2.0242418938432589</v>
      </c>
      <c r="F15" s="185">
        <v>10</v>
      </c>
      <c r="G15" s="447" t="s">
        <v>182</v>
      </c>
      <c r="H15" s="456" t="s">
        <v>485</v>
      </c>
      <c r="I15" s="454">
        <v>4947</v>
      </c>
      <c r="J15" s="186">
        <f t="shared" si="0"/>
        <v>1.9732118640011489</v>
      </c>
    </row>
    <row r="16" spans="1:10">
      <c r="A16" s="156"/>
      <c r="B16" s="526" t="s">
        <v>201</v>
      </c>
      <c r="C16" s="526"/>
      <c r="D16" s="452">
        <f>SUM(D6:D15)</f>
        <v>165421</v>
      </c>
      <c r="E16" s="157">
        <f>D16/$D$18*100</f>
        <v>72.3848072463134</v>
      </c>
      <c r="F16" s="156"/>
      <c r="G16" s="526" t="s">
        <v>201</v>
      </c>
      <c r="H16" s="526"/>
      <c r="I16" s="452">
        <f>SUM(I6:I15)</f>
        <v>190089</v>
      </c>
      <c r="J16" s="186">
        <f t="shared" ref="J16" si="2">I16/$I$18*100</f>
        <v>75.820875281203641</v>
      </c>
    </row>
    <row r="17" spans="1:10">
      <c r="A17" s="156"/>
      <c r="B17" s="526" t="s">
        <v>202</v>
      </c>
      <c r="C17" s="526"/>
      <c r="D17" s="452">
        <f>D18-D16</f>
        <v>63109</v>
      </c>
      <c r="E17" s="157">
        <f>D17/$D$18*100</f>
        <v>27.615192753686607</v>
      </c>
      <c r="F17" s="156"/>
      <c r="G17" s="526" t="s">
        <v>202</v>
      </c>
      <c r="H17" s="526"/>
      <c r="I17" s="452">
        <f>I18-I16</f>
        <v>60619</v>
      </c>
      <c r="J17" s="186">
        <f>I17/$I$18*100</f>
        <v>24.17912471879637</v>
      </c>
    </row>
    <row r="18" spans="1:10" ht="14.25" thickBot="1">
      <c r="A18" s="158"/>
      <c r="B18" s="527" t="s">
        <v>203</v>
      </c>
      <c r="C18" s="527"/>
      <c r="D18" s="455">
        <v>228530</v>
      </c>
      <c r="E18" s="160">
        <f>D18/$D$18*100</f>
        <v>100</v>
      </c>
      <c r="F18" s="158"/>
      <c r="G18" s="527" t="s">
        <v>203</v>
      </c>
      <c r="H18" s="527"/>
      <c r="I18" s="455">
        <v>250708</v>
      </c>
      <c r="J18" s="160">
        <f>I18/$I$18*100</f>
        <v>100</v>
      </c>
    </row>
    <row r="20" spans="1:10">
      <c r="A20" s="131" t="s">
        <v>131</v>
      </c>
      <c r="B20" s="131"/>
      <c r="C20" s="131"/>
      <c r="D20" s="131"/>
      <c r="E20" s="131"/>
      <c r="F20" s="131" t="s">
        <v>132</v>
      </c>
      <c r="G20" s="131"/>
      <c r="H20" s="131"/>
      <c r="J20" s="131"/>
    </row>
    <row r="22" spans="1:10">
      <c r="A22" s="41" t="s">
        <v>649</v>
      </c>
    </row>
    <row r="23" spans="1:10">
      <c r="A23" s="41" t="s">
        <v>650</v>
      </c>
      <c r="G23" s="192"/>
      <c r="H23" s="149"/>
    </row>
    <row r="24" spans="1:10" ht="14.25" thickBot="1">
      <c r="J24" s="128" t="s">
        <v>149</v>
      </c>
    </row>
    <row r="25" spans="1:10" ht="16.5" customHeight="1">
      <c r="A25" s="567" t="s">
        <v>141</v>
      </c>
      <c r="B25" s="607" t="s">
        <v>142</v>
      </c>
      <c r="C25" s="608"/>
      <c r="D25" s="608"/>
      <c r="E25" s="609"/>
      <c r="F25" s="567" t="s">
        <v>141</v>
      </c>
      <c r="G25" s="607" t="s">
        <v>143</v>
      </c>
      <c r="H25" s="608"/>
      <c r="I25" s="608"/>
      <c r="J25" s="609"/>
    </row>
    <row r="26" spans="1:10">
      <c r="A26" s="568"/>
      <c r="B26" s="187" t="s">
        <v>126</v>
      </c>
      <c r="C26" s="187" t="s">
        <v>144</v>
      </c>
      <c r="D26" s="187" t="s">
        <v>145</v>
      </c>
      <c r="E26" s="189" t="s">
        <v>146</v>
      </c>
      <c r="F26" s="568"/>
      <c r="G26" s="187" t="s">
        <v>126</v>
      </c>
      <c r="H26" s="187" t="s">
        <v>144</v>
      </c>
      <c r="I26" s="187" t="s">
        <v>145</v>
      </c>
      <c r="J26" s="189" t="s">
        <v>146</v>
      </c>
    </row>
    <row r="27" spans="1:10">
      <c r="A27" s="190">
        <v>1</v>
      </c>
      <c r="B27" s="447" t="s">
        <v>165</v>
      </c>
      <c r="C27" s="464" t="s">
        <v>530</v>
      </c>
      <c r="D27" s="454">
        <v>32192</v>
      </c>
      <c r="E27" s="191">
        <f>D27/$D$39*100</f>
        <v>24.381968007755695</v>
      </c>
      <c r="F27" s="190">
        <v>1</v>
      </c>
      <c r="G27" s="447" t="s">
        <v>165</v>
      </c>
      <c r="H27" s="464" t="s">
        <v>488</v>
      </c>
      <c r="I27" s="449">
        <v>22861</v>
      </c>
      <c r="J27" s="191">
        <f>I27/$I$39*100</f>
        <v>20.09263653781926</v>
      </c>
    </row>
    <row r="28" spans="1:10">
      <c r="A28" s="190">
        <v>2</v>
      </c>
      <c r="B28" s="447" t="s">
        <v>161</v>
      </c>
      <c r="C28" s="464" t="s">
        <v>531</v>
      </c>
      <c r="D28" s="454">
        <v>9685</v>
      </c>
      <c r="E28" s="191">
        <f t="shared" ref="E28:E36" si="3">D28/$D$39*100</f>
        <v>7.3353429471643237</v>
      </c>
      <c r="F28" s="190">
        <v>2</v>
      </c>
      <c r="G28" s="447" t="s">
        <v>163</v>
      </c>
      <c r="H28" s="464" t="s">
        <v>489</v>
      </c>
      <c r="I28" s="449">
        <v>12754</v>
      </c>
      <c r="J28" s="191">
        <f t="shared" ref="J28:J36" si="4">I28/$I$39*100</f>
        <v>11.209548418850744</v>
      </c>
    </row>
    <row r="29" spans="1:10">
      <c r="A29" s="190">
        <v>3</v>
      </c>
      <c r="B29" s="447" t="s">
        <v>174</v>
      </c>
      <c r="C29" s="464" t="s">
        <v>49</v>
      </c>
      <c r="D29" s="454">
        <v>8829</v>
      </c>
      <c r="E29" s="191">
        <f t="shared" si="3"/>
        <v>6.6870152690256912</v>
      </c>
      <c r="F29" s="190">
        <v>3</v>
      </c>
      <c r="G29" s="447" t="s">
        <v>161</v>
      </c>
      <c r="H29" s="464" t="s">
        <v>34</v>
      </c>
      <c r="I29" s="449">
        <v>11502</v>
      </c>
      <c r="J29" s="191">
        <f t="shared" si="4"/>
        <v>10.109159943046986</v>
      </c>
    </row>
    <row r="30" spans="1:10">
      <c r="A30" s="190">
        <v>4</v>
      </c>
      <c r="B30" s="447" t="s">
        <v>172</v>
      </c>
      <c r="C30" s="464" t="s">
        <v>50</v>
      </c>
      <c r="D30" s="454">
        <v>8722</v>
      </c>
      <c r="E30" s="191">
        <f t="shared" si="3"/>
        <v>6.6059743092583609</v>
      </c>
      <c r="F30" s="190">
        <v>4</v>
      </c>
      <c r="G30" s="447" t="s">
        <v>181</v>
      </c>
      <c r="H30" s="464" t="s">
        <v>35</v>
      </c>
      <c r="I30" s="449">
        <v>7547</v>
      </c>
      <c r="J30" s="191">
        <f t="shared" si="4"/>
        <v>6.6330925134911842</v>
      </c>
    </row>
    <row r="31" spans="1:10">
      <c r="A31" s="190">
        <v>5</v>
      </c>
      <c r="B31" s="447" t="s">
        <v>163</v>
      </c>
      <c r="C31" s="464" t="s">
        <v>532</v>
      </c>
      <c r="D31" s="454">
        <v>8327</v>
      </c>
      <c r="E31" s="191">
        <f t="shared" si="3"/>
        <v>6.3068044110518668</v>
      </c>
      <c r="F31" s="190">
        <v>5</v>
      </c>
      <c r="G31" s="447" t="s">
        <v>170</v>
      </c>
      <c r="H31" s="464" t="s">
        <v>44</v>
      </c>
      <c r="I31" s="449">
        <v>7131</v>
      </c>
      <c r="J31" s="191">
        <f t="shared" si="4"/>
        <v>6.2674682276011184</v>
      </c>
    </row>
    <row r="32" spans="1:10">
      <c r="A32" s="190">
        <v>6</v>
      </c>
      <c r="B32" s="447" t="s">
        <v>162</v>
      </c>
      <c r="C32" s="464" t="s">
        <v>47</v>
      </c>
      <c r="D32" s="454">
        <v>7917</v>
      </c>
      <c r="E32" s="191">
        <f t="shared" si="3"/>
        <v>5.996273630634998</v>
      </c>
      <c r="F32" s="190">
        <v>6</v>
      </c>
      <c r="G32" s="447" t="s">
        <v>193</v>
      </c>
      <c r="H32" s="456" t="s">
        <v>490</v>
      </c>
      <c r="I32" s="449">
        <v>2455</v>
      </c>
      <c r="J32" s="191">
        <f t="shared" si="4"/>
        <v>2.1577106294714268</v>
      </c>
    </row>
    <row r="33" spans="1:10">
      <c r="A33" s="190">
        <v>7</v>
      </c>
      <c r="B33" s="447" t="s">
        <v>187</v>
      </c>
      <c r="C33" s="464" t="s">
        <v>533</v>
      </c>
      <c r="D33" s="454">
        <v>5062</v>
      </c>
      <c r="E33" s="191">
        <f t="shared" si="3"/>
        <v>3.8339190499272902</v>
      </c>
      <c r="F33" s="190">
        <v>7</v>
      </c>
      <c r="G33" s="447" t="s">
        <v>189</v>
      </c>
      <c r="H33" s="464" t="s">
        <v>493</v>
      </c>
      <c r="I33" s="449">
        <v>2398</v>
      </c>
      <c r="J33" s="191">
        <f t="shared" si="4"/>
        <v>2.1076130710682204</v>
      </c>
    </row>
    <row r="34" spans="1:10">
      <c r="A34" s="190">
        <v>8</v>
      </c>
      <c r="B34" s="447" t="s">
        <v>188</v>
      </c>
      <c r="C34" s="464" t="s">
        <v>459</v>
      </c>
      <c r="D34" s="454">
        <v>4242</v>
      </c>
      <c r="E34" s="191">
        <f t="shared" si="3"/>
        <v>3.2128574890935533</v>
      </c>
      <c r="F34" s="190">
        <v>8</v>
      </c>
      <c r="G34" s="447" t="s">
        <v>167</v>
      </c>
      <c r="H34" s="451" t="s">
        <v>492</v>
      </c>
      <c r="I34" s="449">
        <v>2397</v>
      </c>
      <c r="J34" s="191">
        <f t="shared" si="4"/>
        <v>2.1067341665348311</v>
      </c>
    </row>
    <row r="35" spans="1:10">
      <c r="A35" s="190">
        <v>9</v>
      </c>
      <c r="B35" s="447" t="s">
        <v>529</v>
      </c>
      <c r="C35" s="464" t="s">
        <v>534</v>
      </c>
      <c r="D35" s="454">
        <v>3770</v>
      </c>
      <c r="E35" s="191">
        <f t="shared" si="3"/>
        <v>2.8553683955404754</v>
      </c>
      <c r="F35" s="190">
        <v>9</v>
      </c>
      <c r="G35" s="458" t="s">
        <v>190</v>
      </c>
      <c r="H35" s="459" t="s">
        <v>652</v>
      </c>
      <c r="I35" s="449">
        <v>2367</v>
      </c>
      <c r="J35" s="191">
        <f t="shared" si="4"/>
        <v>2.0803670305331434</v>
      </c>
    </row>
    <row r="36" spans="1:10">
      <c r="A36" s="190">
        <v>10</v>
      </c>
      <c r="B36" s="447" t="s">
        <v>175</v>
      </c>
      <c r="C36" s="456" t="s">
        <v>651</v>
      </c>
      <c r="D36" s="454">
        <v>3271</v>
      </c>
      <c r="E36" s="191">
        <f t="shared" si="3"/>
        <v>2.4774297140087254</v>
      </c>
      <c r="F36" s="190">
        <v>10</v>
      </c>
      <c r="G36" s="447" t="s">
        <v>191</v>
      </c>
      <c r="H36" s="464" t="s">
        <v>491</v>
      </c>
      <c r="I36" s="449">
        <v>2209</v>
      </c>
      <c r="J36" s="191">
        <f t="shared" si="4"/>
        <v>1.9415001142575894</v>
      </c>
    </row>
    <row r="37" spans="1:10">
      <c r="A37" s="156"/>
      <c r="B37" s="526" t="s">
        <v>41</v>
      </c>
      <c r="C37" s="526"/>
      <c r="D37" s="452">
        <f>SUM(D27:D36)</f>
        <v>92017</v>
      </c>
      <c r="E37" s="157">
        <f>D37/$D$39*100</f>
        <v>69.692953223460975</v>
      </c>
      <c r="F37" s="156"/>
      <c r="G37" s="552" t="s">
        <v>41</v>
      </c>
      <c r="H37" s="553"/>
      <c r="I37" s="452">
        <f>SUM(I27:I36)</f>
        <v>73621</v>
      </c>
      <c r="J37" s="157">
        <f>I37/$I$39*100</f>
        <v>64.705830652674507</v>
      </c>
    </row>
    <row r="38" spans="1:10">
      <c r="A38" s="156"/>
      <c r="B38" s="526" t="s">
        <v>42</v>
      </c>
      <c r="C38" s="526"/>
      <c r="D38" s="452">
        <f>D39-D37</f>
        <v>40015</v>
      </c>
      <c r="E38" s="157">
        <f>D38/$D$39*100</f>
        <v>30.307046776539021</v>
      </c>
      <c r="F38" s="156"/>
      <c r="G38" s="526" t="s">
        <v>42</v>
      </c>
      <c r="H38" s="526"/>
      <c r="I38" s="452">
        <f>I39-I37</f>
        <v>40157</v>
      </c>
      <c r="J38" s="157">
        <f>I38/$I$39*100</f>
        <v>35.294169347325493</v>
      </c>
    </row>
    <row r="39" spans="1:10" ht="14.25" thickBot="1">
      <c r="A39" s="158"/>
      <c r="B39" s="527" t="s">
        <v>43</v>
      </c>
      <c r="C39" s="527"/>
      <c r="D39" s="455">
        <v>132032</v>
      </c>
      <c r="E39" s="160">
        <f>D39/$D$39*100</f>
        <v>100</v>
      </c>
      <c r="F39" s="158"/>
      <c r="G39" s="527" t="s">
        <v>43</v>
      </c>
      <c r="H39" s="527"/>
      <c r="I39" s="455">
        <v>113778</v>
      </c>
      <c r="J39" s="160">
        <f>I39/$I$39*100</f>
        <v>100</v>
      </c>
    </row>
    <row r="41" spans="1:10">
      <c r="A41" s="131" t="s">
        <v>131</v>
      </c>
      <c r="B41" s="131"/>
      <c r="C41" s="131"/>
      <c r="D41" s="131"/>
      <c r="E41" s="131"/>
      <c r="F41" s="131" t="s">
        <v>132</v>
      </c>
      <c r="G41" s="131"/>
      <c r="H41" s="131"/>
      <c r="J41" s="131"/>
    </row>
  </sheetData>
  <mergeCells count="20">
    <mergeCell ref="B38:C38"/>
    <mergeCell ref="G38:H38"/>
    <mergeCell ref="B39:C39"/>
    <mergeCell ref="G39:H39"/>
    <mergeCell ref="A25:A26"/>
    <mergeCell ref="F25:F26"/>
    <mergeCell ref="B37:C37"/>
    <mergeCell ref="G37:H37"/>
    <mergeCell ref="B25:E25"/>
    <mergeCell ref="G25:J25"/>
    <mergeCell ref="B17:C17"/>
    <mergeCell ref="G17:H17"/>
    <mergeCell ref="B18:C18"/>
    <mergeCell ref="G18:H18"/>
    <mergeCell ref="A4:A5"/>
    <mergeCell ref="B4:E4"/>
    <mergeCell ref="F4:F5"/>
    <mergeCell ref="G4:J4"/>
    <mergeCell ref="B16:C16"/>
    <mergeCell ref="G16:H16"/>
  </mergeCells>
  <phoneticPr fontId="2" type="noConversion"/>
  <pageMargins left="0.16" right="0.17" top="0.74803149606299213" bottom="0.74803149606299213" header="0.31496062992125984" footer="0.31496062992125984"/>
  <pageSetup paperSize="9" scale="53" orientation="landscape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V56"/>
  <sheetViews>
    <sheetView view="pageBreakPreview" zoomScaleNormal="100" zoomScaleSheetLayoutView="100" workbookViewId="0">
      <selection activeCell="G12" sqref="G12"/>
    </sheetView>
  </sheetViews>
  <sheetFormatPr defaultColWidth="9" defaultRowHeight="13.5"/>
  <cols>
    <col min="1" max="1" width="5.75" style="41" customWidth="1"/>
    <col min="2" max="2" width="9.25" style="41" bestFit="1" customWidth="1"/>
    <col min="3" max="3" width="10.625" style="41" customWidth="1"/>
    <col min="4" max="9" width="16.625" style="41" customWidth="1"/>
    <col min="10" max="11" width="9" style="41"/>
    <col min="12" max="12" width="10.125" style="41" bestFit="1" customWidth="1"/>
    <col min="13" max="16384" width="9" style="41"/>
  </cols>
  <sheetData>
    <row r="1" spans="1:14">
      <c r="A1" s="41" t="s">
        <v>289</v>
      </c>
    </row>
    <row r="2" spans="1:14">
      <c r="A2" s="41" t="s">
        <v>133</v>
      </c>
    </row>
    <row r="3" spans="1:14" ht="14.25" thickBot="1">
      <c r="A3" s="109"/>
      <c r="H3" s="12" t="s">
        <v>151</v>
      </c>
      <c r="I3" s="12"/>
    </row>
    <row r="4" spans="1:14" ht="16.5" customHeight="1">
      <c r="A4" s="569" t="s">
        <v>55</v>
      </c>
      <c r="B4" s="570"/>
      <c r="C4" s="484"/>
      <c r="D4" s="110">
        <v>1990</v>
      </c>
      <c r="E4" s="110">
        <v>2000</v>
      </c>
      <c r="F4" s="110">
        <v>2010</v>
      </c>
      <c r="G4" s="245">
        <v>2012</v>
      </c>
      <c r="H4" s="61">
        <v>2013</v>
      </c>
      <c r="I4" s="245">
        <v>2014</v>
      </c>
      <c r="J4" s="13"/>
      <c r="K4" s="51"/>
      <c r="L4" s="13"/>
      <c r="M4" s="51"/>
      <c r="N4" s="13"/>
    </row>
    <row r="5" spans="1:14" ht="14.25" thickBot="1">
      <c r="A5" s="571"/>
      <c r="B5" s="572"/>
      <c r="C5" s="486"/>
      <c r="D5" s="111" t="s">
        <v>64</v>
      </c>
      <c r="E5" s="111" t="s">
        <v>64</v>
      </c>
      <c r="F5" s="111" t="s">
        <v>64</v>
      </c>
      <c r="G5" s="246" t="s">
        <v>64</v>
      </c>
      <c r="H5" s="62" t="s">
        <v>64</v>
      </c>
      <c r="I5" s="356" t="s">
        <v>64</v>
      </c>
      <c r="J5" s="65"/>
      <c r="K5" s="51"/>
      <c r="L5" s="65"/>
      <c r="M5" s="51"/>
      <c r="N5" s="65"/>
    </row>
    <row r="6" spans="1:14">
      <c r="A6" s="573" t="s">
        <v>5</v>
      </c>
      <c r="B6" s="573"/>
      <c r="C6" s="63" t="s">
        <v>56</v>
      </c>
      <c r="D6" s="114">
        <f>SUM(D7:D8)</f>
        <v>142221.984</v>
      </c>
      <c r="E6" s="114">
        <f>SUM(E7:E8)</f>
        <v>333174.52511399996</v>
      </c>
      <c r="F6" s="114">
        <f>SUM(F7:F8)</f>
        <v>896336.64044500003</v>
      </c>
      <c r="G6" s="114">
        <f>SUM(G7:G8)</f>
        <v>1071516.464954</v>
      </c>
      <c r="H6" s="114">
        <f>SUM(H7:H8)</f>
        <v>1075210.376767</v>
      </c>
      <c r="I6" s="357">
        <v>1098164.734126</v>
      </c>
      <c r="J6" s="65"/>
      <c r="K6" s="51"/>
      <c r="L6" s="65"/>
      <c r="M6" s="51"/>
      <c r="N6" s="65"/>
    </row>
    <row r="7" spans="1:14">
      <c r="A7" s="574"/>
      <c r="B7" s="574"/>
      <c r="C7" s="59" t="s">
        <v>57</v>
      </c>
      <c r="D7" s="115">
        <v>67817.072</v>
      </c>
      <c r="E7" s="115">
        <v>172692.04781399999</v>
      </c>
      <c r="F7" s="115">
        <v>471071.38381799997</v>
      </c>
      <c r="G7" s="116">
        <v>551805.72058700002</v>
      </c>
      <c r="H7" s="116">
        <v>559625.21096399997</v>
      </c>
      <c r="I7" s="300">
        <v>572650.68957299995</v>
      </c>
      <c r="J7" s="65"/>
      <c r="K7" s="51"/>
      <c r="L7" s="124"/>
      <c r="M7" s="125"/>
      <c r="N7" s="65"/>
    </row>
    <row r="8" spans="1:14">
      <c r="A8" s="574"/>
      <c r="B8" s="574"/>
      <c r="C8" s="59" t="s">
        <v>58</v>
      </c>
      <c r="D8" s="117">
        <v>74404.911999999997</v>
      </c>
      <c r="E8" s="117">
        <v>160482.4773</v>
      </c>
      <c r="F8" s="117">
        <v>425265.256627</v>
      </c>
      <c r="G8" s="116">
        <v>519710.74436700001</v>
      </c>
      <c r="H8" s="116">
        <v>515585.16580299998</v>
      </c>
      <c r="I8" s="300">
        <v>525514.04455300001</v>
      </c>
      <c r="J8" s="65"/>
      <c r="K8" s="51"/>
      <c r="L8" s="124"/>
      <c r="M8" s="125"/>
      <c r="N8" s="65"/>
    </row>
    <row r="9" spans="1:14">
      <c r="A9" s="574"/>
      <c r="B9" s="574"/>
      <c r="C9" s="59" t="s">
        <v>59</v>
      </c>
      <c r="D9" s="31">
        <f>D7-D8</f>
        <v>-6587.8399999999965</v>
      </c>
      <c r="E9" s="31">
        <f>E7-E8</f>
        <v>12209.570513999992</v>
      </c>
      <c r="F9" s="31">
        <f>F7-F8</f>
        <v>45806.127190999978</v>
      </c>
      <c r="G9" s="31">
        <f>G7-G8</f>
        <v>32094.976220000011</v>
      </c>
      <c r="H9" s="262">
        <f>H7-H8</f>
        <v>44040.045160999987</v>
      </c>
      <c r="I9" s="357">
        <v>47136.645019999938</v>
      </c>
      <c r="J9" s="14"/>
      <c r="K9" s="51"/>
      <c r="L9" s="14"/>
      <c r="M9" s="51"/>
      <c r="N9" s="14"/>
    </row>
    <row r="10" spans="1:14">
      <c r="A10" s="574" t="s">
        <v>6</v>
      </c>
      <c r="B10" s="574"/>
      <c r="C10" s="59" t="s">
        <v>56</v>
      </c>
      <c r="D10" s="115">
        <f t="shared" ref="D10:I10" si="0">SUM(D11:D12)</f>
        <v>10189.199999999999</v>
      </c>
      <c r="E10" s="115">
        <f t="shared" si="0"/>
        <v>38308.573036000002</v>
      </c>
      <c r="F10" s="115">
        <f t="shared" si="0"/>
        <v>97294.222232999993</v>
      </c>
      <c r="G10" s="115">
        <f t="shared" si="0"/>
        <v>131122.45685000002</v>
      </c>
      <c r="H10" s="292">
        <f t="shared" si="0"/>
        <v>135335.872836</v>
      </c>
      <c r="I10" s="292">
        <f t="shared" si="0"/>
        <v>137995.114</v>
      </c>
      <c r="J10" s="14"/>
      <c r="K10" s="51"/>
      <c r="L10" s="14"/>
      <c r="M10" s="14"/>
      <c r="N10" s="14"/>
    </row>
    <row r="11" spans="1:14">
      <c r="A11" s="574"/>
      <c r="B11" s="574"/>
      <c r="C11" s="59" t="s">
        <v>57</v>
      </c>
      <c r="D11" s="112">
        <f t="shared" ref="D11:E11" si="1">SUM(D15,D19,D23,D27,D31,D35,D39,D43,D47,D51)</f>
        <v>5098.7999999999993</v>
      </c>
      <c r="E11" s="112">
        <f t="shared" si="1"/>
        <v>20135.105136000002</v>
      </c>
      <c r="F11" s="112">
        <f t="shared" ref="F11:I12" si="2">SUM(F15,F19,F23,F27,F31,F35,F39,F43,F47,F51)</f>
        <v>53195.307489999992</v>
      </c>
      <c r="G11" s="31">
        <f t="shared" ref="G11" si="3">SUM(G15,G19,G23,G27,G31,G35,G39,G43,G47,G51)</f>
        <v>79145.168569000001</v>
      </c>
      <c r="H11" s="262">
        <f t="shared" si="2"/>
        <v>81996.803719999996</v>
      </c>
      <c r="I11" s="262">
        <f t="shared" si="2"/>
        <v>84577.326744999984</v>
      </c>
      <c r="J11" s="14"/>
      <c r="K11" s="51"/>
      <c r="L11" s="14"/>
      <c r="M11" s="14"/>
      <c r="N11" s="14"/>
    </row>
    <row r="12" spans="1:14">
      <c r="A12" s="574"/>
      <c r="B12" s="574"/>
      <c r="C12" s="59" t="s">
        <v>58</v>
      </c>
      <c r="D12" s="112">
        <f t="shared" ref="D12:E12" si="4">SUM(D16,D20,D24,D28,D32,D36,D40,D44,D48,D52)</f>
        <v>5090.3999999999996</v>
      </c>
      <c r="E12" s="112">
        <f t="shared" si="4"/>
        <v>18173.467899999996</v>
      </c>
      <c r="F12" s="112">
        <f t="shared" si="2"/>
        <v>44098.914743000001</v>
      </c>
      <c r="G12" s="31">
        <f t="shared" ref="G12" si="5">SUM(G16,G20,G24,G28,G32,G36,G40,G44,G48,G52)</f>
        <v>51977.288281000001</v>
      </c>
      <c r="H12" s="262">
        <f t="shared" si="2"/>
        <v>53339.069115999999</v>
      </c>
      <c r="I12" s="262">
        <f t="shared" si="2"/>
        <v>53417.787255000003</v>
      </c>
      <c r="J12" s="14"/>
      <c r="L12" s="14"/>
      <c r="M12" s="14"/>
    </row>
    <row r="13" spans="1:14">
      <c r="A13" s="575"/>
      <c r="B13" s="574"/>
      <c r="C13" s="59" t="s">
        <v>59</v>
      </c>
      <c r="D13" s="31">
        <f t="shared" ref="D13:I13" si="6">D11-D12</f>
        <v>8.3999999999996362</v>
      </c>
      <c r="E13" s="31">
        <f t="shared" si="6"/>
        <v>1961.6372360000059</v>
      </c>
      <c r="F13" s="31">
        <f t="shared" si="6"/>
        <v>9096.3927469999908</v>
      </c>
      <c r="G13" s="31">
        <f t="shared" si="6"/>
        <v>27167.880288</v>
      </c>
      <c r="H13" s="262">
        <f t="shared" si="6"/>
        <v>28657.734603999997</v>
      </c>
      <c r="I13" s="262">
        <f t="shared" si="6"/>
        <v>31159.539489999981</v>
      </c>
      <c r="J13" s="14"/>
    </row>
    <row r="14" spans="1:14">
      <c r="A14" s="578"/>
      <c r="B14" s="576" t="s">
        <v>8</v>
      </c>
      <c r="C14" s="59" t="s">
        <v>56</v>
      </c>
      <c r="D14" s="112">
        <f>SUM(D15:D16)</f>
        <v>270</v>
      </c>
      <c r="E14" s="112">
        <f>SUM(E15:E16)</f>
        <v>508.24722799999995</v>
      </c>
      <c r="F14" s="112">
        <f>SUM(F15:F16)</f>
        <v>1586.6348459999999</v>
      </c>
      <c r="G14" s="112">
        <f>SUM(G15:G16)</f>
        <v>2094.6299909999998</v>
      </c>
      <c r="H14" s="116">
        <f>SUM(H15:H16)</f>
        <v>2037.194172</v>
      </c>
      <c r="I14" s="357">
        <v>1582.449664</v>
      </c>
      <c r="J14" s="14"/>
    </row>
    <row r="15" spans="1:14">
      <c r="A15" s="578"/>
      <c r="B15" s="576"/>
      <c r="C15" s="59" t="s">
        <v>57</v>
      </c>
      <c r="D15" s="116">
        <v>1.2</v>
      </c>
      <c r="E15" s="116">
        <v>16.218827999999998</v>
      </c>
      <c r="F15" s="116">
        <v>65.093018999999998</v>
      </c>
      <c r="G15" s="31">
        <v>111.727074</v>
      </c>
      <c r="H15" s="262">
        <v>102.37366299999999</v>
      </c>
      <c r="I15" s="300">
        <v>290.269115</v>
      </c>
      <c r="J15" s="14"/>
    </row>
    <row r="16" spans="1:14">
      <c r="A16" s="578"/>
      <c r="B16" s="576"/>
      <c r="C16" s="59" t="s">
        <v>58</v>
      </c>
      <c r="D16" s="116">
        <v>268.8</v>
      </c>
      <c r="E16" s="116">
        <v>492.02839999999998</v>
      </c>
      <c r="F16" s="116">
        <v>1521.541827</v>
      </c>
      <c r="G16" s="31">
        <v>1982.9029169999999</v>
      </c>
      <c r="H16" s="262">
        <v>1934.8205089999999</v>
      </c>
      <c r="I16" s="300">
        <v>1292.1805489999999</v>
      </c>
      <c r="J16" s="14"/>
    </row>
    <row r="17" spans="1:22">
      <c r="A17" s="578"/>
      <c r="B17" s="576"/>
      <c r="C17" s="59" t="s">
        <v>59</v>
      </c>
      <c r="D17" s="31">
        <f>D15-D16</f>
        <v>-267.60000000000002</v>
      </c>
      <c r="E17" s="31">
        <f>E15-E16</f>
        <v>-475.809572</v>
      </c>
      <c r="F17" s="31">
        <f>F15-F16</f>
        <v>-1456.4488080000001</v>
      </c>
      <c r="G17" s="31">
        <f>G15-G16</f>
        <v>-1871.175843</v>
      </c>
      <c r="H17" s="262">
        <f>H15-H16</f>
        <v>-1832.4468459999998</v>
      </c>
      <c r="I17" s="357">
        <v>-1001.911434</v>
      </c>
      <c r="J17" s="14"/>
    </row>
    <row r="18" spans="1:22">
      <c r="A18" s="578"/>
      <c r="B18" s="574" t="s">
        <v>53</v>
      </c>
      <c r="C18" s="59" t="s">
        <v>56</v>
      </c>
      <c r="D18" s="116" t="s">
        <v>159</v>
      </c>
      <c r="E18" s="116">
        <f>SUM(E19:E20)</f>
        <v>98.230812</v>
      </c>
      <c r="F18" s="116">
        <f>SUM(F19:F20)</f>
        <v>376.44253200000003</v>
      </c>
      <c r="G18" s="116">
        <f>SUM(G19:G20)</f>
        <v>719.653818</v>
      </c>
      <c r="H18" s="116">
        <f>SUM(H19:H20)</f>
        <v>750.95644799999991</v>
      </c>
      <c r="I18" s="357">
        <v>848.41303200000004</v>
      </c>
      <c r="J18" s="14"/>
    </row>
    <row r="19" spans="1:22">
      <c r="A19" s="578"/>
      <c r="B19" s="574"/>
      <c r="C19" s="59" t="s">
        <v>57</v>
      </c>
      <c r="D19" s="112" t="s">
        <v>3</v>
      </c>
      <c r="E19" s="112">
        <v>95.920212000000006</v>
      </c>
      <c r="F19" s="112">
        <v>332.99785000000003</v>
      </c>
      <c r="G19" s="31">
        <v>593.29478700000004</v>
      </c>
      <c r="H19" s="262">
        <v>614.64374099999998</v>
      </c>
      <c r="I19" s="300">
        <v>654.41911400000004</v>
      </c>
      <c r="J19" s="14"/>
    </row>
    <row r="20" spans="1:22">
      <c r="A20" s="578"/>
      <c r="B20" s="574"/>
      <c r="C20" s="59" t="s">
        <v>58</v>
      </c>
      <c r="D20" s="112" t="s">
        <v>3</v>
      </c>
      <c r="E20" s="112">
        <v>2.3106</v>
      </c>
      <c r="F20" s="112">
        <v>43.444682</v>
      </c>
      <c r="G20" s="31">
        <v>126.359031</v>
      </c>
      <c r="H20" s="262">
        <v>136.31270699999999</v>
      </c>
      <c r="I20" s="300">
        <v>193.99391800000001</v>
      </c>
      <c r="J20" s="14"/>
    </row>
    <row r="21" spans="1:22">
      <c r="A21" s="578"/>
      <c r="B21" s="574"/>
      <c r="C21" s="59" t="s">
        <v>59</v>
      </c>
      <c r="D21" s="112" t="s">
        <v>3</v>
      </c>
      <c r="E21" s="31">
        <f>E19-E20</f>
        <v>93.609612000000013</v>
      </c>
      <c r="F21" s="31">
        <f>F19-F20</f>
        <v>289.55316800000003</v>
      </c>
      <c r="G21" s="31">
        <f>G19-G20</f>
        <v>466.93575600000003</v>
      </c>
      <c r="H21" s="262">
        <f>H19-H20</f>
        <v>478.33103399999999</v>
      </c>
      <c r="I21" s="357">
        <v>460.42519600000003</v>
      </c>
      <c r="J21" s="14"/>
    </row>
    <row r="22" spans="1:22">
      <c r="A22" s="578"/>
      <c r="B22" s="574" t="s">
        <v>32</v>
      </c>
      <c r="C22" s="59" t="s">
        <v>56</v>
      </c>
      <c r="D22" s="112">
        <f>SUM(D23:D24)</f>
        <v>2679.6</v>
      </c>
      <c r="E22" s="112">
        <f>SUM(E23:E24)</f>
        <v>8792.2945400000008</v>
      </c>
      <c r="F22" s="112">
        <f>SUM(F23:F24)</f>
        <v>22883.146697999997</v>
      </c>
      <c r="G22" s="112">
        <f>SUM(G23:G24)</f>
        <v>29631.30169</v>
      </c>
      <c r="H22" s="116">
        <f>SUM(H23:H24)</f>
        <v>24758.176265999999</v>
      </c>
      <c r="I22" s="357">
        <v>23626.916100000002</v>
      </c>
      <c r="J22" s="14"/>
    </row>
    <row r="23" spans="1:22">
      <c r="A23" s="578"/>
      <c r="B23" s="574"/>
      <c r="C23" s="59" t="s">
        <v>57</v>
      </c>
      <c r="D23" s="112">
        <v>1078.8</v>
      </c>
      <c r="E23" s="112">
        <v>3505.3550399999999</v>
      </c>
      <c r="F23" s="112">
        <v>8897.2991509999993</v>
      </c>
      <c r="G23" s="31">
        <v>13955.02953</v>
      </c>
      <c r="H23" s="262">
        <v>11568.177874999999</v>
      </c>
      <c r="I23" s="300">
        <v>11360.656347</v>
      </c>
      <c r="J23" s="14"/>
    </row>
    <row r="24" spans="1:22">
      <c r="A24" s="578"/>
      <c r="B24" s="574"/>
      <c r="C24" s="59" t="s">
        <v>58</v>
      </c>
      <c r="D24" s="112">
        <v>1600.8</v>
      </c>
      <c r="E24" s="112">
        <v>5286.9395000000004</v>
      </c>
      <c r="F24" s="112">
        <v>13985.847546999999</v>
      </c>
      <c r="G24" s="31">
        <v>15676.27216</v>
      </c>
      <c r="H24" s="262">
        <v>13189.998390999999</v>
      </c>
      <c r="I24" s="300">
        <v>12266.259753</v>
      </c>
      <c r="J24" s="14"/>
    </row>
    <row r="25" spans="1:22">
      <c r="A25" s="578"/>
      <c r="B25" s="574"/>
      <c r="C25" s="59" t="s">
        <v>59</v>
      </c>
      <c r="D25" s="31">
        <f>D23-D24</f>
        <v>-522</v>
      </c>
      <c r="E25" s="31">
        <f>E23-E24</f>
        <v>-1781.5844600000005</v>
      </c>
      <c r="F25" s="31">
        <f>F23-F24</f>
        <v>-5088.5483960000001</v>
      </c>
      <c r="G25" s="31">
        <f>G23-G24</f>
        <v>-1721.2426300000006</v>
      </c>
      <c r="H25" s="262">
        <f>H23-H24</f>
        <v>-1621.8205159999998</v>
      </c>
      <c r="I25" s="357">
        <v>-905.60340600000018</v>
      </c>
      <c r="J25" s="14"/>
    </row>
    <row r="26" spans="1:22">
      <c r="A26" s="578"/>
      <c r="B26" s="574" t="s">
        <v>84</v>
      </c>
      <c r="C26" s="59" t="s">
        <v>56</v>
      </c>
      <c r="D26" s="112" t="s">
        <v>159</v>
      </c>
      <c r="E26" s="112">
        <f>SUM(E27:E28)</f>
        <v>5.0298480000000003</v>
      </c>
      <c r="F26" s="112">
        <f>SUM(F27:F28)</f>
        <v>132.242727</v>
      </c>
      <c r="G26" s="112">
        <f>SUM(G27:G28)</f>
        <v>176.38526900000002</v>
      </c>
      <c r="H26" s="116">
        <f>SUM(H27:H28)</f>
        <v>199.531644</v>
      </c>
      <c r="I26" s="357">
        <v>174.072474</v>
      </c>
      <c r="J26" s="14"/>
      <c r="K26" s="21"/>
      <c r="L26" s="13"/>
      <c r="M26" s="577"/>
      <c r="N26" s="577"/>
      <c r="O26" s="577"/>
      <c r="P26" s="577"/>
      <c r="Q26" s="577"/>
      <c r="R26" s="577"/>
      <c r="S26" s="577"/>
      <c r="T26" s="577"/>
      <c r="U26" s="577"/>
      <c r="V26" s="577"/>
    </row>
    <row r="27" spans="1:22">
      <c r="A27" s="578"/>
      <c r="B27" s="574"/>
      <c r="C27" s="59" t="s">
        <v>57</v>
      </c>
      <c r="D27" s="112" t="s">
        <v>3</v>
      </c>
      <c r="E27" s="112">
        <v>4.4574480000000003</v>
      </c>
      <c r="F27" s="112">
        <v>112.252359</v>
      </c>
      <c r="G27" s="31">
        <v>165.03976700000001</v>
      </c>
      <c r="H27" s="262">
        <v>187.04994199999999</v>
      </c>
      <c r="I27" s="300">
        <v>156.03631300000001</v>
      </c>
      <c r="J27" s="14"/>
      <c r="K27" s="13"/>
      <c r="L27" s="13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spans="1:22">
      <c r="A28" s="578"/>
      <c r="B28" s="574"/>
      <c r="C28" s="59" t="s">
        <v>58</v>
      </c>
      <c r="D28" s="112" t="s">
        <v>3</v>
      </c>
      <c r="E28" s="112">
        <v>0.57240000000000002</v>
      </c>
      <c r="F28" s="112">
        <v>19.990368</v>
      </c>
      <c r="G28" s="31">
        <v>11.345502</v>
      </c>
      <c r="H28" s="262">
        <v>12.481702</v>
      </c>
      <c r="I28" s="300">
        <v>18.036161</v>
      </c>
      <c r="J28" s="14"/>
      <c r="K28" s="13"/>
      <c r="L28" s="13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78"/>
      <c r="B29" s="574"/>
      <c r="C29" s="59" t="s">
        <v>59</v>
      </c>
      <c r="D29" s="112" t="s">
        <v>3</v>
      </c>
      <c r="E29" s="31">
        <f>E27-E28</f>
        <v>3.8850480000000003</v>
      </c>
      <c r="F29" s="31">
        <f>F27-F28</f>
        <v>92.261990999999995</v>
      </c>
      <c r="G29" s="31">
        <f>G27-G28</f>
        <v>153.694265</v>
      </c>
      <c r="H29" s="262">
        <f>H27-H28</f>
        <v>174.56823999999997</v>
      </c>
      <c r="I29" s="357">
        <v>138.00015200000001</v>
      </c>
      <c r="J29" s="14"/>
      <c r="K29" s="13"/>
      <c r="L29" s="13"/>
      <c r="M29" s="17"/>
      <c r="N29" s="16"/>
      <c r="O29" s="17"/>
      <c r="P29" s="16"/>
      <c r="Q29" s="17"/>
      <c r="R29" s="16"/>
      <c r="S29" s="17"/>
      <c r="T29" s="16"/>
      <c r="U29" s="17"/>
      <c r="V29" s="16"/>
    </row>
    <row r="30" spans="1:22">
      <c r="A30" s="578"/>
      <c r="B30" s="574" t="s">
        <v>29</v>
      </c>
      <c r="C30" s="59" t="s">
        <v>56</v>
      </c>
      <c r="D30" s="112">
        <f>SUM(D31:D32)</f>
        <v>2294.4</v>
      </c>
      <c r="E30" s="112">
        <f>SUM(E31:E32)</f>
        <v>8392.6502479999999</v>
      </c>
      <c r="F30" s="112">
        <f>SUM(F31:F32)</f>
        <v>15645.786545999999</v>
      </c>
      <c r="G30" s="112">
        <f>SUM(G31:G32)</f>
        <v>17519.905180000002</v>
      </c>
      <c r="H30" s="116">
        <f>SUM(H31:H32)</f>
        <v>19683.577576</v>
      </c>
      <c r="I30" s="357">
        <v>18680.511930000001</v>
      </c>
      <c r="J30" s="14"/>
      <c r="K30" s="22"/>
      <c r="L30" s="18"/>
      <c r="M30" s="19"/>
      <c r="N30" s="16"/>
      <c r="O30" s="19"/>
      <c r="P30" s="16"/>
      <c r="Q30" s="19"/>
      <c r="R30" s="16"/>
      <c r="S30" s="19"/>
      <c r="T30" s="16"/>
      <c r="U30" s="19"/>
      <c r="V30" s="16"/>
    </row>
    <row r="31" spans="1:22">
      <c r="A31" s="578"/>
      <c r="B31" s="574"/>
      <c r="C31" s="59" t="s">
        <v>57</v>
      </c>
      <c r="D31" s="112">
        <v>708</v>
      </c>
      <c r="E31" s="112">
        <v>3514.6926480000002</v>
      </c>
      <c r="F31" s="112">
        <v>6114.8225709999997</v>
      </c>
      <c r="G31" s="31">
        <v>7723.494256</v>
      </c>
      <c r="H31" s="262">
        <v>8587.7568360000005</v>
      </c>
      <c r="I31" s="300">
        <v>7582.6113949999999</v>
      </c>
      <c r="J31" s="14"/>
      <c r="K31" s="22"/>
      <c r="L31" s="11"/>
      <c r="M31" s="20"/>
      <c r="N31" s="20"/>
      <c r="O31" s="17"/>
      <c r="P31" s="16"/>
      <c r="Q31" s="17"/>
      <c r="R31" s="16"/>
      <c r="S31" s="17"/>
      <c r="T31" s="16"/>
      <c r="U31" s="17"/>
      <c r="V31" s="16"/>
    </row>
    <row r="32" spans="1:22">
      <c r="A32" s="578"/>
      <c r="B32" s="574"/>
      <c r="C32" s="59" t="s">
        <v>58</v>
      </c>
      <c r="D32" s="112">
        <v>1586.4</v>
      </c>
      <c r="E32" s="112">
        <v>4877.9575999999997</v>
      </c>
      <c r="F32" s="112">
        <v>9530.9639750000006</v>
      </c>
      <c r="G32" s="31">
        <v>9796.4109239999998</v>
      </c>
      <c r="H32" s="262">
        <v>11095.820739999999</v>
      </c>
      <c r="I32" s="300">
        <v>11097.900535000001</v>
      </c>
      <c r="J32" s="14"/>
      <c r="K32" s="22"/>
      <c r="L32" s="11"/>
      <c r="M32" s="17"/>
      <c r="N32" s="16"/>
      <c r="O32" s="17"/>
      <c r="P32" s="16"/>
      <c r="Q32" s="17"/>
      <c r="R32" s="16"/>
      <c r="S32" s="17"/>
      <c r="T32" s="16"/>
      <c r="U32" s="17"/>
      <c r="V32" s="16"/>
    </row>
    <row r="33" spans="1:22">
      <c r="A33" s="578"/>
      <c r="B33" s="574"/>
      <c r="C33" s="59" t="s">
        <v>59</v>
      </c>
      <c r="D33" s="31">
        <f>D31-D32</f>
        <v>-878.40000000000009</v>
      </c>
      <c r="E33" s="31">
        <f>E31-E32</f>
        <v>-1363.2649519999995</v>
      </c>
      <c r="F33" s="31">
        <f>F31-F32</f>
        <v>-3416.1414040000009</v>
      </c>
      <c r="G33" s="31">
        <f>G31-G32</f>
        <v>-2072.9166679999998</v>
      </c>
      <c r="H33" s="262">
        <f>H31-H32</f>
        <v>-2508.0639039999987</v>
      </c>
      <c r="I33" s="357">
        <v>-3515.2891400000008</v>
      </c>
      <c r="J33" s="14"/>
      <c r="K33" s="22"/>
      <c r="L33" s="11"/>
      <c r="M33" s="20"/>
      <c r="N33" s="20"/>
      <c r="O33" s="17"/>
      <c r="P33" s="16"/>
      <c r="Q33" s="17"/>
      <c r="R33" s="16"/>
      <c r="S33" s="17"/>
      <c r="T33" s="16"/>
      <c r="U33" s="17"/>
      <c r="V33" s="16"/>
    </row>
    <row r="34" spans="1:22">
      <c r="A34" s="578"/>
      <c r="B34" s="574" t="s">
        <v>54</v>
      </c>
      <c r="C34" s="59" t="s">
        <v>56</v>
      </c>
      <c r="D34" s="112">
        <f>SUM(D35:D36)</f>
        <v>40.800000000000004</v>
      </c>
      <c r="E34" s="112">
        <f>SUM(E35:E36)</f>
        <v>312.00144</v>
      </c>
      <c r="F34" s="112">
        <f>SUM(F35:F36)</f>
        <v>638.70133799999996</v>
      </c>
      <c r="G34" s="112">
        <f>SUM(G35:G36)</f>
        <v>1682.05619</v>
      </c>
      <c r="H34" s="116">
        <f>SUM(H35:H36)</f>
        <v>1192.8785440000001</v>
      </c>
      <c r="I34" s="357">
        <v>1380.0249760000002</v>
      </c>
      <c r="J34" s="14"/>
      <c r="K34" s="22"/>
      <c r="L34" s="11"/>
      <c r="M34" s="17"/>
      <c r="N34" s="16"/>
      <c r="O34" s="17"/>
      <c r="P34" s="16"/>
      <c r="Q34" s="17"/>
      <c r="R34" s="16"/>
      <c r="S34" s="17"/>
      <c r="T34" s="16"/>
      <c r="U34" s="17"/>
      <c r="V34" s="16"/>
    </row>
    <row r="35" spans="1:22">
      <c r="A35" s="578"/>
      <c r="B35" s="574"/>
      <c r="C35" s="59" t="s">
        <v>57</v>
      </c>
      <c r="D35" s="112">
        <v>37.200000000000003</v>
      </c>
      <c r="E35" s="112">
        <v>289.31574000000001</v>
      </c>
      <c r="F35" s="112">
        <v>478.80897299999998</v>
      </c>
      <c r="G35" s="31">
        <v>1330.892163</v>
      </c>
      <c r="H35" s="262">
        <v>705.10926600000005</v>
      </c>
      <c r="I35" s="300">
        <v>800.13066900000001</v>
      </c>
      <c r="J35" s="14"/>
      <c r="K35" s="22"/>
      <c r="L35" s="11"/>
      <c r="M35" s="17"/>
      <c r="N35" s="16"/>
      <c r="O35" s="17"/>
      <c r="P35" s="16"/>
      <c r="Q35" s="17"/>
      <c r="R35" s="16"/>
      <c r="S35" s="17"/>
      <c r="T35" s="16"/>
      <c r="U35" s="17"/>
      <c r="V35" s="16"/>
    </row>
    <row r="36" spans="1:22">
      <c r="A36" s="578"/>
      <c r="B36" s="574"/>
      <c r="C36" s="59" t="s">
        <v>58</v>
      </c>
      <c r="D36" s="112">
        <v>3.6</v>
      </c>
      <c r="E36" s="112">
        <v>22.685700000000001</v>
      </c>
      <c r="F36" s="112">
        <v>159.89236500000001</v>
      </c>
      <c r="G36" s="31">
        <v>351.16402699999998</v>
      </c>
      <c r="H36" s="262">
        <v>487.76927799999999</v>
      </c>
      <c r="I36" s="300">
        <v>579.89430700000003</v>
      </c>
      <c r="J36" s="14"/>
      <c r="K36" s="22"/>
      <c r="L36" s="11"/>
      <c r="M36" s="17"/>
      <c r="N36" s="16"/>
      <c r="O36" s="17"/>
      <c r="P36" s="16"/>
      <c r="Q36" s="17"/>
      <c r="R36" s="16"/>
      <c r="S36" s="17"/>
      <c r="T36" s="16"/>
      <c r="U36" s="17"/>
      <c r="V36" s="16"/>
    </row>
    <row r="37" spans="1:22">
      <c r="A37" s="578"/>
      <c r="B37" s="574"/>
      <c r="C37" s="59" t="s">
        <v>59</v>
      </c>
      <c r="D37" s="31">
        <f>D35-D36</f>
        <v>33.6</v>
      </c>
      <c r="E37" s="31">
        <f>E35-E36</f>
        <v>266.63004000000001</v>
      </c>
      <c r="F37" s="31">
        <f>F35-F36</f>
        <v>318.916608</v>
      </c>
      <c r="G37" s="31">
        <f>G35-G36</f>
        <v>979.72813599999995</v>
      </c>
      <c r="H37" s="262">
        <f>H35-H36</f>
        <v>217.33998800000006</v>
      </c>
      <c r="I37" s="357">
        <v>220.23636199999999</v>
      </c>
      <c r="J37" s="14"/>
      <c r="K37" s="22"/>
      <c r="L37" s="11"/>
      <c r="M37" s="17"/>
      <c r="N37" s="16"/>
      <c r="O37" s="17"/>
      <c r="P37" s="16"/>
      <c r="Q37" s="17"/>
      <c r="R37" s="16"/>
      <c r="S37" s="17"/>
      <c r="T37" s="16"/>
      <c r="U37" s="17"/>
      <c r="V37" s="16"/>
    </row>
    <row r="38" spans="1:22">
      <c r="A38" s="578"/>
      <c r="B38" s="574" t="s">
        <v>0</v>
      </c>
      <c r="C38" s="59" t="s">
        <v>56</v>
      </c>
      <c r="D38" s="112">
        <f>SUM(D39:D40)</f>
        <v>770.4</v>
      </c>
      <c r="E38" s="112">
        <f>SUM(E39:E40)</f>
        <v>5174.5221679999995</v>
      </c>
      <c r="F38" s="112">
        <f>SUM(F39:F40)</f>
        <v>9326.0865539999995</v>
      </c>
      <c r="G38" s="112">
        <f>SUM(G39:G40)</f>
        <v>11494.649472999999</v>
      </c>
      <c r="H38" s="116">
        <f>SUM(H39:H40)</f>
        <v>12489.661388</v>
      </c>
      <c r="I38" s="357">
        <v>13363.727868</v>
      </c>
      <c r="J38" s="14"/>
      <c r="K38" s="22"/>
      <c r="L38" s="11"/>
      <c r="M38" s="17"/>
      <c r="N38" s="16"/>
      <c r="O38" s="17"/>
      <c r="P38" s="16"/>
      <c r="Q38" s="17"/>
      <c r="R38" s="16"/>
      <c r="S38" s="17"/>
      <c r="T38" s="16"/>
      <c r="U38" s="17"/>
      <c r="V38" s="16"/>
    </row>
    <row r="39" spans="1:22">
      <c r="A39" s="578"/>
      <c r="B39" s="574"/>
      <c r="C39" s="59" t="s">
        <v>57</v>
      </c>
      <c r="D39" s="112">
        <v>500.4</v>
      </c>
      <c r="E39" s="112">
        <v>3359.7736679999998</v>
      </c>
      <c r="F39" s="112">
        <v>5837.9825019999998</v>
      </c>
      <c r="G39" s="31">
        <v>8210.7140159999999</v>
      </c>
      <c r="H39" s="262">
        <v>8783.4268670000001</v>
      </c>
      <c r="I39" s="300">
        <v>10032.48899</v>
      </c>
      <c r="J39" s="14"/>
      <c r="K39" s="22"/>
      <c r="L39" s="11"/>
      <c r="M39" s="17"/>
      <c r="N39" s="16"/>
      <c r="O39" s="17"/>
      <c r="P39" s="16"/>
      <c r="Q39" s="17"/>
      <c r="R39" s="16"/>
      <c r="S39" s="17"/>
      <c r="T39" s="16"/>
      <c r="U39" s="17"/>
      <c r="V39" s="16"/>
    </row>
    <row r="40" spans="1:22">
      <c r="A40" s="578"/>
      <c r="B40" s="574"/>
      <c r="C40" s="59" t="s">
        <v>58</v>
      </c>
      <c r="D40" s="112">
        <v>270</v>
      </c>
      <c r="E40" s="112">
        <v>1814.7484999999999</v>
      </c>
      <c r="F40" s="112">
        <v>3488.1040520000001</v>
      </c>
      <c r="G40" s="31">
        <v>3283.935457</v>
      </c>
      <c r="H40" s="262">
        <v>3706.2345209999999</v>
      </c>
      <c r="I40" s="300">
        <v>3331.2388780000001</v>
      </c>
      <c r="J40" s="14"/>
      <c r="K40" s="51"/>
      <c r="L40" s="14"/>
      <c r="M40" s="51"/>
      <c r="N40" s="14"/>
    </row>
    <row r="41" spans="1:22">
      <c r="A41" s="578"/>
      <c r="B41" s="574"/>
      <c r="C41" s="59" t="s">
        <v>59</v>
      </c>
      <c r="D41" s="31">
        <f>D39-D40</f>
        <v>230.39999999999998</v>
      </c>
      <c r="E41" s="31">
        <f>E39-E40</f>
        <v>1545.0251679999999</v>
      </c>
      <c r="F41" s="31">
        <f>F39-F40</f>
        <v>2349.8784499999997</v>
      </c>
      <c r="G41" s="31">
        <f>G39-G40</f>
        <v>4926.7785590000003</v>
      </c>
      <c r="H41" s="262">
        <f>H39-H40</f>
        <v>5077.1923459999998</v>
      </c>
      <c r="I41" s="357">
        <v>6701.2501119999997</v>
      </c>
      <c r="J41" s="14"/>
      <c r="K41" s="51"/>
      <c r="L41" s="14"/>
      <c r="M41" s="51"/>
      <c r="N41" s="14"/>
    </row>
    <row r="42" spans="1:22">
      <c r="A42" s="578"/>
      <c r="B42" s="574" t="s">
        <v>1</v>
      </c>
      <c r="C42" s="59" t="s">
        <v>56</v>
      </c>
      <c r="D42" s="112">
        <f>SUM(D43:D44)</f>
        <v>2701.2</v>
      </c>
      <c r="E42" s="112">
        <f>SUM(E43:E44)</f>
        <v>9371.0559959999991</v>
      </c>
      <c r="F42" s="112">
        <f>SUM(F43:F44)</f>
        <v>23093.731351999999</v>
      </c>
      <c r="G42" s="112">
        <f>SUM(G43:G44)</f>
        <v>32564.326827000001</v>
      </c>
      <c r="H42" s="116">
        <f>SUM(H43:H44)</f>
        <v>32658.462717999999</v>
      </c>
      <c r="I42" s="357">
        <v>35053.064761999995</v>
      </c>
      <c r="J42" s="14"/>
      <c r="K42" s="51"/>
      <c r="L42" s="14"/>
      <c r="M42" s="51"/>
      <c r="N42" s="14"/>
    </row>
    <row r="43" spans="1:22">
      <c r="A43" s="578"/>
      <c r="B43" s="574"/>
      <c r="C43" s="59" t="s">
        <v>57</v>
      </c>
      <c r="D43" s="112">
        <v>1804.8</v>
      </c>
      <c r="E43" s="112">
        <v>5648.1891960000003</v>
      </c>
      <c r="F43" s="112">
        <v>15244.201652</v>
      </c>
      <c r="G43" s="31">
        <v>22887.919074000001</v>
      </c>
      <c r="H43" s="262">
        <v>22289.028002999999</v>
      </c>
      <c r="I43" s="300">
        <v>23749.882486999999</v>
      </c>
      <c r="J43" s="14"/>
      <c r="K43" s="51"/>
      <c r="L43" s="14"/>
      <c r="M43" s="51"/>
      <c r="N43" s="14"/>
    </row>
    <row r="44" spans="1:22">
      <c r="A44" s="578"/>
      <c r="B44" s="574"/>
      <c r="C44" s="59" t="s">
        <v>58</v>
      </c>
      <c r="D44" s="112">
        <v>896.4</v>
      </c>
      <c r="E44" s="112">
        <v>3722.8667999999998</v>
      </c>
      <c r="F44" s="112">
        <v>7849.5297</v>
      </c>
      <c r="G44" s="31">
        <v>9676.4077529999995</v>
      </c>
      <c r="H44" s="262">
        <v>10369.434714999999</v>
      </c>
      <c r="I44" s="300">
        <v>11303.182274999999</v>
      </c>
      <c r="J44" s="14"/>
      <c r="K44" s="51"/>
      <c r="L44" s="14"/>
      <c r="M44" s="51"/>
      <c r="N44" s="14"/>
    </row>
    <row r="45" spans="1:22">
      <c r="A45" s="578"/>
      <c r="B45" s="574"/>
      <c r="C45" s="59" t="s">
        <v>59</v>
      </c>
      <c r="D45" s="31">
        <f>D43-D44</f>
        <v>908.4</v>
      </c>
      <c r="E45" s="31">
        <f>E43-E44</f>
        <v>1925.3223960000005</v>
      </c>
      <c r="F45" s="31">
        <f>F43-F44</f>
        <v>7394.6719519999997</v>
      </c>
      <c r="G45" s="31">
        <f>G43-G44</f>
        <v>13211.511321000002</v>
      </c>
      <c r="H45" s="262">
        <f>H43-H44</f>
        <v>11919.593288</v>
      </c>
      <c r="I45" s="357">
        <v>12446.700212</v>
      </c>
      <c r="J45" s="14"/>
      <c r="K45" s="51"/>
      <c r="L45" s="14"/>
      <c r="M45" s="51"/>
      <c r="N45" s="14"/>
    </row>
    <row r="46" spans="1:22">
      <c r="A46" s="578"/>
      <c r="B46" s="574" t="s">
        <v>2</v>
      </c>
      <c r="C46" s="59" t="s">
        <v>56</v>
      </c>
      <c r="D46" s="112">
        <f>SUM(D47:D48)</f>
        <v>1432.8</v>
      </c>
      <c r="E46" s="112">
        <f>SUM(E47:E48)</f>
        <v>3646.0748679999997</v>
      </c>
      <c r="F46" s="112">
        <f>SUM(F47:F48)</f>
        <v>10628.561706</v>
      </c>
      <c r="G46" s="112">
        <f>SUM(G47:G48)</f>
        <v>13574.327207000002</v>
      </c>
      <c r="H46" s="116">
        <f>SUM(H47:H48)</f>
        <v>13302.659372</v>
      </c>
      <c r="I46" s="357">
        <v>12943.917614999998</v>
      </c>
      <c r="J46" s="14"/>
      <c r="K46" s="51"/>
      <c r="L46" s="14"/>
      <c r="M46" s="51"/>
      <c r="N46" s="14"/>
    </row>
    <row r="47" spans="1:22">
      <c r="A47" s="578"/>
      <c r="B47" s="574"/>
      <c r="C47" s="59" t="s">
        <v>57</v>
      </c>
      <c r="D47" s="112">
        <v>968.4</v>
      </c>
      <c r="E47" s="112">
        <v>2015.157768</v>
      </c>
      <c r="F47" s="112">
        <v>6459.7760049999997</v>
      </c>
      <c r="G47" s="31">
        <v>8221.0824960000009</v>
      </c>
      <c r="H47" s="262">
        <v>8071.6558969999996</v>
      </c>
      <c r="I47" s="300">
        <v>7599.1418839999997</v>
      </c>
      <c r="J47" s="14"/>
      <c r="K47" s="51"/>
      <c r="L47" s="14"/>
      <c r="M47" s="51"/>
      <c r="N47" s="14"/>
    </row>
    <row r="48" spans="1:22">
      <c r="A48" s="578"/>
      <c r="B48" s="574"/>
      <c r="C48" s="59" t="s">
        <v>58</v>
      </c>
      <c r="D48" s="112">
        <v>464.4</v>
      </c>
      <c r="E48" s="112">
        <v>1630.9170999999999</v>
      </c>
      <c r="F48" s="112">
        <v>4168.7857009999998</v>
      </c>
      <c r="G48" s="31">
        <v>5353.2447110000003</v>
      </c>
      <c r="H48" s="262">
        <v>5231.0034750000004</v>
      </c>
      <c r="I48" s="300">
        <v>5344.7757309999997</v>
      </c>
      <c r="J48" s="14"/>
      <c r="K48" s="51"/>
      <c r="L48" s="14"/>
      <c r="M48" s="51"/>
      <c r="N48" s="14"/>
    </row>
    <row r="49" spans="1:14">
      <c r="A49" s="578"/>
      <c r="B49" s="574"/>
      <c r="C49" s="59" t="s">
        <v>59</v>
      </c>
      <c r="D49" s="31">
        <f>D47-D48</f>
        <v>504</v>
      </c>
      <c r="E49" s="31">
        <f>E47-E48</f>
        <v>384.24066800000014</v>
      </c>
      <c r="F49" s="31">
        <f>F47-F48</f>
        <v>2290.9903039999999</v>
      </c>
      <c r="G49" s="31">
        <f>G47-G48</f>
        <v>2867.8377850000006</v>
      </c>
      <c r="H49" s="262">
        <f>H47-H48</f>
        <v>2840.6524219999992</v>
      </c>
      <c r="I49" s="357">
        <v>2254.3661529999999</v>
      </c>
      <c r="J49" s="14"/>
      <c r="K49" s="51"/>
      <c r="L49" s="14"/>
      <c r="M49" s="51"/>
      <c r="N49" s="14"/>
    </row>
    <row r="50" spans="1:14">
      <c r="A50" s="578"/>
      <c r="B50" s="574" t="s">
        <v>137</v>
      </c>
      <c r="C50" s="59" t="s">
        <v>56</v>
      </c>
      <c r="D50" s="112" t="s">
        <v>286</v>
      </c>
      <c r="E50" s="112">
        <f>SUM(E51:E52)</f>
        <v>2008.4658879999999</v>
      </c>
      <c r="F50" s="112">
        <f>SUM(F51:F52)</f>
        <v>12982.887934</v>
      </c>
      <c r="G50" s="112">
        <f>SUM(G51:G52)</f>
        <v>21665.221205000002</v>
      </c>
      <c r="H50" s="116">
        <f>SUM(H51:H52)</f>
        <v>28262.774708000001</v>
      </c>
      <c r="I50" s="357">
        <v>30342.015578999999</v>
      </c>
      <c r="J50" s="14"/>
      <c r="K50" s="51"/>
      <c r="L50" s="14"/>
      <c r="M50" s="51"/>
      <c r="N50" s="14"/>
    </row>
    <row r="51" spans="1:14">
      <c r="A51" s="578"/>
      <c r="B51" s="574"/>
      <c r="C51" s="59" t="s">
        <v>57</v>
      </c>
      <c r="D51" s="112" t="s">
        <v>286</v>
      </c>
      <c r="E51" s="112">
        <v>1686.024588</v>
      </c>
      <c r="F51" s="112">
        <v>9652.0734080000002</v>
      </c>
      <c r="G51" s="31">
        <v>15945.975406</v>
      </c>
      <c r="H51" s="262">
        <v>21087.581630000001</v>
      </c>
      <c r="I51" s="300">
        <v>22351.690430999999</v>
      </c>
      <c r="J51" s="14"/>
      <c r="K51" s="51"/>
      <c r="L51" s="14"/>
      <c r="M51" s="51"/>
      <c r="N51" s="14"/>
    </row>
    <row r="52" spans="1:14">
      <c r="A52" s="578"/>
      <c r="B52" s="574"/>
      <c r="C52" s="59" t="s">
        <v>58</v>
      </c>
      <c r="D52" s="112" t="s">
        <v>286</v>
      </c>
      <c r="E52" s="112">
        <v>322.44130000000001</v>
      </c>
      <c r="F52" s="112">
        <v>3330.8145260000001</v>
      </c>
      <c r="G52" s="31">
        <v>5719.2457990000003</v>
      </c>
      <c r="H52" s="262">
        <v>7175.1930780000002</v>
      </c>
      <c r="I52" s="300">
        <v>7990.3251479999999</v>
      </c>
      <c r="J52" s="14"/>
      <c r="K52" s="51"/>
      <c r="L52" s="14"/>
      <c r="M52" s="51"/>
      <c r="N52" s="14"/>
    </row>
    <row r="53" spans="1:14" ht="14.25" thickBot="1">
      <c r="A53" s="579"/>
      <c r="B53" s="580"/>
      <c r="C53" s="60" t="s">
        <v>59</v>
      </c>
      <c r="D53" s="118" t="s">
        <v>286</v>
      </c>
      <c r="E53" s="118">
        <f>E51-E52</f>
        <v>1363.583288</v>
      </c>
      <c r="F53" s="118">
        <f>F51-F52</f>
        <v>6321.2588820000001</v>
      </c>
      <c r="G53" s="118">
        <f>G51-G52</f>
        <v>10226.729606999999</v>
      </c>
      <c r="H53" s="293">
        <f>H51-H52</f>
        <v>13912.388552</v>
      </c>
      <c r="I53" s="357">
        <v>14361.365282999999</v>
      </c>
      <c r="J53" s="14"/>
      <c r="K53" s="51"/>
      <c r="L53" s="14"/>
      <c r="M53" s="51"/>
      <c r="N53" s="14"/>
    </row>
    <row r="54" spans="1:14">
      <c r="A54" s="64"/>
      <c r="B54" s="64"/>
      <c r="C54" s="64"/>
      <c r="D54" s="113"/>
      <c r="E54" s="113"/>
      <c r="F54" s="113"/>
      <c r="G54" s="113"/>
      <c r="H54" s="113"/>
      <c r="I54" s="113"/>
      <c r="J54" s="14"/>
      <c r="K54" s="51"/>
      <c r="L54" s="14"/>
      <c r="M54" s="51"/>
      <c r="N54" s="14"/>
    </row>
    <row r="55" spans="1:14">
      <c r="A55" s="25" t="s">
        <v>363</v>
      </c>
      <c r="B55" s="3"/>
      <c r="C55" s="33"/>
      <c r="D55" s="3"/>
      <c r="E55" s="33"/>
      <c r="F55" s="25" t="s">
        <v>364</v>
      </c>
      <c r="G55" s="25"/>
      <c r="H55" s="55"/>
      <c r="I55" s="55"/>
      <c r="J55" s="11"/>
      <c r="K55" s="11"/>
      <c r="L55" s="11"/>
      <c r="M55" s="11"/>
      <c r="N55" s="11"/>
    </row>
    <row r="56" spans="1:1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</sheetData>
  <mergeCells count="19">
    <mergeCell ref="U26:V26"/>
    <mergeCell ref="A14:A53"/>
    <mergeCell ref="M26:N26"/>
    <mergeCell ref="O26:P26"/>
    <mergeCell ref="Q26:R26"/>
    <mergeCell ref="S26:T26"/>
    <mergeCell ref="B30:B33"/>
    <mergeCell ref="B34:B37"/>
    <mergeCell ref="B38:B41"/>
    <mergeCell ref="B42:B45"/>
    <mergeCell ref="B46:B49"/>
    <mergeCell ref="B50:B53"/>
    <mergeCell ref="B22:B25"/>
    <mergeCell ref="B26:B29"/>
    <mergeCell ref="A4:C5"/>
    <mergeCell ref="A6:B9"/>
    <mergeCell ref="A10:B13"/>
    <mergeCell ref="B14:B17"/>
    <mergeCell ref="B18:B21"/>
  </mergeCells>
  <phoneticPr fontId="2" type="noConversion"/>
  <pageMargins left="0.31496062992125984" right="0.15748031496062992" top="0.19685039370078741" bottom="0.23622047244094491" header="0.15748031496062992" footer="0.31496062992125984"/>
  <pageSetup paperSize="9" scale="8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I39"/>
  <sheetViews>
    <sheetView view="pageBreakPreview" zoomScale="145" zoomScaleNormal="100" zoomScaleSheetLayoutView="14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" sqref="B4:E4"/>
    </sheetView>
  </sheetViews>
  <sheetFormatPr defaultColWidth="9" defaultRowHeight="13.5"/>
  <cols>
    <col min="1" max="2" width="9" style="41"/>
    <col min="3" max="3" width="109.625" style="41" customWidth="1"/>
    <col min="4" max="4" width="13.375" style="41" bestFit="1" customWidth="1"/>
    <col min="5" max="6" width="9" style="41"/>
    <col min="7" max="7" width="97.625" style="41" customWidth="1"/>
    <col min="8" max="8" width="10.5" style="41" bestFit="1" customWidth="1"/>
    <col min="9" max="16384" width="9" style="41"/>
  </cols>
  <sheetData>
    <row r="1" spans="1:9" s="75" customFormat="1">
      <c r="A1" s="75" t="s">
        <v>576</v>
      </c>
    </row>
    <row r="2" spans="1:9" s="75" customFormat="1">
      <c r="A2" s="91" t="s">
        <v>577</v>
      </c>
      <c r="B2" s="91"/>
      <c r="D2" s="91"/>
      <c r="E2" s="91"/>
      <c r="F2" s="91"/>
      <c r="G2" s="91"/>
      <c r="H2" s="91"/>
      <c r="I2" s="91"/>
    </row>
    <row r="3" spans="1:9" s="75" customFormat="1" ht="14.25" thickBot="1">
      <c r="A3" s="90"/>
      <c r="B3" s="69"/>
      <c r="C3" s="69"/>
      <c r="D3" s="69"/>
      <c r="E3" s="69"/>
      <c r="F3" s="69"/>
      <c r="G3" s="69"/>
      <c r="H3" s="69"/>
      <c r="I3" s="84" t="s">
        <v>151</v>
      </c>
    </row>
    <row r="4" spans="1:9" s="75" customFormat="1" ht="15" customHeight="1">
      <c r="A4" s="585" t="s">
        <v>96</v>
      </c>
      <c r="B4" s="585" t="s">
        <v>104</v>
      </c>
      <c r="C4" s="585"/>
      <c r="D4" s="585"/>
      <c r="E4" s="585"/>
      <c r="F4" s="585" t="s">
        <v>94</v>
      </c>
      <c r="G4" s="585"/>
      <c r="H4" s="585"/>
      <c r="I4" s="585"/>
    </row>
    <row r="5" spans="1:9" s="75" customFormat="1" ht="15" customHeight="1" thickBot="1">
      <c r="A5" s="586"/>
      <c r="B5" s="136" t="s">
        <v>93</v>
      </c>
      <c r="C5" s="136" t="s">
        <v>92</v>
      </c>
      <c r="D5" s="146" t="s">
        <v>64</v>
      </c>
      <c r="E5" s="146" t="s">
        <v>65</v>
      </c>
      <c r="F5" s="146" t="s">
        <v>93</v>
      </c>
      <c r="G5" s="146" t="s">
        <v>92</v>
      </c>
      <c r="H5" s="298" t="s">
        <v>103</v>
      </c>
      <c r="I5" s="146" t="s">
        <v>102</v>
      </c>
    </row>
    <row r="6" spans="1:9" s="75" customFormat="1" ht="15" customHeight="1">
      <c r="A6" s="201">
        <v>1</v>
      </c>
      <c r="B6" s="202">
        <v>85</v>
      </c>
      <c r="C6" s="195" t="s">
        <v>101</v>
      </c>
      <c r="D6" s="360">
        <v>138212.60800000001</v>
      </c>
      <c r="E6" s="203">
        <f t="shared" ref="E6:E17" si="0">D6/$D$18*100</f>
        <v>24.135000890669676</v>
      </c>
      <c r="F6" s="204">
        <v>27</v>
      </c>
      <c r="G6" s="195" t="s">
        <v>34</v>
      </c>
      <c r="H6" s="359">
        <v>175612.10699999999</v>
      </c>
      <c r="I6" s="205">
        <f t="shared" ref="I6:I17" si="1">H6/$H$18*100</f>
        <v>33.417175928536594</v>
      </c>
    </row>
    <row r="7" spans="1:9" s="75" customFormat="1" ht="15" customHeight="1">
      <c r="A7" s="206">
        <v>2</v>
      </c>
      <c r="B7" s="37">
        <v>87</v>
      </c>
      <c r="C7" s="78" t="s">
        <v>88</v>
      </c>
      <c r="D7" s="361">
        <v>73345.214000000007</v>
      </c>
      <c r="E7" s="88">
        <f t="shared" si="0"/>
        <v>12.807708579063629</v>
      </c>
      <c r="F7" s="147">
        <v>85</v>
      </c>
      <c r="G7" s="78" t="s">
        <v>33</v>
      </c>
      <c r="H7" s="358">
        <v>75080.054000000004</v>
      </c>
      <c r="I7" s="207">
        <f t="shared" si="1"/>
        <v>14.286961281331404</v>
      </c>
    </row>
    <row r="8" spans="1:9" s="75" customFormat="1" ht="15" customHeight="1">
      <c r="A8" s="206">
        <v>3</v>
      </c>
      <c r="B8" s="37">
        <v>84</v>
      </c>
      <c r="C8" s="78" t="s">
        <v>239</v>
      </c>
      <c r="D8" s="361">
        <v>63040.038999999997</v>
      </c>
      <c r="E8" s="88">
        <f t="shared" si="0"/>
        <v>11.008195413061383</v>
      </c>
      <c r="F8" s="147">
        <v>84</v>
      </c>
      <c r="G8" s="78" t="s">
        <v>239</v>
      </c>
      <c r="H8" s="358">
        <v>48809.144</v>
      </c>
      <c r="I8" s="207">
        <f t="shared" si="1"/>
        <v>9.2878775833449581</v>
      </c>
    </row>
    <row r="9" spans="1:9" s="75" customFormat="1" ht="15" customHeight="1">
      <c r="A9" s="206">
        <v>4</v>
      </c>
      <c r="B9" s="37">
        <v>27</v>
      </c>
      <c r="C9" s="78" t="s">
        <v>91</v>
      </c>
      <c r="D9" s="361">
        <v>52384.18</v>
      </c>
      <c r="E9" s="88">
        <f t="shared" si="0"/>
        <v>9.1474450070213607</v>
      </c>
      <c r="F9" s="147">
        <v>72</v>
      </c>
      <c r="G9" s="78" t="s">
        <v>44</v>
      </c>
      <c r="H9" s="358">
        <v>21956.436000000002</v>
      </c>
      <c r="I9" s="207">
        <f t="shared" si="1"/>
        <v>4.1780837159231528</v>
      </c>
    </row>
    <row r="10" spans="1:9" s="75" customFormat="1" ht="15" customHeight="1">
      <c r="A10" s="206">
        <v>6</v>
      </c>
      <c r="B10" s="37">
        <v>89</v>
      </c>
      <c r="C10" s="78" t="s">
        <v>311</v>
      </c>
      <c r="D10" s="361">
        <v>38338.233999999997</v>
      </c>
      <c r="E10" s="88">
        <f t="shared" si="0"/>
        <v>6.6947098757929702</v>
      </c>
      <c r="F10" s="147">
        <v>90</v>
      </c>
      <c r="G10" s="78" t="s">
        <v>312</v>
      </c>
      <c r="H10" s="358">
        <v>17869.305</v>
      </c>
      <c r="I10" s="207">
        <f t="shared" si="1"/>
        <v>3.4003447661252566</v>
      </c>
    </row>
    <row r="11" spans="1:9" s="75" customFormat="1" ht="15" customHeight="1">
      <c r="A11" s="206">
        <v>5</v>
      </c>
      <c r="B11" s="37">
        <v>90</v>
      </c>
      <c r="C11" s="78" t="s">
        <v>310</v>
      </c>
      <c r="D11" s="361">
        <v>35901.409</v>
      </c>
      <c r="E11" s="88">
        <f t="shared" si="0"/>
        <v>6.2691859355645505</v>
      </c>
      <c r="F11" s="147">
        <v>26</v>
      </c>
      <c r="G11" s="78" t="s">
        <v>313</v>
      </c>
      <c r="H11" s="358">
        <v>16756.409</v>
      </c>
      <c r="I11" s="207">
        <f t="shared" si="1"/>
        <v>3.1885721152671658</v>
      </c>
    </row>
    <row r="12" spans="1:9" s="75" customFormat="1" ht="15" customHeight="1">
      <c r="A12" s="206">
        <v>7</v>
      </c>
      <c r="B12" s="37">
        <v>39</v>
      </c>
      <c r="C12" s="78" t="s">
        <v>89</v>
      </c>
      <c r="D12" s="361">
        <v>31825.944</v>
      </c>
      <c r="E12" s="88">
        <f t="shared" si="0"/>
        <v>5.5575189405759806</v>
      </c>
      <c r="F12" s="147">
        <v>29</v>
      </c>
      <c r="G12" s="78" t="s">
        <v>37</v>
      </c>
      <c r="H12" s="358">
        <v>14307.634</v>
      </c>
      <c r="I12" s="207">
        <f t="shared" si="1"/>
        <v>2.7225954443967337</v>
      </c>
    </row>
    <row r="13" spans="1:9" s="75" customFormat="1" ht="15" customHeight="1">
      <c r="A13" s="206">
        <v>8</v>
      </c>
      <c r="B13" s="37">
        <v>29</v>
      </c>
      <c r="C13" s="78" t="s">
        <v>298</v>
      </c>
      <c r="D13" s="361">
        <v>24330.476999999999</v>
      </c>
      <c r="E13" s="88">
        <f t="shared" si="0"/>
        <v>4.2486433948588687</v>
      </c>
      <c r="F13" s="147">
        <v>87</v>
      </c>
      <c r="G13" s="78" t="s">
        <v>314</v>
      </c>
      <c r="H13" s="358">
        <v>13314.544</v>
      </c>
      <c r="I13" s="207">
        <f t="shared" si="1"/>
        <v>2.5336206418629286</v>
      </c>
    </row>
    <row r="14" spans="1:9" s="75" customFormat="1" ht="15" customHeight="1">
      <c r="A14" s="206">
        <v>9</v>
      </c>
      <c r="B14" s="37">
        <v>72</v>
      </c>
      <c r="C14" s="78" t="s">
        <v>299</v>
      </c>
      <c r="D14" s="361">
        <v>23943.952000000001</v>
      </c>
      <c r="E14" s="88">
        <f t="shared" si="0"/>
        <v>4.1811475176429056</v>
      </c>
      <c r="F14" s="147">
        <v>39</v>
      </c>
      <c r="G14" s="78" t="s">
        <v>315</v>
      </c>
      <c r="H14" s="358">
        <v>10703.993</v>
      </c>
      <c r="I14" s="207">
        <f t="shared" si="1"/>
        <v>2.0368596637749139</v>
      </c>
    </row>
    <row r="15" spans="1:9" s="75" customFormat="1" ht="15" customHeight="1">
      <c r="A15" s="206">
        <v>10</v>
      </c>
      <c r="B15" s="37">
        <v>73</v>
      </c>
      <c r="C15" s="137" t="s">
        <v>100</v>
      </c>
      <c r="D15" s="361">
        <v>12655.474</v>
      </c>
      <c r="E15" s="88">
        <f t="shared" si="0"/>
        <v>2.2099277387331187</v>
      </c>
      <c r="F15" s="147">
        <v>73</v>
      </c>
      <c r="G15" s="137" t="s">
        <v>100</v>
      </c>
      <c r="H15" s="358">
        <v>8904.2839999999997</v>
      </c>
      <c r="I15" s="207">
        <f t="shared" si="1"/>
        <v>1.6943935701748256</v>
      </c>
    </row>
    <row r="16" spans="1:9" s="75" customFormat="1" ht="15" customHeight="1">
      <c r="A16" s="587" t="s">
        <v>99</v>
      </c>
      <c r="B16" s="588"/>
      <c r="C16" s="589"/>
      <c r="D16" s="362">
        <f>SUM(D6:D15)</f>
        <v>493977.53100000002</v>
      </c>
      <c r="E16" s="88">
        <f t="shared" si="0"/>
        <v>86.259483292984456</v>
      </c>
      <c r="F16" s="590" t="s">
        <v>99</v>
      </c>
      <c r="G16" s="590"/>
      <c r="H16" s="89">
        <f>SUM(H6:H15)</f>
        <v>403313.91</v>
      </c>
      <c r="I16" s="207">
        <f t="shared" si="1"/>
        <v>76.746484710737931</v>
      </c>
    </row>
    <row r="17" spans="1:9" s="75" customFormat="1" ht="15" customHeight="1">
      <c r="A17" s="587" t="s">
        <v>98</v>
      </c>
      <c r="B17" s="588"/>
      <c r="C17" s="589"/>
      <c r="D17" s="89">
        <f>D18-D16</f>
        <v>78687.075999999943</v>
      </c>
      <c r="E17" s="88">
        <f t="shared" si="0"/>
        <v>13.740516707015551</v>
      </c>
      <c r="F17" s="590" t="s">
        <v>98</v>
      </c>
      <c r="G17" s="590"/>
      <c r="H17" s="89">
        <f>H18-H16</f>
        <v>122200.59600000008</v>
      </c>
      <c r="I17" s="207">
        <f t="shared" si="1"/>
        <v>23.253515289262076</v>
      </c>
    </row>
    <row r="18" spans="1:9" s="75" customFormat="1" ht="15" customHeight="1" thickBot="1">
      <c r="A18" s="581" t="s">
        <v>97</v>
      </c>
      <c r="B18" s="582"/>
      <c r="C18" s="583"/>
      <c r="D18" s="363">
        <v>572664.60699999996</v>
      </c>
      <c r="E18" s="87">
        <f>D18/$D$18*100</f>
        <v>100</v>
      </c>
      <c r="F18" s="584" t="s">
        <v>97</v>
      </c>
      <c r="G18" s="584"/>
      <c r="H18" s="358">
        <v>525514.50600000005</v>
      </c>
      <c r="I18" s="208">
        <f>H18/$H$18*100</f>
        <v>100</v>
      </c>
    </row>
    <row r="19" spans="1:9">
      <c r="D19" s="25"/>
      <c r="E19" s="51"/>
      <c r="H19" s="50"/>
      <c r="I19" s="50"/>
    </row>
    <row r="20" spans="1:9">
      <c r="A20" s="25" t="s">
        <v>148</v>
      </c>
      <c r="B20" s="25"/>
      <c r="D20" s="25"/>
      <c r="E20" s="51"/>
      <c r="F20" s="25" t="s">
        <v>147</v>
      </c>
      <c r="G20" s="25"/>
      <c r="H20" s="25"/>
      <c r="I20" s="25"/>
    </row>
    <row r="21" spans="1:9">
      <c r="A21" s="51"/>
      <c r="B21" s="51"/>
      <c r="C21" s="51"/>
      <c r="D21" s="51"/>
      <c r="E21" s="51"/>
      <c r="F21" s="51"/>
      <c r="G21" s="51"/>
      <c r="H21" s="51"/>
      <c r="I21" s="51"/>
    </row>
    <row r="25" spans="1:9" ht="15" customHeight="1"/>
    <row r="26" spans="1:9" ht="15" customHeight="1"/>
    <row r="27" spans="1:9" ht="15" customHeight="1"/>
    <row r="28" spans="1:9" ht="15" customHeight="1"/>
    <row r="29" spans="1:9" ht="15" customHeight="1"/>
    <row r="30" spans="1:9" ht="15" customHeight="1"/>
    <row r="31" spans="1:9" ht="15" customHeight="1"/>
    <row r="32" spans="1:9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</sheetData>
  <mergeCells count="9">
    <mergeCell ref="A18:C18"/>
    <mergeCell ref="F18:G18"/>
    <mergeCell ref="A4:A5"/>
    <mergeCell ref="B4:E4"/>
    <mergeCell ref="F4:I4"/>
    <mergeCell ref="A16:C16"/>
    <mergeCell ref="F16:G16"/>
    <mergeCell ref="A17:C17"/>
    <mergeCell ref="F17:G17"/>
  </mergeCells>
  <phoneticPr fontId="2" type="noConversion"/>
  <pageMargins left="0.18" right="0.23622047244094491" top="0.35" bottom="0.35433070866141736" header="0.31496062992125984" footer="0.31496062992125984"/>
  <pageSetup paperSize="9" scale="49" orientation="landscape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A1:I20"/>
  <sheetViews>
    <sheetView view="pageBreakPreview" topLeftCell="D1" zoomScale="85" zoomScaleNormal="100" zoomScaleSheetLayoutView="85" workbookViewId="0">
      <selection activeCell="A2" sqref="A2"/>
    </sheetView>
  </sheetViews>
  <sheetFormatPr defaultRowHeight="16.5"/>
  <cols>
    <col min="3" max="3" width="110.25" customWidth="1"/>
    <col min="7" max="7" width="99.5" customWidth="1"/>
  </cols>
  <sheetData>
    <row r="1" spans="1:9" s="75" customFormat="1" ht="13.5">
      <c r="A1" s="85" t="s">
        <v>579</v>
      </c>
      <c r="B1" s="85"/>
      <c r="C1" s="85"/>
      <c r="D1" s="85"/>
      <c r="E1" s="85"/>
      <c r="F1" s="85"/>
      <c r="G1" s="85"/>
      <c r="H1" s="85"/>
      <c r="I1" s="85"/>
    </row>
    <row r="2" spans="1:9" s="75" customFormat="1" ht="13.5">
      <c r="A2" s="85" t="s">
        <v>580</v>
      </c>
      <c r="B2" s="85"/>
      <c r="D2" s="85"/>
      <c r="E2" s="85"/>
      <c r="H2" s="85"/>
      <c r="I2" s="85"/>
    </row>
    <row r="3" spans="1:9" s="75" customFormat="1" ht="14.25" thickBot="1">
      <c r="A3" s="86"/>
      <c r="D3" s="86"/>
      <c r="E3" s="86"/>
      <c r="H3" s="85"/>
      <c r="I3" s="84" t="s">
        <v>151</v>
      </c>
    </row>
    <row r="4" spans="1:9" s="75" customFormat="1" ht="15" customHeight="1">
      <c r="A4" s="585" t="s">
        <v>96</v>
      </c>
      <c r="B4" s="594" t="s">
        <v>95</v>
      </c>
      <c r="C4" s="594"/>
      <c r="D4" s="594"/>
      <c r="E4" s="594"/>
      <c r="F4" s="585" t="s">
        <v>94</v>
      </c>
      <c r="G4" s="585"/>
      <c r="H4" s="585"/>
      <c r="I4" s="585"/>
    </row>
    <row r="5" spans="1:9" s="75" customFormat="1" ht="15" customHeight="1" thickBot="1">
      <c r="A5" s="593"/>
      <c r="B5" s="82" t="s">
        <v>93</v>
      </c>
      <c r="C5" s="82" t="s">
        <v>153</v>
      </c>
      <c r="D5" s="82" t="s">
        <v>64</v>
      </c>
      <c r="E5" s="82" t="s">
        <v>66</v>
      </c>
      <c r="F5" s="82" t="s">
        <v>93</v>
      </c>
      <c r="G5" s="83" t="s">
        <v>92</v>
      </c>
      <c r="H5" s="371" t="s">
        <v>64</v>
      </c>
      <c r="I5" s="82" t="s">
        <v>66</v>
      </c>
    </row>
    <row r="6" spans="1:9" s="75" customFormat="1" ht="15" customHeight="1">
      <c r="A6" s="193">
        <v>1</v>
      </c>
      <c r="B6" s="194">
        <v>85</v>
      </c>
      <c r="C6" s="195" t="s">
        <v>316</v>
      </c>
      <c r="D6" s="367">
        <v>20469</v>
      </c>
      <c r="E6" s="203">
        <f t="shared" ref="E6:E18" si="0">D6/$D$18*100</f>
        <v>24.201615096302778</v>
      </c>
      <c r="F6" s="196">
        <v>27</v>
      </c>
      <c r="G6" s="195" t="s">
        <v>34</v>
      </c>
      <c r="H6" s="375">
        <v>17165</v>
      </c>
      <c r="I6" s="372">
        <f t="shared" ref="I6:I18" si="1">H6/$H$18*100</f>
        <v>32.133363285783815</v>
      </c>
    </row>
    <row r="7" spans="1:9" s="75" customFormat="1" ht="15" customHeight="1">
      <c r="A7" s="197">
        <v>2</v>
      </c>
      <c r="B7" s="80">
        <v>27</v>
      </c>
      <c r="C7" s="78" t="s">
        <v>317</v>
      </c>
      <c r="D7" s="367">
        <v>18915</v>
      </c>
      <c r="E7" s="88">
        <f t="shared" si="0"/>
        <v>22.364236139848895</v>
      </c>
      <c r="F7" s="79">
        <v>85</v>
      </c>
      <c r="G7" s="78" t="s">
        <v>33</v>
      </c>
      <c r="H7" s="376">
        <v>11704</v>
      </c>
      <c r="I7" s="373">
        <f t="shared" si="1"/>
        <v>21.910217529671648</v>
      </c>
    </row>
    <row r="8" spans="1:9" s="75" customFormat="1" ht="15" customHeight="1">
      <c r="A8" s="197">
        <v>3</v>
      </c>
      <c r="B8" s="80">
        <v>84</v>
      </c>
      <c r="C8" s="78" t="s">
        <v>319</v>
      </c>
      <c r="D8" s="367">
        <v>6711</v>
      </c>
      <c r="E8" s="88">
        <f t="shared" si="0"/>
        <v>7.9347813235276732</v>
      </c>
      <c r="F8" s="79">
        <v>84</v>
      </c>
      <c r="G8" s="78" t="s">
        <v>239</v>
      </c>
      <c r="H8" s="376">
        <v>2878</v>
      </c>
      <c r="I8" s="373">
        <f t="shared" si="1"/>
        <v>5.387697030963345</v>
      </c>
    </row>
    <row r="9" spans="1:9" s="75" customFormat="1" ht="15" customHeight="1">
      <c r="A9" s="197">
        <v>4</v>
      </c>
      <c r="B9" s="80">
        <v>72</v>
      </c>
      <c r="C9" s="78" t="s">
        <v>318</v>
      </c>
      <c r="D9" s="367">
        <v>4838</v>
      </c>
      <c r="E9" s="88">
        <f t="shared" si="0"/>
        <v>5.7202312685481873</v>
      </c>
      <c r="F9" s="79">
        <v>62</v>
      </c>
      <c r="G9" s="78" t="s">
        <v>309</v>
      </c>
      <c r="H9" s="376">
        <v>2478</v>
      </c>
      <c r="I9" s="373">
        <f t="shared" si="1"/>
        <v>4.6388857688419636</v>
      </c>
    </row>
    <row r="10" spans="1:9" s="75" customFormat="1" ht="15" customHeight="1">
      <c r="A10" s="197">
        <v>5</v>
      </c>
      <c r="B10" s="80">
        <v>39</v>
      </c>
      <c r="C10" s="78" t="s">
        <v>89</v>
      </c>
      <c r="D10" s="367">
        <v>4047</v>
      </c>
      <c r="E10" s="88">
        <f t="shared" si="0"/>
        <v>4.784988826749589</v>
      </c>
      <c r="F10" s="79">
        <v>29</v>
      </c>
      <c r="G10" s="78" t="s">
        <v>323</v>
      </c>
      <c r="H10" s="376">
        <v>1269</v>
      </c>
      <c r="I10" s="373">
        <f t="shared" si="1"/>
        <v>2.3756037290800851</v>
      </c>
    </row>
    <row r="11" spans="1:9" s="75" customFormat="1" ht="15" customHeight="1">
      <c r="A11" s="197">
        <v>6</v>
      </c>
      <c r="B11" s="80">
        <v>87</v>
      </c>
      <c r="C11" s="78" t="s">
        <v>88</v>
      </c>
      <c r="D11" s="367">
        <v>2659</v>
      </c>
      <c r="E11" s="88">
        <f t="shared" si="0"/>
        <v>3.1438807240739206</v>
      </c>
      <c r="F11" s="80">
        <v>90</v>
      </c>
      <c r="G11" s="78" t="s">
        <v>301</v>
      </c>
      <c r="H11" s="376">
        <v>1128</v>
      </c>
      <c r="I11" s="373">
        <f t="shared" si="1"/>
        <v>2.111647759182298</v>
      </c>
    </row>
    <row r="12" spans="1:9" s="75" customFormat="1" ht="15" customHeight="1">
      <c r="A12" s="197">
        <v>7</v>
      </c>
      <c r="B12" s="80">
        <v>89</v>
      </c>
      <c r="C12" s="78" t="s">
        <v>311</v>
      </c>
      <c r="D12" s="367">
        <v>5904</v>
      </c>
      <c r="E12" s="88">
        <f t="shared" si="0"/>
        <v>6.9806212090757533</v>
      </c>
      <c r="F12" s="79">
        <v>40</v>
      </c>
      <c r="G12" s="78" t="s">
        <v>322</v>
      </c>
      <c r="H12" s="376">
        <v>1087</v>
      </c>
      <c r="I12" s="373">
        <f t="shared" si="1"/>
        <v>2.0348946048148564</v>
      </c>
    </row>
    <row r="13" spans="1:9" s="75" customFormat="1" ht="15" customHeight="1">
      <c r="A13" s="197">
        <v>8</v>
      </c>
      <c r="B13" s="80">
        <v>90</v>
      </c>
      <c r="C13" s="78" t="s">
        <v>321</v>
      </c>
      <c r="D13" s="367">
        <v>2145</v>
      </c>
      <c r="E13" s="88">
        <f t="shared" si="0"/>
        <v>2.5361504900859573</v>
      </c>
      <c r="F13" s="79">
        <v>44</v>
      </c>
      <c r="G13" s="370" t="s">
        <v>578</v>
      </c>
      <c r="H13" s="376">
        <v>1084</v>
      </c>
      <c r="I13" s="373">
        <f t="shared" si="1"/>
        <v>2.0292785203489463</v>
      </c>
    </row>
    <row r="14" spans="1:9" s="75" customFormat="1" ht="15" customHeight="1">
      <c r="A14" s="197">
        <v>9</v>
      </c>
      <c r="B14" s="80">
        <v>73</v>
      </c>
      <c r="C14" s="78" t="s">
        <v>300</v>
      </c>
      <c r="D14" s="367">
        <v>1509</v>
      </c>
      <c r="E14" s="88">
        <f t="shared" si="0"/>
        <v>1.7841730021164146</v>
      </c>
      <c r="F14" s="80">
        <v>39</v>
      </c>
      <c r="G14" s="78" t="s">
        <v>89</v>
      </c>
      <c r="H14" s="376">
        <v>990</v>
      </c>
      <c r="I14" s="373">
        <f t="shared" si="1"/>
        <v>1.8533078737504212</v>
      </c>
    </row>
    <row r="15" spans="1:9" s="75" customFormat="1" ht="15" customHeight="1">
      <c r="A15" s="197">
        <v>10</v>
      </c>
      <c r="B15" s="80">
        <v>60</v>
      </c>
      <c r="C15" s="137" t="s">
        <v>320</v>
      </c>
      <c r="D15" s="367">
        <v>1997</v>
      </c>
      <c r="E15" s="88">
        <f t="shared" si="0"/>
        <v>2.3611620180427302</v>
      </c>
      <c r="F15" s="79">
        <v>38</v>
      </c>
      <c r="G15" s="78" t="s">
        <v>303</v>
      </c>
      <c r="H15" s="377">
        <v>906</v>
      </c>
      <c r="I15" s="373">
        <f t="shared" si="1"/>
        <v>1.696057508704931</v>
      </c>
    </row>
    <row r="16" spans="1:9" s="75" customFormat="1" ht="15" customHeight="1">
      <c r="A16" s="591" t="s">
        <v>87</v>
      </c>
      <c r="B16" s="590"/>
      <c r="C16" s="590"/>
      <c r="D16" s="368">
        <f>SUM(D6:D15)</f>
        <v>69194</v>
      </c>
      <c r="E16" s="88">
        <f t="shared" si="0"/>
        <v>81.811840098371903</v>
      </c>
      <c r="F16" s="590" t="s">
        <v>87</v>
      </c>
      <c r="G16" s="590"/>
      <c r="H16" s="374">
        <f>SUM(H6:H15)</f>
        <v>40689</v>
      </c>
      <c r="I16" s="198">
        <f t="shared" si="1"/>
        <v>76.170953611142309</v>
      </c>
    </row>
    <row r="17" spans="1:9" s="75" customFormat="1" ht="15" customHeight="1">
      <c r="A17" s="591" t="s">
        <v>86</v>
      </c>
      <c r="B17" s="590"/>
      <c r="C17" s="590"/>
      <c r="D17" s="332">
        <f>D18-D16</f>
        <v>15383</v>
      </c>
      <c r="E17" s="88">
        <f t="shared" si="0"/>
        <v>18.188159901628101</v>
      </c>
      <c r="F17" s="590" t="s">
        <v>86</v>
      </c>
      <c r="G17" s="590"/>
      <c r="H17" s="77">
        <f>H18-H16</f>
        <v>12729</v>
      </c>
      <c r="I17" s="198">
        <f t="shared" si="1"/>
        <v>23.829046388857687</v>
      </c>
    </row>
    <row r="18" spans="1:9" s="75" customFormat="1" ht="15" customHeight="1" thickBot="1">
      <c r="A18" s="592" t="s">
        <v>85</v>
      </c>
      <c r="B18" s="584"/>
      <c r="C18" s="584"/>
      <c r="D18" s="369">
        <v>84577</v>
      </c>
      <c r="E18" s="87">
        <f t="shared" si="0"/>
        <v>100</v>
      </c>
      <c r="F18" s="584" t="s">
        <v>324</v>
      </c>
      <c r="G18" s="584"/>
      <c r="H18" s="369">
        <v>53418</v>
      </c>
      <c r="I18" s="199">
        <f t="shared" si="1"/>
        <v>100</v>
      </c>
    </row>
    <row r="19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9">
      <c r="A20" s="25" t="s">
        <v>148</v>
      </c>
      <c r="B20" s="25"/>
      <c r="C20" s="41"/>
      <c r="D20" s="25"/>
      <c r="E20" s="51"/>
      <c r="F20" s="25" t="s">
        <v>147</v>
      </c>
      <c r="G20" s="25"/>
      <c r="H20" s="25"/>
      <c r="I20" s="25"/>
    </row>
  </sheetData>
  <mergeCells count="9">
    <mergeCell ref="A17:C17"/>
    <mergeCell ref="F17:G17"/>
    <mergeCell ref="A18:C18"/>
    <mergeCell ref="F18:G18"/>
    <mergeCell ref="A4:A5"/>
    <mergeCell ref="B4:E4"/>
    <mergeCell ref="F4:I4"/>
    <mergeCell ref="A16:C16"/>
    <mergeCell ref="F16:G16"/>
  </mergeCells>
  <phoneticPr fontId="2" type="noConversion"/>
  <pageMargins left="0.7" right="0.7" top="0.75" bottom="0.75" header="0.3" footer="0.3"/>
  <pageSetup paperSize="9" scale="28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Q56"/>
  <sheetViews>
    <sheetView view="pageBreakPreview" zoomScale="85" zoomScaleNormal="100" zoomScaleSheetLayoutView="85" workbookViewId="0">
      <selection activeCell="B15" sqref="B15:C15"/>
    </sheetView>
  </sheetViews>
  <sheetFormatPr defaultRowHeight="16.5"/>
  <cols>
    <col min="3" max="3" width="78.625" bestFit="1" customWidth="1"/>
    <col min="5" max="5" width="9" style="141"/>
  </cols>
  <sheetData>
    <row r="1" spans="1:17" s="74" customFormat="1">
      <c r="A1" s="104" t="s">
        <v>585</v>
      </c>
      <c r="C1" s="105"/>
      <c r="E1" s="138"/>
    </row>
    <row r="2" spans="1:17" s="74" customFormat="1">
      <c r="A2" s="104" t="s">
        <v>586</v>
      </c>
      <c r="E2" s="138"/>
      <c r="F2" s="104"/>
      <c r="G2" s="104"/>
      <c r="I2" s="104"/>
      <c r="J2" s="104"/>
      <c r="K2" s="104"/>
      <c r="L2" s="104"/>
      <c r="M2" s="104"/>
      <c r="N2" s="104"/>
      <c r="O2" s="104"/>
    </row>
    <row r="3" spans="1:17" s="67" customFormat="1" ht="17.25" thickBot="1">
      <c r="D3" s="381"/>
      <c r="E3" s="139"/>
      <c r="F3" s="76"/>
      <c r="G3" s="76"/>
      <c r="H3" s="76"/>
      <c r="I3" s="76"/>
      <c r="J3" s="76"/>
      <c r="K3" s="76"/>
      <c r="L3" s="76"/>
      <c r="M3" s="76"/>
      <c r="N3" s="76"/>
      <c r="O3" s="84" t="s">
        <v>151</v>
      </c>
    </row>
    <row r="4" spans="1:17" s="67" customFormat="1" ht="21.75" thickBot="1">
      <c r="A4" s="103" t="s">
        <v>139</v>
      </c>
      <c r="B4" s="101" t="s">
        <v>93</v>
      </c>
      <c r="C4" s="102" t="s">
        <v>138</v>
      </c>
      <c r="D4" s="595" t="s">
        <v>116</v>
      </c>
      <c r="E4" s="597"/>
      <c r="F4" s="101" t="s">
        <v>115</v>
      </c>
      <c r="G4" s="101" t="s">
        <v>114</v>
      </c>
      <c r="H4" s="101" t="s">
        <v>113</v>
      </c>
      <c r="I4" s="101" t="s">
        <v>84</v>
      </c>
      <c r="J4" s="101" t="s">
        <v>112</v>
      </c>
      <c r="K4" s="101" t="s">
        <v>111</v>
      </c>
      <c r="L4" s="101" t="s">
        <v>110</v>
      </c>
      <c r="M4" s="101" t="s">
        <v>109</v>
      </c>
      <c r="N4" s="101" t="s">
        <v>108</v>
      </c>
      <c r="O4" s="100" t="s">
        <v>137</v>
      </c>
      <c r="P4" s="595" t="s">
        <v>117</v>
      </c>
      <c r="Q4" s="596"/>
    </row>
    <row r="5" spans="1:17" s="67" customFormat="1" ht="21.75" thickBot="1">
      <c r="A5" s="99"/>
      <c r="B5" s="98"/>
      <c r="C5" s="97" t="s">
        <v>107</v>
      </c>
      <c r="D5" s="380">
        <v>84577</v>
      </c>
      <c r="E5" s="386">
        <f>D5/$D$5</f>
        <v>1</v>
      </c>
      <c r="F5" s="387">
        <v>290</v>
      </c>
      <c r="G5" s="387">
        <v>654</v>
      </c>
      <c r="H5" s="387">
        <v>11361</v>
      </c>
      <c r="I5" s="387">
        <v>156</v>
      </c>
      <c r="J5" s="388">
        <v>7583</v>
      </c>
      <c r="K5" s="389">
        <v>800</v>
      </c>
      <c r="L5" s="388">
        <v>10032</v>
      </c>
      <c r="M5" s="388">
        <v>23750</v>
      </c>
      <c r="N5" s="388">
        <v>7599</v>
      </c>
      <c r="O5" s="390">
        <v>22352</v>
      </c>
      <c r="P5" s="391">
        <v>572665</v>
      </c>
      <c r="Q5" s="382">
        <f t="shared" ref="Q5:Q26" si="0">P5/$P$5</f>
        <v>1</v>
      </c>
    </row>
    <row r="6" spans="1:17" s="67" customFormat="1">
      <c r="A6" s="193">
        <v>1</v>
      </c>
      <c r="B6" s="194">
        <v>85</v>
      </c>
      <c r="C6" s="282" t="s">
        <v>325</v>
      </c>
      <c r="D6" s="392">
        <v>20469</v>
      </c>
      <c r="E6" s="393">
        <f t="shared" ref="E6:E25" si="1">D6/$D$5</f>
        <v>0.24201615096302778</v>
      </c>
      <c r="F6" s="394">
        <v>2</v>
      </c>
      <c r="G6" s="394">
        <v>63</v>
      </c>
      <c r="H6" s="395">
        <v>710</v>
      </c>
      <c r="I6" s="395">
        <v>1</v>
      </c>
      <c r="J6" s="396">
        <v>1387</v>
      </c>
      <c r="K6" s="397">
        <v>46</v>
      </c>
      <c r="L6" s="398">
        <v>3739</v>
      </c>
      <c r="M6" s="398">
        <v>5031</v>
      </c>
      <c r="N6" s="397">
        <v>994</v>
      </c>
      <c r="O6" s="399">
        <v>8498</v>
      </c>
      <c r="P6" s="400">
        <v>138213</v>
      </c>
      <c r="Q6" s="383">
        <f t="shared" si="0"/>
        <v>0.24135052779548252</v>
      </c>
    </row>
    <row r="7" spans="1:17" s="67" customFormat="1">
      <c r="A7" s="197">
        <v>2</v>
      </c>
      <c r="B7" s="80">
        <v>27</v>
      </c>
      <c r="C7" s="283" t="s">
        <v>326</v>
      </c>
      <c r="D7" s="367">
        <v>18915</v>
      </c>
      <c r="E7" s="401">
        <f t="shared" si="1"/>
        <v>0.22364236139848895</v>
      </c>
      <c r="F7" s="402">
        <v>4</v>
      </c>
      <c r="G7" s="403">
        <v>2</v>
      </c>
      <c r="H7" s="404">
        <v>3841</v>
      </c>
      <c r="I7" s="405">
        <v>0</v>
      </c>
      <c r="J7" s="405">
        <v>982</v>
      </c>
      <c r="K7" s="405">
        <v>9</v>
      </c>
      <c r="L7" s="404">
        <v>2739</v>
      </c>
      <c r="M7" s="404">
        <v>10447</v>
      </c>
      <c r="N7" s="405">
        <v>254</v>
      </c>
      <c r="O7" s="406">
        <v>636</v>
      </c>
      <c r="P7" s="407">
        <v>52384</v>
      </c>
      <c r="Q7" s="384">
        <f t="shared" si="0"/>
        <v>9.1474072974601209E-2</v>
      </c>
    </row>
    <row r="8" spans="1:17" s="67" customFormat="1">
      <c r="A8" s="197">
        <v>3</v>
      </c>
      <c r="B8" s="80">
        <v>84</v>
      </c>
      <c r="C8" s="283" t="s">
        <v>328</v>
      </c>
      <c r="D8" s="367">
        <v>6711</v>
      </c>
      <c r="E8" s="401">
        <f t="shared" si="1"/>
        <v>7.9347813235276732E-2</v>
      </c>
      <c r="F8" s="403">
        <v>4</v>
      </c>
      <c r="G8" s="403">
        <v>30</v>
      </c>
      <c r="H8" s="405">
        <v>847</v>
      </c>
      <c r="I8" s="405">
        <v>12</v>
      </c>
      <c r="J8" s="405">
        <v>782</v>
      </c>
      <c r="K8" s="405">
        <v>175</v>
      </c>
      <c r="L8" s="405">
        <v>665</v>
      </c>
      <c r="M8" s="405">
        <v>940</v>
      </c>
      <c r="N8" s="404">
        <v>1163</v>
      </c>
      <c r="O8" s="408">
        <v>2092</v>
      </c>
      <c r="P8" s="407">
        <v>63040</v>
      </c>
      <c r="Q8" s="384">
        <f t="shared" si="0"/>
        <v>0.11008181048256835</v>
      </c>
    </row>
    <row r="9" spans="1:17" s="67" customFormat="1">
      <c r="A9" s="197">
        <v>5</v>
      </c>
      <c r="B9" s="80">
        <v>89</v>
      </c>
      <c r="C9" s="283" t="s">
        <v>329</v>
      </c>
      <c r="D9" s="367">
        <v>5904</v>
      </c>
      <c r="E9" s="401">
        <f t="shared" si="1"/>
        <v>6.9806212090757533E-2</v>
      </c>
      <c r="F9" s="403">
        <v>205</v>
      </c>
      <c r="G9" s="402">
        <v>0</v>
      </c>
      <c r="H9" s="405">
        <v>293</v>
      </c>
      <c r="I9" s="405" t="s">
        <v>587</v>
      </c>
      <c r="J9" s="405">
        <v>4</v>
      </c>
      <c r="K9" s="405">
        <v>0</v>
      </c>
      <c r="L9" s="405">
        <v>11</v>
      </c>
      <c r="M9" s="404">
        <v>5356</v>
      </c>
      <c r="N9" s="405">
        <v>11</v>
      </c>
      <c r="O9" s="409">
        <v>24</v>
      </c>
      <c r="P9" s="407">
        <v>38338</v>
      </c>
      <c r="Q9" s="384">
        <f t="shared" si="0"/>
        <v>6.6946644198615249E-2</v>
      </c>
    </row>
    <row r="10" spans="1:17" s="67" customFormat="1">
      <c r="A10" s="197">
        <v>4</v>
      </c>
      <c r="B10" s="80">
        <v>72</v>
      </c>
      <c r="C10" s="283" t="s">
        <v>327</v>
      </c>
      <c r="D10" s="367">
        <v>4838</v>
      </c>
      <c r="E10" s="401">
        <f t="shared" si="1"/>
        <v>5.7202312685481871E-2</v>
      </c>
      <c r="F10" s="403">
        <v>0</v>
      </c>
      <c r="G10" s="403">
        <v>0</v>
      </c>
      <c r="H10" s="404">
        <v>1096</v>
      </c>
      <c r="I10" s="405">
        <v>1</v>
      </c>
      <c r="J10" s="405">
        <v>618</v>
      </c>
      <c r="K10" s="405">
        <v>25</v>
      </c>
      <c r="L10" s="405">
        <v>368</v>
      </c>
      <c r="M10" s="405">
        <v>185</v>
      </c>
      <c r="N10" s="404">
        <v>1457</v>
      </c>
      <c r="O10" s="410">
        <v>1086</v>
      </c>
      <c r="P10" s="407">
        <v>23944</v>
      </c>
      <c r="Q10" s="384">
        <f t="shared" si="0"/>
        <v>4.1811530301310539E-2</v>
      </c>
    </row>
    <row r="11" spans="1:17" s="67" customFormat="1">
      <c r="A11" s="197">
        <v>6</v>
      </c>
      <c r="B11" s="80">
        <v>39</v>
      </c>
      <c r="C11" s="283" t="s">
        <v>305</v>
      </c>
      <c r="D11" s="367">
        <v>4047</v>
      </c>
      <c r="E11" s="401">
        <f t="shared" si="1"/>
        <v>4.7849888267495894E-2</v>
      </c>
      <c r="F11" s="403">
        <v>2</v>
      </c>
      <c r="G11" s="403">
        <v>9</v>
      </c>
      <c r="H11" s="405">
        <v>730</v>
      </c>
      <c r="I11" s="405">
        <v>1</v>
      </c>
      <c r="J11" s="405">
        <v>463</v>
      </c>
      <c r="K11" s="405">
        <v>77</v>
      </c>
      <c r="L11" s="405">
        <v>254</v>
      </c>
      <c r="M11" s="405">
        <v>241</v>
      </c>
      <c r="N11" s="405">
        <v>559</v>
      </c>
      <c r="O11" s="410">
        <v>1711</v>
      </c>
      <c r="P11" s="407">
        <v>31826</v>
      </c>
      <c r="Q11" s="384">
        <f t="shared" si="0"/>
        <v>5.5575249054857549E-2</v>
      </c>
    </row>
    <row r="12" spans="1:17" s="67" customFormat="1">
      <c r="A12" s="197">
        <v>7</v>
      </c>
      <c r="B12" s="80">
        <v>87</v>
      </c>
      <c r="C12" s="283" t="s">
        <v>306</v>
      </c>
      <c r="D12" s="367">
        <v>2659</v>
      </c>
      <c r="E12" s="401">
        <f t="shared" si="1"/>
        <v>3.1438807240739206E-2</v>
      </c>
      <c r="F12" s="403">
        <v>65</v>
      </c>
      <c r="G12" s="403">
        <v>113</v>
      </c>
      <c r="H12" s="405">
        <v>175</v>
      </c>
      <c r="I12" s="405">
        <v>126</v>
      </c>
      <c r="J12" s="405">
        <v>363</v>
      </c>
      <c r="K12" s="405">
        <v>139</v>
      </c>
      <c r="L12" s="405">
        <v>338</v>
      </c>
      <c r="M12" s="405">
        <v>145</v>
      </c>
      <c r="N12" s="405">
        <v>199</v>
      </c>
      <c r="O12" s="409">
        <v>996</v>
      </c>
      <c r="P12" s="407">
        <v>73345</v>
      </c>
      <c r="Q12" s="384">
        <f t="shared" si="0"/>
        <v>0.12807662420437776</v>
      </c>
    </row>
    <row r="13" spans="1:17" s="67" customFormat="1">
      <c r="A13" s="197">
        <v>9</v>
      </c>
      <c r="B13" s="80">
        <v>90</v>
      </c>
      <c r="C13" s="283" t="s">
        <v>331</v>
      </c>
      <c r="D13" s="367">
        <v>2145</v>
      </c>
      <c r="E13" s="401">
        <f t="shared" si="1"/>
        <v>2.5361504900859571E-2</v>
      </c>
      <c r="F13" s="403">
        <v>1</v>
      </c>
      <c r="G13" s="403">
        <v>6</v>
      </c>
      <c r="H13" s="405">
        <v>196</v>
      </c>
      <c r="I13" s="405">
        <v>2</v>
      </c>
      <c r="J13" s="405">
        <v>747</v>
      </c>
      <c r="K13" s="405">
        <v>26</v>
      </c>
      <c r="L13" s="405">
        <v>181</v>
      </c>
      <c r="M13" s="405">
        <v>140</v>
      </c>
      <c r="N13" s="405">
        <v>264</v>
      </c>
      <c r="O13" s="409">
        <v>583</v>
      </c>
      <c r="P13" s="407">
        <v>35901</v>
      </c>
      <c r="Q13" s="384">
        <f t="shared" si="0"/>
        <v>6.2691102127771042E-2</v>
      </c>
    </row>
    <row r="14" spans="1:17" s="67" customFormat="1">
      <c r="A14" s="197">
        <v>8</v>
      </c>
      <c r="B14" s="80">
        <v>60</v>
      </c>
      <c r="C14" s="284" t="s">
        <v>330</v>
      </c>
      <c r="D14" s="367">
        <v>1997</v>
      </c>
      <c r="E14" s="401">
        <f t="shared" si="1"/>
        <v>2.3611620180427301E-2</v>
      </c>
      <c r="F14" s="403">
        <v>0</v>
      </c>
      <c r="G14" s="403">
        <v>154</v>
      </c>
      <c r="H14" s="405">
        <v>640</v>
      </c>
      <c r="I14" s="405">
        <v>0</v>
      </c>
      <c r="J14" s="405">
        <v>30</v>
      </c>
      <c r="K14" s="405">
        <v>21</v>
      </c>
      <c r="L14" s="405">
        <v>146</v>
      </c>
      <c r="M14" s="405">
        <v>6</v>
      </c>
      <c r="N14" s="405">
        <v>33</v>
      </c>
      <c r="O14" s="409">
        <v>978</v>
      </c>
      <c r="P14" s="407">
        <v>3931</v>
      </c>
      <c r="Q14" s="384">
        <f t="shared" si="0"/>
        <v>6.8643971606436576E-3</v>
      </c>
    </row>
    <row r="15" spans="1:17" s="67" customFormat="1">
      <c r="A15" s="197">
        <v>10</v>
      </c>
      <c r="B15" s="80">
        <v>73</v>
      </c>
      <c r="C15" s="283" t="s">
        <v>123</v>
      </c>
      <c r="D15" s="367">
        <v>1509</v>
      </c>
      <c r="E15" s="401">
        <f t="shared" si="1"/>
        <v>1.7841730021164147E-2</v>
      </c>
      <c r="F15" s="402">
        <v>3</v>
      </c>
      <c r="G15" s="403">
        <v>3</v>
      </c>
      <c r="H15" s="405">
        <v>170</v>
      </c>
      <c r="I15" s="405">
        <v>4</v>
      </c>
      <c r="J15" s="405">
        <v>168</v>
      </c>
      <c r="K15" s="405">
        <v>4</v>
      </c>
      <c r="L15" s="405">
        <v>79</v>
      </c>
      <c r="M15" s="405">
        <v>216</v>
      </c>
      <c r="N15" s="405">
        <v>312</v>
      </c>
      <c r="O15" s="409">
        <v>551</v>
      </c>
      <c r="P15" s="407">
        <v>12655</v>
      </c>
      <c r="Q15" s="384">
        <f t="shared" si="0"/>
        <v>2.2098434512323958E-2</v>
      </c>
    </row>
    <row r="16" spans="1:17" s="67" customFormat="1">
      <c r="A16" s="197">
        <v>13</v>
      </c>
      <c r="B16" s="80">
        <v>74</v>
      </c>
      <c r="C16" s="285" t="s">
        <v>333</v>
      </c>
      <c r="D16" s="367">
        <v>1313</v>
      </c>
      <c r="E16" s="401">
        <f t="shared" si="1"/>
        <v>1.5524315121132223E-2</v>
      </c>
      <c r="F16" s="403">
        <v>1</v>
      </c>
      <c r="G16" s="403">
        <v>0</v>
      </c>
      <c r="H16" s="405">
        <v>97</v>
      </c>
      <c r="I16" s="405">
        <v>0</v>
      </c>
      <c r="J16" s="405">
        <v>379</v>
      </c>
      <c r="K16" s="405">
        <v>7</v>
      </c>
      <c r="L16" s="405">
        <v>321</v>
      </c>
      <c r="M16" s="405">
        <v>40</v>
      </c>
      <c r="N16" s="405">
        <v>177</v>
      </c>
      <c r="O16" s="409">
        <v>290</v>
      </c>
      <c r="P16" s="407">
        <v>4498</v>
      </c>
      <c r="Q16" s="384">
        <f t="shared" si="0"/>
        <v>7.8545048152060971E-3</v>
      </c>
    </row>
    <row r="17" spans="1:17" s="67" customFormat="1">
      <c r="A17" s="197">
        <v>11</v>
      </c>
      <c r="B17" s="80">
        <v>29</v>
      </c>
      <c r="C17" s="285" t="s">
        <v>302</v>
      </c>
      <c r="D17" s="367">
        <v>1307</v>
      </c>
      <c r="E17" s="401">
        <f t="shared" si="1"/>
        <v>1.5453373848682266E-2</v>
      </c>
      <c r="F17" s="402">
        <v>0</v>
      </c>
      <c r="G17" s="403">
        <v>1</v>
      </c>
      <c r="H17" s="405">
        <v>193</v>
      </c>
      <c r="I17" s="405">
        <v>0</v>
      </c>
      <c r="J17" s="405">
        <v>194</v>
      </c>
      <c r="K17" s="405">
        <v>8</v>
      </c>
      <c r="L17" s="405">
        <v>87</v>
      </c>
      <c r="M17" s="405">
        <v>192</v>
      </c>
      <c r="N17" s="405">
        <v>369</v>
      </c>
      <c r="O17" s="409">
        <v>262</v>
      </c>
      <c r="P17" s="407">
        <v>24330</v>
      </c>
      <c r="Q17" s="384">
        <f t="shared" si="0"/>
        <v>4.2485571843922709E-2</v>
      </c>
    </row>
    <row r="18" spans="1:17" s="67" customFormat="1">
      <c r="A18" s="197">
        <v>12</v>
      </c>
      <c r="B18" s="80">
        <v>40</v>
      </c>
      <c r="C18" s="285" t="s">
        <v>332</v>
      </c>
      <c r="D18" s="367">
        <v>1012</v>
      </c>
      <c r="E18" s="401">
        <f t="shared" si="1"/>
        <v>1.1965427953226054E-2</v>
      </c>
      <c r="F18" s="403">
        <v>1</v>
      </c>
      <c r="G18" s="403">
        <v>9</v>
      </c>
      <c r="H18" s="405">
        <v>269</v>
      </c>
      <c r="I18" s="405">
        <v>2</v>
      </c>
      <c r="J18" s="405">
        <v>312</v>
      </c>
      <c r="K18" s="405">
        <v>8</v>
      </c>
      <c r="L18" s="405">
        <v>42</v>
      </c>
      <c r="M18" s="405">
        <v>30</v>
      </c>
      <c r="N18" s="405">
        <v>180</v>
      </c>
      <c r="O18" s="409">
        <v>160</v>
      </c>
      <c r="P18" s="407">
        <v>8082</v>
      </c>
      <c r="Q18" s="384">
        <f t="shared" si="0"/>
        <v>1.4112963076143993E-2</v>
      </c>
    </row>
    <row r="19" spans="1:17" s="67" customFormat="1">
      <c r="A19" s="197">
        <v>15</v>
      </c>
      <c r="B19" s="80">
        <v>54</v>
      </c>
      <c r="C19" s="285" t="s">
        <v>334</v>
      </c>
      <c r="D19" s="367">
        <v>894</v>
      </c>
      <c r="E19" s="401">
        <f t="shared" si="1"/>
        <v>1.057024959504357E-2</v>
      </c>
      <c r="F19" s="403">
        <v>0</v>
      </c>
      <c r="G19" s="403">
        <v>8</v>
      </c>
      <c r="H19" s="405">
        <v>196</v>
      </c>
      <c r="I19" s="406">
        <v>0</v>
      </c>
      <c r="J19" s="405">
        <v>10</v>
      </c>
      <c r="K19" s="405">
        <v>48</v>
      </c>
      <c r="L19" s="405">
        <v>50</v>
      </c>
      <c r="M19" s="405">
        <v>5</v>
      </c>
      <c r="N19" s="405">
        <v>34</v>
      </c>
      <c r="O19" s="409">
        <v>543</v>
      </c>
      <c r="P19" s="407">
        <v>3479</v>
      </c>
      <c r="Q19" s="384">
        <f t="shared" si="0"/>
        <v>6.075104991574481E-3</v>
      </c>
    </row>
    <row r="20" spans="1:17" s="67" customFormat="1">
      <c r="A20" s="197">
        <v>14</v>
      </c>
      <c r="B20" s="80">
        <v>76</v>
      </c>
      <c r="C20" s="285" t="s">
        <v>347</v>
      </c>
      <c r="D20" s="367">
        <v>863</v>
      </c>
      <c r="E20" s="401">
        <f t="shared" si="1"/>
        <v>1.0203719687385459E-2</v>
      </c>
      <c r="F20" s="403">
        <v>0</v>
      </c>
      <c r="G20" s="403">
        <v>51</v>
      </c>
      <c r="H20" s="405">
        <v>96</v>
      </c>
      <c r="I20" s="405">
        <v>0</v>
      </c>
      <c r="J20" s="405">
        <v>83</v>
      </c>
      <c r="K20" s="405">
        <v>2</v>
      </c>
      <c r="L20" s="405">
        <v>46</v>
      </c>
      <c r="M20" s="405">
        <v>39</v>
      </c>
      <c r="N20" s="405">
        <v>163</v>
      </c>
      <c r="O20" s="409">
        <v>383</v>
      </c>
      <c r="P20" s="407">
        <v>2880</v>
      </c>
      <c r="Q20" s="384">
        <f t="shared" si="0"/>
        <v>5.0291182453965234E-3</v>
      </c>
    </row>
    <row r="21" spans="1:17" s="67" customFormat="1" ht="22.5">
      <c r="A21" s="197">
        <v>19</v>
      </c>
      <c r="B21" s="263">
        <v>28</v>
      </c>
      <c r="C21" s="286" t="s">
        <v>335</v>
      </c>
      <c r="D21" s="367">
        <v>656</v>
      </c>
      <c r="E21" s="401">
        <f t="shared" si="1"/>
        <v>7.7562457878619486E-3</v>
      </c>
      <c r="F21" s="403">
        <v>0</v>
      </c>
      <c r="G21" s="403">
        <v>0</v>
      </c>
      <c r="H21" s="405">
        <v>122</v>
      </c>
      <c r="I21" s="406">
        <v>0</v>
      </c>
      <c r="J21" s="405">
        <v>310</v>
      </c>
      <c r="K21" s="405">
        <v>4</v>
      </c>
      <c r="L21" s="405">
        <v>53</v>
      </c>
      <c r="M21" s="405">
        <v>50</v>
      </c>
      <c r="N21" s="405">
        <v>61</v>
      </c>
      <c r="O21" s="409">
        <v>55</v>
      </c>
      <c r="P21" s="407">
        <v>3673</v>
      </c>
      <c r="Q21" s="384">
        <f t="shared" si="0"/>
        <v>6.4138719844935525E-3</v>
      </c>
    </row>
    <row r="22" spans="1:17" s="67" customFormat="1">
      <c r="A22" s="197">
        <v>17</v>
      </c>
      <c r="B22" s="80">
        <v>48</v>
      </c>
      <c r="C22" s="285" t="s">
        <v>307</v>
      </c>
      <c r="D22" s="367">
        <v>606</v>
      </c>
      <c r="E22" s="401">
        <f t="shared" si="1"/>
        <v>7.1650685174456412E-3</v>
      </c>
      <c r="F22" s="403">
        <v>0</v>
      </c>
      <c r="G22" s="403">
        <v>3</v>
      </c>
      <c r="H22" s="405">
        <v>102</v>
      </c>
      <c r="I22" s="406">
        <v>0</v>
      </c>
      <c r="J22" s="405">
        <v>113</v>
      </c>
      <c r="K22" s="405">
        <v>14</v>
      </c>
      <c r="L22" s="405">
        <v>76</v>
      </c>
      <c r="M22" s="405">
        <v>47</v>
      </c>
      <c r="N22" s="405">
        <v>76</v>
      </c>
      <c r="O22" s="409">
        <v>175</v>
      </c>
      <c r="P22" s="407">
        <v>3095</v>
      </c>
      <c r="Q22" s="384">
        <f t="shared" si="0"/>
        <v>5.4045558921882774E-3</v>
      </c>
    </row>
    <row r="23" spans="1:17" s="67" customFormat="1">
      <c r="A23" s="197">
        <v>18</v>
      </c>
      <c r="B23" s="80">
        <v>38</v>
      </c>
      <c r="C23" s="285" t="s">
        <v>308</v>
      </c>
      <c r="D23" s="367">
        <v>569</v>
      </c>
      <c r="E23" s="401">
        <f t="shared" si="1"/>
        <v>6.7275973373375738E-3</v>
      </c>
      <c r="F23" s="403">
        <v>0</v>
      </c>
      <c r="G23" s="403">
        <v>1</v>
      </c>
      <c r="H23" s="405">
        <v>87</v>
      </c>
      <c r="I23" s="405">
        <v>0</v>
      </c>
      <c r="J23" s="405">
        <v>47</v>
      </c>
      <c r="K23" s="405">
        <v>3</v>
      </c>
      <c r="L23" s="405">
        <v>81</v>
      </c>
      <c r="M23" s="405">
        <v>76</v>
      </c>
      <c r="N23" s="405">
        <v>76</v>
      </c>
      <c r="O23" s="409">
        <v>197</v>
      </c>
      <c r="P23" s="407">
        <v>3578</v>
      </c>
      <c r="Q23" s="384">
        <f t="shared" si="0"/>
        <v>6.247980931259986E-3</v>
      </c>
    </row>
    <row r="24" spans="1:17" s="67" customFormat="1" ht="21">
      <c r="A24" s="378" t="s">
        <v>581</v>
      </c>
      <c r="B24" s="378" t="s">
        <v>582</v>
      </c>
      <c r="C24" s="379" t="s">
        <v>583</v>
      </c>
      <c r="D24" s="367">
        <v>509</v>
      </c>
      <c r="E24" s="401">
        <f t="shared" si="1"/>
        <v>6.0181846128380054E-3</v>
      </c>
      <c r="F24" s="403">
        <v>0</v>
      </c>
      <c r="G24" s="403">
        <v>0</v>
      </c>
      <c r="H24" s="405">
        <v>86</v>
      </c>
      <c r="I24" s="405">
        <v>0</v>
      </c>
      <c r="J24" s="405">
        <v>43</v>
      </c>
      <c r="K24" s="405">
        <v>2</v>
      </c>
      <c r="L24" s="405">
        <v>88</v>
      </c>
      <c r="M24" s="405">
        <v>18</v>
      </c>
      <c r="N24" s="405">
        <v>64</v>
      </c>
      <c r="O24" s="409">
        <v>207</v>
      </c>
      <c r="P24" s="407">
        <v>2272</v>
      </c>
      <c r="Q24" s="384">
        <f t="shared" si="0"/>
        <v>3.9674155047017016E-3</v>
      </c>
    </row>
    <row r="25" spans="1:17" s="67" customFormat="1" ht="17.25" thickBot="1">
      <c r="A25" s="200">
        <v>20</v>
      </c>
      <c r="B25" s="93">
        <v>55</v>
      </c>
      <c r="C25" s="287" t="s">
        <v>336</v>
      </c>
      <c r="D25" s="411">
        <v>490</v>
      </c>
      <c r="E25" s="412">
        <f t="shared" si="1"/>
        <v>5.7935372500798089E-3</v>
      </c>
      <c r="F25" s="413">
        <v>0</v>
      </c>
      <c r="G25" s="414">
        <v>7</v>
      </c>
      <c r="H25" s="415">
        <v>140</v>
      </c>
      <c r="I25" s="415" t="s">
        <v>587</v>
      </c>
      <c r="J25" s="415">
        <v>10</v>
      </c>
      <c r="K25" s="415">
        <v>7</v>
      </c>
      <c r="L25" s="415">
        <v>38</v>
      </c>
      <c r="M25" s="415">
        <v>5</v>
      </c>
      <c r="N25" s="415">
        <v>25</v>
      </c>
      <c r="O25" s="416">
        <v>259</v>
      </c>
      <c r="P25" s="417">
        <v>1941</v>
      </c>
      <c r="Q25" s="385">
        <f t="shared" si="0"/>
        <v>3.3894161508036987E-3</v>
      </c>
    </row>
    <row r="26" spans="1:17" ht="17.25" thickBot="1">
      <c r="A26" s="200"/>
      <c r="B26" s="93"/>
      <c r="C26" s="287" t="s">
        <v>584</v>
      </c>
      <c r="D26" s="411">
        <f>D5-SUM(D6:D25)</f>
        <v>7164</v>
      </c>
      <c r="E26" s="412">
        <f t="shared" ref="E26" si="2">D26/$D$5</f>
        <v>8.4703879305248475E-2</v>
      </c>
      <c r="F26" s="413">
        <f t="shared" ref="F26:P26" si="3">F5-SUM(F6:F25)</f>
        <v>2</v>
      </c>
      <c r="G26" s="413">
        <f t="shared" si="3"/>
        <v>194</v>
      </c>
      <c r="H26" s="413">
        <f t="shared" si="3"/>
        <v>1275</v>
      </c>
      <c r="I26" s="413">
        <f t="shared" si="3"/>
        <v>7</v>
      </c>
      <c r="J26" s="413">
        <f t="shared" si="3"/>
        <v>538</v>
      </c>
      <c r="K26" s="413">
        <f t="shared" si="3"/>
        <v>175</v>
      </c>
      <c r="L26" s="413">
        <f t="shared" si="3"/>
        <v>630</v>
      </c>
      <c r="M26" s="413">
        <f t="shared" si="3"/>
        <v>541</v>
      </c>
      <c r="N26" s="413">
        <f t="shared" si="3"/>
        <v>1128</v>
      </c>
      <c r="O26" s="413">
        <f t="shared" si="3"/>
        <v>2666</v>
      </c>
      <c r="P26" s="413">
        <f t="shared" si="3"/>
        <v>41260</v>
      </c>
      <c r="Q26" s="385">
        <f t="shared" si="0"/>
        <v>7.2049103751757132E-2</v>
      </c>
    </row>
    <row r="27" spans="1:17">
      <c r="A27" s="25" t="s">
        <v>148</v>
      </c>
      <c r="B27" s="25"/>
      <c r="C27" s="41"/>
      <c r="D27" s="51"/>
      <c r="E27" s="142"/>
      <c r="F27" s="25" t="s">
        <v>147</v>
      </c>
      <c r="G27" s="11"/>
      <c r="H27" s="26"/>
      <c r="I27" s="11"/>
      <c r="J27" s="11"/>
      <c r="K27" s="11"/>
      <c r="L27" s="11"/>
      <c r="M27" s="11"/>
      <c r="N27" s="11"/>
      <c r="O27" s="11"/>
    </row>
    <row r="28" spans="1:17">
      <c r="A28" s="11"/>
      <c r="B28" s="23"/>
      <c r="C28" s="11"/>
      <c r="D28" s="11"/>
      <c r="E28" s="139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7">
      <c r="A29" s="11"/>
      <c r="B29" s="23"/>
      <c r="C29" s="11"/>
      <c r="D29" s="11"/>
      <c r="E29" s="139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55" spans="2:3">
      <c r="B55" s="24"/>
      <c r="C55" s="25"/>
    </row>
    <row r="56" spans="2:3">
      <c r="B56" s="24"/>
      <c r="C56" s="25"/>
    </row>
  </sheetData>
  <mergeCells count="2">
    <mergeCell ref="P4:Q4"/>
    <mergeCell ref="D4:E4"/>
  </mergeCells>
  <phoneticPr fontId="2" type="noConversion"/>
  <pageMargins left="0.15748031496062992" right="0.15748031496062992" top="1.3385826771653544" bottom="0.15748031496062992" header="0.31496062992125984" footer="0.31496062992125984"/>
  <pageSetup paperSize="9" scale="57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4" workbookViewId="0">
      <selection activeCell="L7" sqref="L7"/>
    </sheetView>
  </sheetViews>
  <sheetFormatPr defaultRowHeight="16.5"/>
  <cols>
    <col min="6" max="6" width="9.875" customWidth="1"/>
    <col min="7" max="7" width="10.375" customWidth="1"/>
    <col min="8" max="9" width="10.5" customWidth="1"/>
    <col min="10" max="10" width="13.125" customWidth="1"/>
  </cols>
  <sheetData>
    <row r="1" spans="1:12">
      <c r="A1" s="42" t="s">
        <v>241</v>
      </c>
    </row>
    <row r="2" spans="1:12">
      <c r="A2" s="42" t="s">
        <v>233</v>
      </c>
    </row>
    <row r="3" spans="1:12" ht="17.25" thickBot="1">
      <c r="J3" s="135" t="s">
        <v>149</v>
      </c>
    </row>
    <row r="4" spans="1:12" ht="22.5" customHeight="1">
      <c r="A4" s="483" t="s">
        <v>214</v>
      </c>
      <c r="B4" s="484"/>
      <c r="C4" s="245">
        <v>1980</v>
      </c>
      <c r="D4" s="245">
        <v>1990</v>
      </c>
      <c r="E4" s="245">
        <v>2000</v>
      </c>
      <c r="F4" s="245">
        <v>2010</v>
      </c>
      <c r="G4" s="247">
        <v>2012</v>
      </c>
      <c r="H4" s="296">
        <v>2013</v>
      </c>
      <c r="I4" s="305">
        <v>2014</v>
      </c>
      <c r="J4" s="487" t="s">
        <v>215</v>
      </c>
    </row>
    <row r="5" spans="1:12" ht="20.25" customHeight="1" thickBot="1">
      <c r="A5" s="485"/>
      <c r="B5" s="486"/>
      <c r="C5" s="246" t="s">
        <v>216</v>
      </c>
      <c r="D5" s="246" t="s">
        <v>216</v>
      </c>
      <c r="E5" s="246" t="s">
        <v>216</v>
      </c>
      <c r="F5" s="246" t="s">
        <v>216</v>
      </c>
      <c r="G5" s="47" t="s">
        <v>216</v>
      </c>
      <c r="H5" s="47" t="s">
        <v>216</v>
      </c>
      <c r="I5" s="306" t="s">
        <v>103</v>
      </c>
      <c r="J5" s="495"/>
      <c r="L5">
        <v>1000000</v>
      </c>
    </row>
    <row r="6" spans="1:12">
      <c r="A6" s="489" t="s">
        <v>217</v>
      </c>
      <c r="B6" s="490"/>
      <c r="C6" s="250">
        <v>1919629.0750210513</v>
      </c>
      <c r="D6" s="250">
        <v>3517426.2442589751</v>
      </c>
      <c r="E6" s="250">
        <v>6593789.2043508701</v>
      </c>
      <c r="F6" s="250">
        <v>15371709.689136</v>
      </c>
      <c r="G6" s="250">
        <v>18494997.3593546</v>
      </c>
      <c r="H6" s="250">
        <v>18627056.063896399</v>
      </c>
      <c r="I6" s="303">
        <v>18839544.353712801</v>
      </c>
      <c r="J6" s="304">
        <f>((I6/E6)^(1/(13-1))-1)*100</f>
        <v>9.142679403759546</v>
      </c>
    </row>
    <row r="7" spans="1:12">
      <c r="A7" s="491" t="s">
        <v>218</v>
      </c>
      <c r="B7" s="492"/>
      <c r="C7" s="250">
        <v>22063</v>
      </c>
      <c r="D7" s="250">
        <v>74404.911999999997</v>
      </c>
      <c r="E7" s="250">
        <v>160482.4773</v>
      </c>
      <c r="F7" s="250">
        <v>425265.256627</v>
      </c>
      <c r="G7" s="250">
        <v>519710.74436700001</v>
      </c>
      <c r="H7" s="250">
        <v>515585.16580299998</v>
      </c>
      <c r="I7" s="300">
        <v>525514.04455300001</v>
      </c>
      <c r="J7" s="302">
        <f t="shared" ref="J7:J20" si="0">((I7/E7)^(1/(13-1))-1)*100</f>
        <v>10.389998037090354</v>
      </c>
    </row>
    <row r="8" spans="1:12">
      <c r="A8" s="493" t="s">
        <v>219</v>
      </c>
      <c r="B8" s="494"/>
      <c r="C8" s="31">
        <v>64578.993000000002</v>
      </c>
      <c r="D8" s="31">
        <v>163276.79537032245</v>
      </c>
      <c r="E8" s="31">
        <v>369001.47870459745</v>
      </c>
      <c r="F8" s="31">
        <v>956096.80156665598</v>
      </c>
      <c r="G8" s="31">
        <v>1236002.0463087745</v>
      </c>
      <c r="H8" s="31">
        <v>1265968.506068744</v>
      </c>
      <c r="I8" s="31">
        <f>SUM(I9:I18)</f>
        <v>1253889.6667853019</v>
      </c>
      <c r="J8" s="302">
        <f t="shared" si="0"/>
        <v>10.731011747189335</v>
      </c>
    </row>
    <row r="9" spans="1:12">
      <c r="A9" s="52"/>
      <c r="B9" s="29" t="s">
        <v>220</v>
      </c>
      <c r="C9" s="250">
        <v>573.12</v>
      </c>
      <c r="D9" s="250">
        <v>1000.1608832952583</v>
      </c>
      <c r="E9" s="250">
        <v>1427.35657427517</v>
      </c>
      <c r="F9" s="250">
        <v>3132.3660523896901</v>
      </c>
      <c r="G9" s="250">
        <v>6456.8577889015905</v>
      </c>
      <c r="H9" s="250">
        <v>8483.0655558620692</v>
      </c>
      <c r="I9" s="300">
        <v>7151.1654871144801</v>
      </c>
      <c r="J9" s="302">
        <f t="shared" si="0"/>
        <v>14.372170332537815</v>
      </c>
    </row>
    <row r="10" spans="1:12">
      <c r="A10" s="52"/>
      <c r="B10" s="29" t="s">
        <v>221</v>
      </c>
      <c r="C10" s="250">
        <v>0</v>
      </c>
      <c r="D10" s="250">
        <v>56.015457538134172</v>
      </c>
      <c r="E10" s="250">
        <v>1424.58</v>
      </c>
      <c r="F10" s="250">
        <v>4891.8533916332599</v>
      </c>
      <c r="G10" s="250">
        <v>15305.3864498114</v>
      </c>
      <c r="H10" s="250">
        <v>16971.853677106501</v>
      </c>
      <c r="I10" s="300">
        <v>17505.817763417701</v>
      </c>
      <c r="J10" s="302">
        <f t="shared" si="0"/>
        <v>23.25123982579289</v>
      </c>
    </row>
    <row r="11" spans="1:12">
      <c r="A11" s="52"/>
      <c r="B11" s="29" t="s">
        <v>222</v>
      </c>
      <c r="C11" s="250">
        <v>10837.3</v>
      </c>
      <c r="D11" s="250">
        <v>22005.069426999999</v>
      </c>
      <c r="E11" s="250">
        <v>33518.150905000002</v>
      </c>
      <c r="F11" s="250">
        <v>135690.99575999999</v>
      </c>
      <c r="G11" s="250">
        <v>191719.89444999999</v>
      </c>
      <c r="H11" s="250">
        <v>186628.40682800001</v>
      </c>
      <c r="I11" s="300">
        <v>178178.781624</v>
      </c>
      <c r="J11" s="302">
        <f t="shared" si="0"/>
        <v>14.938271335671892</v>
      </c>
    </row>
    <row r="12" spans="1:12">
      <c r="A12" s="52"/>
      <c r="B12" s="29" t="s">
        <v>223</v>
      </c>
      <c r="C12" s="250">
        <v>0</v>
      </c>
      <c r="D12" s="250">
        <v>148.59590778619543</v>
      </c>
      <c r="E12" s="250">
        <v>689.79302725839693</v>
      </c>
      <c r="F12" s="250">
        <v>3574.4870338097603</v>
      </c>
      <c r="G12" s="250">
        <v>6355.2634776509703</v>
      </c>
      <c r="H12" s="250">
        <v>7283.7554343533693</v>
      </c>
      <c r="I12" s="300">
        <v>7948.4599702094001</v>
      </c>
      <c r="J12" s="302">
        <f t="shared" si="0"/>
        <v>22.592438185285491</v>
      </c>
    </row>
    <row r="13" spans="1:12">
      <c r="A13" s="52"/>
      <c r="B13" s="29" t="s">
        <v>224</v>
      </c>
      <c r="C13" s="250">
        <v>10842.98</v>
      </c>
      <c r="D13" s="250">
        <v>29176.165454203692</v>
      </c>
      <c r="E13" s="250">
        <v>82214.295179210501</v>
      </c>
      <c r="F13" s="250">
        <v>164746.061552</v>
      </c>
      <c r="G13" s="250">
        <v>196831.44420599999</v>
      </c>
      <c r="H13" s="250">
        <v>206117.98334400001</v>
      </c>
      <c r="I13" s="300">
        <v>208961.36342000001</v>
      </c>
      <c r="J13" s="302">
        <f t="shared" si="0"/>
        <v>8.0836215031617762</v>
      </c>
    </row>
    <row r="14" spans="1:12">
      <c r="A14" s="52"/>
      <c r="B14" s="29" t="s">
        <v>225</v>
      </c>
      <c r="C14" s="250">
        <v>785.45299999999997</v>
      </c>
      <c r="D14" s="250">
        <v>667.70922188082977</v>
      </c>
      <c r="E14" s="250">
        <v>3039.8722448854601</v>
      </c>
      <c r="F14" s="250">
        <v>9944.9544325472907</v>
      </c>
      <c r="G14" s="250">
        <v>16903.842830531401</v>
      </c>
      <c r="H14" s="250">
        <v>20413.426655093201</v>
      </c>
      <c r="I14" s="300">
        <v>24312.907723804401</v>
      </c>
      <c r="J14" s="302">
        <f t="shared" si="0"/>
        <v>18.918237577442376</v>
      </c>
    </row>
    <row r="15" spans="1:12">
      <c r="A15" s="52"/>
      <c r="B15" s="29" t="s">
        <v>226</v>
      </c>
      <c r="C15" s="250">
        <v>8294.85</v>
      </c>
      <c r="D15" s="250">
        <v>12995.0337851</v>
      </c>
      <c r="E15" s="250">
        <v>34492.184331999997</v>
      </c>
      <c r="F15" s="250">
        <v>54722.973046999999</v>
      </c>
      <c r="G15" s="250">
        <v>61715.271101999999</v>
      </c>
      <c r="H15" s="250">
        <v>68014.244028500005</v>
      </c>
      <c r="I15" s="300">
        <v>70976.037525799999</v>
      </c>
      <c r="J15" s="302">
        <f t="shared" si="0"/>
        <v>6.1978980513752058</v>
      </c>
    </row>
    <row r="16" spans="1:12">
      <c r="A16" s="52"/>
      <c r="B16" s="29" t="s">
        <v>227</v>
      </c>
      <c r="C16" s="250">
        <v>24021</v>
      </c>
      <c r="D16" s="250">
        <v>60964.8398893743</v>
      </c>
      <c r="E16" s="250">
        <v>134635.00956973201</v>
      </c>
      <c r="F16" s="250">
        <v>310884.56417490396</v>
      </c>
      <c r="G16" s="250">
        <v>379975.239968582</v>
      </c>
      <c r="H16" s="250">
        <v>373080.79199086904</v>
      </c>
      <c r="I16" s="300">
        <v>366300.42115331895</v>
      </c>
      <c r="J16" s="302">
        <f t="shared" si="0"/>
        <v>8.6984332607561434</v>
      </c>
    </row>
    <row r="17" spans="1:10">
      <c r="A17" s="52"/>
      <c r="B17" s="29" t="s">
        <v>228</v>
      </c>
      <c r="C17" s="250">
        <v>9224.2900000000009</v>
      </c>
      <c r="D17" s="250">
        <v>33421.100344144026</v>
      </c>
      <c r="E17" s="250">
        <v>61923.465872235902</v>
      </c>
      <c r="F17" s="250">
        <v>185143.763235372</v>
      </c>
      <c r="G17" s="250">
        <v>249098.569116297</v>
      </c>
      <c r="H17" s="250">
        <v>249970.54255496</v>
      </c>
      <c r="I17" s="300">
        <v>227997.11666590601</v>
      </c>
      <c r="J17" s="302">
        <f t="shared" si="0"/>
        <v>11.473809149248426</v>
      </c>
    </row>
    <row r="18" spans="1:10">
      <c r="A18" s="249"/>
      <c r="B18" s="29" t="s">
        <v>229</v>
      </c>
      <c r="C18" s="250">
        <v>0</v>
      </c>
      <c r="D18" s="250">
        <v>2842.105</v>
      </c>
      <c r="E18" s="250">
        <v>15636.771000000001</v>
      </c>
      <c r="F18" s="250">
        <v>83364.782886999994</v>
      </c>
      <c r="G18" s="250">
        <v>111640.276919</v>
      </c>
      <c r="H18" s="250">
        <v>129004.436</v>
      </c>
      <c r="I18" s="300">
        <v>144557.595451731</v>
      </c>
      <c r="J18" s="302">
        <f t="shared" si="0"/>
        <v>20.362487137650852</v>
      </c>
    </row>
    <row r="19" spans="1:10">
      <c r="A19" s="482" t="s">
        <v>230</v>
      </c>
      <c r="B19" s="482"/>
      <c r="C19" s="250">
        <v>19505</v>
      </c>
      <c r="D19" s="250">
        <v>53809.956658742805</v>
      </c>
      <c r="E19" s="250">
        <v>225174.92169511138</v>
      </c>
      <c r="F19" s="250">
        <v>1393918.988719</v>
      </c>
      <c r="G19" s="250">
        <v>1817379.720343</v>
      </c>
      <c r="H19" s="250">
        <v>1946846.876162</v>
      </c>
      <c r="I19" s="300">
        <v>1963105.1840280001</v>
      </c>
      <c r="J19" s="302">
        <f t="shared" si="0"/>
        <v>19.775675581358733</v>
      </c>
    </row>
    <row r="20" spans="1:10">
      <c r="A20" s="482" t="s">
        <v>231</v>
      </c>
      <c r="B20" s="482"/>
      <c r="C20" s="250">
        <v>141298.20000000001</v>
      </c>
      <c r="D20" s="250">
        <v>235360.77438731724</v>
      </c>
      <c r="E20" s="250">
        <v>379624.13999845</v>
      </c>
      <c r="F20" s="250">
        <v>694071.27567052504</v>
      </c>
      <c r="G20" s="250">
        <v>885911.57095959398</v>
      </c>
      <c r="H20" s="250">
        <v>832342.54435971903</v>
      </c>
      <c r="I20" s="300">
        <v>812206.07710156799</v>
      </c>
      <c r="J20" s="302">
        <f t="shared" si="0"/>
        <v>6.5432730791252558</v>
      </c>
    </row>
    <row r="22" spans="1:10">
      <c r="A22" s="1" t="s">
        <v>349</v>
      </c>
      <c r="B22" s="43"/>
      <c r="C22" s="43"/>
      <c r="D22" s="44"/>
      <c r="E22" s="44"/>
      <c r="F22" s="44"/>
      <c r="G22" s="121" t="s">
        <v>350</v>
      </c>
      <c r="H22" s="121"/>
      <c r="I22" s="121"/>
    </row>
    <row r="23" spans="1:10">
      <c r="A23" s="3" t="s">
        <v>352</v>
      </c>
      <c r="B23" s="1"/>
      <c r="C23" s="7"/>
      <c r="D23" s="3"/>
      <c r="E23" s="1"/>
      <c r="F23" s="7"/>
      <c r="G23" s="4" t="s">
        <v>351</v>
      </c>
      <c r="H23" s="4"/>
      <c r="I23" s="4"/>
    </row>
    <row r="24" spans="1:10">
      <c r="A24" s="1"/>
      <c r="B24" s="3"/>
      <c r="C24" s="3"/>
      <c r="D24" s="3"/>
      <c r="E24" s="3"/>
      <c r="F24" s="3"/>
      <c r="G24" s="1"/>
      <c r="H24" s="1"/>
      <c r="I24" s="1"/>
    </row>
  </sheetData>
  <mergeCells count="7">
    <mergeCell ref="A20:B20"/>
    <mergeCell ref="A4:B5"/>
    <mergeCell ref="J4:J5"/>
    <mergeCell ref="A6:B6"/>
    <mergeCell ref="A7:B7"/>
    <mergeCell ref="A8:B8"/>
    <mergeCell ref="A19:B19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Q28"/>
  <sheetViews>
    <sheetView view="pageBreakPreview" zoomScaleNormal="100" zoomScaleSheetLayoutView="100" workbookViewId="0">
      <selection activeCell="U6" sqref="U6"/>
    </sheetView>
  </sheetViews>
  <sheetFormatPr defaultRowHeight="16.5"/>
  <cols>
    <col min="3" max="3" width="84.375" bestFit="1" customWidth="1"/>
    <col min="5" max="5" width="9" style="141"/>
  </cols>
  <sheetData>
    <row r="1" spans="1:17" s="74" customFormat="1">
      <c r="A1" s="104" t="s">
        <v>588</v>
      </c>
      <c r="E1" s="138"/>
    </row>
    <row r="2" spans="1:17" s="74" customFormat="1">
      <c r="A2" s="104" t="s">
        <v>589</v>
      </c>
      <c r="E2" s="14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7" s="67" customFormat="1" ht="17.25" thickBot="1">
      <c r="A3" s="76"/>
      <c r="D3" s="76"/>
      <c r="E3" s="139"/>
      <c r="F3" s="76"/>
      <c r="G3" s="76"/>
      <c r="H3" s="76"/>
      <c r="I3" s="76"/>
      <c r="J3" s="76"/>
      <c r="K3" s="76"/>
      <c r="L3" s="76"/>
      <c r="M3" s="76"/>
      <c r="N3" s="76"/>
      <c r="O3" s="84" t="s">
        <v>152</v>
      </c>
    </row>
    <row r="4" spans="1:17" s="67" customFormat="1" ht="21.75" thickBot="1">
      <c r="A4" s="103" t="s">
        <v>140</v>
      </c>
      <c r="B4" s="108" t="s">
        <v>60</v>
      </c>
      <c r="C4" s="102" t="s">
        <v>138</v>
      </c>
      <c r="D4" s="598" t="s">
        <v>6</v>
      </c>
      <c r="E4" s="599"/>
      <c r="F4" s="108" t="s">
        <v>8</v>
      </c>
      <c r="G4" s="108" t="s">
        <v>53</v>
      </c>
      <c r="H4" s="108" t="s">
        <v>32</v>
      </c>
      <c r="I4" s="108" t="s">
        <v>121</v>
      </c>
      <c r="J4" s="108" t="s">
        <v>29</v>
      </c>
      <c r="K4" s="108" t="s">
        <v>54</v>
      </c>
      <c r="L4" s="108" t="s">
        <v>0</v>
      </c>
      <c r="M4" s="108" t="s">
        <v>1</v>
      </c>
      <c r="N4" s="108" t="s">
        <v>2</v>
      </c>
      <c r="O4" s="107" t="s">
        <v>137</v>
      </c>
      <c r="P4" s="598" t="s">
        <v>5</v>
      </c>
      <c r="Q4" s="599"/>
    </row>
    <row r="5" spans="1:17" s="106" customFormat="1" ht="21.75" thickBot="1">
      <c r="A5" s="99"/>
      <c r="B5" s="98"/>
      <c r="C5" s="418" t="s">
        <v>106</v>
      </c>
      <c r="D5" s="419">
        <v>53418</v>
      </c>
      <c r="E5" s="386">
        <f>D5/$D$5</f>
        <v>1</v>
      </c>
      <c r="F5" s="420">
        <v>1292</v>
      </c>
      <c r="G5" s="420">
        <v>194</v>
      </c>
      <c r="H5" s="420">
        <v>12266</v>
      </c>
      <c r="I5" s="421">
        <v>18</v>
      </c>
      <c r="J5" s="420">
        <v>11098</v>
      </c>
      <c r="K5" s="421">
        <v>580</v>
      </c>
      <c r="L5" s="420">
        <v>3331</v>
      </c>
      <c r="M5" s="420">
        <v>11303</v>
      </c>
      <c r="N5" s="420">
        <v>5345</v>
      </c>
      <c r="O5" s="422">
        <v>7990</v>
      </c>
      <c r="P5" s="391">
        <v>525515</v>
      </c>
      <c r="Q5" s="140">
        <f t="shared" ref="Q5:Q26" si="0">P5/$P$5</f>
        <v>1</v>
      </c>
    </row>
    <row r="6" spans="1:17" s="67" customFormat="1">
      <c r="A6" s="96">
        <v>1</v>
      </c>
      <c r="B6" s="81">
        <v>27</v>
      </c>
      <c r="C6" s="423" t="s">
        <v>120</v>
      </c>
      <c r="D6" s="424">
        <v>17165</v>
      </c>
      <c r="E6" s="425">
        <f>D6/$D$5</f>
        <v>0.32133363285783817</v>
      </c>
      <c r="F6" s="374">
        <v>1249</v>
      </c>
      <c r="G6" s="374">
        <v>0</v>
      </c>
      <c r="H6" s="374">
        <v>7640</v>
      </c>
      <c r="I6" s="426">
        <v>0</v>
      </c>
      <c r="J6" s="374">
        <v>5254</v>
      </c>
      <c r="K6" s="426">
        <v>0</v>
      </c>
      <c r="L6" s="427">
        <v>387</v>
      </c>
      <c r="M6" s="374">
        <v>2128</v>
      </c>
      <c r="N6" s="427">
        <v>202</v>
      </c>
      <c r="O6" s="428">
        <v>305</v>
      </c>
      <c r="P6" s="424">
        <v>175612</v>
      </c>
      <c r="Q6" s="145">
        <f t="shared" si="0"/>
        <v>0.33417124154400923</v>
      </c>
    </row>
    <row r="7" spans="1:17" s="67" customFormat="1">
      <c r="A7" s="95">
        <v>2</v>
      </c>
      <c r="B7" s="80">
        <v>85</v>
      </c>
      <c r="C7" s="429" t="s">
        <v>119</v>
      </c>
      <c r="D7" s="430">
        <v>11704</v>
      </c>
      <c r="E7" s="425">
        <f t="shared" ref="E7:E26" si="1">D7/$D$5</f>
        <v>0.21910217529671647</v>
      </c>
      <c r="F7" s="431">
        <v>13</v>
      </c>
      <c r="G7" s="432">
        <v>36</v>
      </c>
      <c r="H7" s="433">
        <v>425</v>
      </c>
      <c r="I7" s="433">
        <v>0</v>
      </c>
      <c r="J7" s="431">
        <v>1824</v>
      </c>
      <c r="K7" s="433">
        <v>0</v>
      </c>
      <c r="L7" s="432">
        <v>1322</v>
      </c>
      <c r="M7" s="432">
        <v>5450</v>
      </c>
      <c r="N7" s="432">
        <v>1225</v>
      </c>
      <c r="O7" s="434">
        <v>1410</v>
      </c>
      <c r="P7" s="430">
        <v>75080</v>
      </c>
      <c r="Q7" s="145">
        <f t="shared" si="0"/>
        <v>0.14286937575521155</v>
      </c>
    </row>
    <row r="8" spans="1:17" s="67" customFormat="1">
      <c r="A8" s="95">
        <v>3</v>
      </c>
      <c r="B8" s="80">
        <v>84</v>
      </c>
      <c r="C8" s="429" t="s">
        <v>239</v>
      </c>
      <c r="D8" s="424">
        <v>2878</v>
      </c>
      <c r="E8" s="425">
        <f t="shared" si="1"/>
        <v>5.3876970309633454E-2</v>
      </c>
      <c r="F8" s="431">
        <v>0</v>
      </c>
      <c r="G8" s="432">
        <v>0</v>
      </c>
      <c r="H8" s="433">
        <v>115</v>
      </c>
      <c r="I8" s="433">
        <v>0</v>
      </c>
      <c r="J8" s="406">
        <v>712</v>
      </c>
      <c r="K8" s="406">
        <v>0</v>
      </c>
      <c r="L8" s="433">
        <v>127</v>
      </c>
      <c r="M8" s="432">
        <v>1106</v>
      </c>
      <c r="N8" s="433">
        <v>589</v>
      </c>
      <c r="O8" s="435">
        <v>230</v>
      </c>
      <c r="P8" s="430">
        <v>48809</v>
      </c>
      <c r="Q8" s="145">
        <f t="shared" si="0"/>
        <v>9.2878414507673424E-2</v>
      </c>
    </row>
    <row r="9" spans="1:17" s="67" customFormat="1">
      <c r="A9" s="95">
        <v>4</v>
      </c>
      <c r="B9" s="80">
        <v>62</v>
      </c>
      <c r="C9" s="429" t="s">
        <v>337</v>
      </c>
      <c r="D9" s="430">
        <v>2478</v>
      </c>
      <c r="E9" s="425">
        <f t="shared" si="1"/>
        <v>4.6388857688419632E-2</v>
      </c>
      <c r="F9" s="431">
        <v>0</v>
      </c>
      <c r="G9" s="431">
        <v>25</v>
      </c>
      <c r="H9" s="433">
        <v>303</v>
      </c>
      <c r="I9" s="406">
        <v>0</v>
      </c>
      <c r="J9" s="406">
        <v>7</v>
      </c>
      <c r="K9" s="433">
        <v>407</v>
      </c>
      <c r="L9" s="433">
        <v>21</v>
      </c>
      <c r="M9" s="433">
        <v>0</v>
      </c>
      <c r="N9" s="433">
        <v>30</v>
      </c>
      <c r="O9" s="434">
        <v>1684</v>
      </c>
      <c r="P9" s="430">
        <v>5574</v>
      </c>
      <c r="Q9" s="145">
        <f t="shared" si="0"/>
        <v>1.0606738152098418E-2</v>
      </c>
    </row>
    <row r="10" spans="1:17" s="67" customFormat="1">
      <c r="A10" s="95">
        <v>5</v>
      </c>
      <c r="B10" s="80">
        <v>29</v>
      </c>
      <c r="C10" s="429" t="s">
        <v>105</v>
      </c>
      <c r="D10" s="424">
        <v>1269</v>
      </c>
      <c r="E10" s="425">
        <f t="shared" si="1"/>
        <v>2.3756037290800853E-2</v>
      </c>
      <c r="F10" s="431">
        <v>28</v>
      </c>
      <c r="G10" s="432">
        <v>0</v>
      </c>
      <c r="H10" s="433">
        <v>137</v>
      </c>
      <c r="I10" s="406">
        <v>0</v>
      </c>
      <c r="J10" s="406">
        <v>276</v>
      </c>
      <c r="K10" s="433">
        <v>0</v>
      </c>
      <c r="L10" s="433">
        <v>20</v>
      </c>
      <c r="M10" s="433">
        <v>547</v>
      </c>
      <c r="N10" s="433">
        <v>261</v>
      </c>
      <c r="O10" s="435">
        <v>0</v>
      </c>
      <c r="P10" s="430">
        <v>14308</v>
      </c>
      <c r="Q10" s="145">
        <f t="shared" si="0"/>
        <v>2.7226625310409789E-2</v>
      </c>
    </row>
    <row r="11" spans="1:17" s="67" customFormat="1" ht="22.5">
      <c r="A11" s="95">
        <v>6</v>
      </c>
      <c r="B11" s="80">
        <v>90</v>
      </c>
      <c r="C11" s="429" t="s">
        <v>237</v>
      </c>
      <c r="D11" s="430">
        <v>1128</v>
      </c>
      <c r="E11" s="425">
        <f t="shared" si="1"/>
        <v>2.1116477591822981E-2</v>
      </c>
      <c r="F11" s="432">
        <v>0</v>
      </c>
      <c r="G11" s="431">
        <v>0</v>
      </c>
      <c r="H11" s="433">
        <v>23</v>
      </c>
      <c r="I11" s="406">
        <v>0</v>
      </c>
      <c r="J11" s="433">
        <v>202</v>
      </c>
      <c r="K11" s="406">
        <v>2</v>
      </c>
      <c r="L11" s="433">
        <v>113</v>
      </c>
      <c r="M11" s="433">
        <v>486</v>
      </c>
      <c r="N11" s="433">
        <v>114</v>
      </c>
      <c r="O11" s="435">
        <v>185</v>
      </c>
      <c r="P11" s="430">
        <v>17869</v>
      </c>
      <c r="Q11" s="145">
        <f t="shared" si="0"/>
        <v>3.4002835313930148E-2</v>
      </c>
    </row>
    <row r="12" spans="1:17" s="67" customFormat="1">
      <c r="A12" s="95">
        <v>7</v>
      </c>
      <c r="B12" s="80">
        <v>40</v>
      </c>
      <c r="C12" s="429" t="s">
        <v>338</v>
      </c>
      <c r="D12" s="424">
        <v>1087</v>
      </c>
      <c r="E12" s="425">
        <f t="shared" si="1"/>
        <v>2.0348946048148565E-2</v>
      </c>
      <c r="F12" s="431">
        <v>0</v>
      </c>
      <c r="G12" s="432">
        <v>7</v>
      </c>
      <c r="H12" s="433">
        <v>339</v>
      </c>
      <c r="I12" s="433">
        <v>0</v>
      </c>
      <c r="J12" s="406">
        <v>111</v>
      </c>
      <c r="K12" s="433">
        <v>4</v>
      </c>
      <c r="L12" s="433">
        <v>6</v>
      </c>
      <c r="M12" s="433">
        <v>41</v>
      </c>
      <c r="N12" s="433">
        <v>484</v>
      </c>
      <c r="O12" s="435">
        <v>96</v>
      </c>
      <c r="P12" s="430">
        <v>2750</v>
      </c>
      <c r="Q12" s="145">
        <f t="shared" si="0"/>
        <v>5.2329619516093733E-3</v>
      </c>
    </row>
    <row r="13" spans="1:17" s="67" customFormat="1">
      <c r="A13" s="95">
        <v>8</v>
      </c>
      <c r="B13" s="80">
        <v>44</v>
      </c>
      <c r="C13" s="429" t="s">
        <v>304</v>
      </c>
      <c r="D13" s="430">
        <v>1084</v>
      </c>
      <c r="E13" s="425">
        <f t="shared" si="1"/>
        <v>2.0292785203489462E-2</v>
      </c>
      <c r="F13" s="431">
        <v>1</v>
      </c>
      <c r="G13" s="432">
        <v>0</v>
      </c>
      <c r="H13" s="433">
        <v>240</v>
      </c>
      <c r="I13" s="433">
        <v>6</v>
      </c>
      <c r="J13" s="406">
        <v>306</v>
      </c>
      <c r="K13" s="406">
        <v>1</v>
      </c>
      <c r="L13" s="433">
        <v>7</v>
      </c>
      <c r="M13" s="433">
        <v>1</v>
      </c>
      <c r="N13" s="433">
        <v>174</v>
      </c>
      <c r="O13" s="435">
        <v>348</v>
      </c>
      <c r="P13" s="430">
        <v>3366</v>
      </c>
      <c r="Q13" s="145">
        <f t="shared" si="0"/>
        <v>6.405145428769873E-3</v>
      </c>
    </row>
    <row r="14" spans="1:17" s="67" customFormat="1">
      <c r="A14" s="95">
        <v>9</v>
      </c>
      <c r="B14" s="80">
        <v>39</v>
      </c>
      <c r="C14" s="429" t="s">
        <v>118</v>
      </c>
      <c r="D14" s="424">
        <v>990</v>
      </c>
      <c r="E14" s="425">
        <f t="shared" si="1"/>
        <v>1.8533078737504212E-2</v>
      </c>
      <c r="F14" s="431">
        <v>0</v>
      </c>
      <c r="G14" s="432">
        <v>1</v>
      </c>
      <c r="H14" s="433">
        <v>73</v>
      </c>
      <c r="I14" s="406">
        <v>0</v>
      </c>
      <c r="J14" s="406">
        <v>267</v>
      </c>
      <c r="K14" s="406">
        <v>0</v>
      </c>
      <c r="L14" s="433">
        <v>27</v>
      </c>
      <c r="M14" s="433">
        <v>290</v>
      </c>
      <c r="N14" s="433">
        <v>265</v>
      </c>
      <c r="O14" s="435">
        <v>67</v>
      </c>
      <c r="P14" s="430">
        <v>10704</v>
      </c>
      <c r="Q14" s="145">
        <f t="shared" si="0"/>
        <v>2.0368590810918814E-2</v>
      </c>
    </row>
    <row r="15" spans="1:17" s="67" customFormat="1">
      <c r="A15" s="95">
        <v>10</v>
      </c>
      <c r="B15" s="80">
        <v>38</v>
      </c>
      <c r="C15" s="429" t="s">
        <v>340</v>
      </c>
      <c r="D15" s="430">
        <v>906</v>
      </c>
      <c r="E15" s="425">
        <f t="shared" si="1"/>
        <v>1.6960575087049311E-2</v>
      </c>
      <c r="F15" s="431">
        <v>0</v>
      </c>
      <c r="G15" s="432">
        <v>0</v>
      </c>
      <c r="H15" s="433">
        <v>187</v>
      </c>
      <c r="I15" s="406">
        <v>0</v>
      </c>
      <c r="J15" s="406">
        <v>234</v>
      </c>
      <c r="K15" s="406">
        <v>0</v>
      </c>
      <c r="L15" s="433">
        <v>23</v>
      </c>
      <c r="M15" s="433">
        <v>374</v>
      </c>
      <c r="N15" s="433">
        <v>41</v>
      </c>
      <c r="O15" s="435">
        <v>47</v>
      </c>
      <c r="P15" s="430">
        <v>6843</v>
      </c>
      <c r="Q15" s="145">
        <f t="shared" si="0"/>
        <v>1.3021512230859253E-2</v>
      </c>
    </row>
    <row r="16" spans="1:17" s="67" customFormat="1">
      <c r="A16" s="95">
        <v>11</v>
      </c>
      <c r="B16" s="80">
        <v>61</v>
      </c>
      <c r="C16" s="429" t="s">
        <v>341</v>
      </c>
      <c r="D16" s="424">
        <v>861</v>
      </c>
      <c r="E16" s="425">
        <f t="shared" si="1"/>
        <v>1.6118162417162754E-2</v>
      </c>
      <c r="F16" s="431">
        <v>0</v>
      </c>
      <c r="G16" s="432">
        <v>75</v>
      </c>
      <c r="H16" s="433">
        <v>180</v>
      </c>
      <c r="I16" s="406">
        <v>0</v>
      </c>
      <c r="J16" s="406">
        <v>5</v>
      </c>
      <c r="K16" s="406">
        <v>55</v>
      </c>
      <c r="L16" s="433">
        <v>40</v>
      </c>
      <c r="M16" s="433">
        <v>0</v>
      </c>
      <c r="N16" s="433">
        <v>44</v>
      </c>
      <c r="O16" s="435">
        <v>462</v>
      </c>
      <c r="P16" s="430">
        <v>2461</v>
      </c>
      <c r="Q16" s="145">
        <f t="shared" si="0"/>
        <v>4.6830252228766064E-3</v>
      </c>
    </row>
    <row r="17" spans="1:17" s="67" customFormat="1">
      <c r="A17" s="95">
        <v>12</v>
      </c>
      <c r="B17" s="80">
        <v>74</v>
      </c>
      <c r="C17" s="429" t="s">
        <v>339</v>
      </c>
      <c r="D17" s="430">
        <v>743</v>
      </c>
      <c r="E17" s="425">
        <f t="shared" si="1"/>
        <v>1.3909169193904676E-2</v>
      </c>
      <c r="F17" s="431">
        <v>0</v>
      </c>
      <c r="G17" s="432">
        <v>0</v>
      </c>
      <c r="H17" s="433">
        <v>123</v>
      </c>
      <c r="I17" s="406">
        <v>0</v>
      </c>
      <c r="J17" s="433">
        <v>122</v>
      </c>
      <c r="K17" s="433">
        <v>0</v>
      </c>
      <c r="L17" s="433">
        <v>273</v>
      </c>
      <c r="M17" s="433">
        <v>85</v>
      </c>
      <c r="N17" s="433">
        <v>124</v>
      </c>
      <c r="O17" s="435">
        <v>15</v>
      </c>
      <c r="P17" s="430">
        <v>6424</v>
      </c>
      <c r="Q17" s="145">
        <f t="shared" si="0"/>
        <v>1.2224199118959497E-2</v>
      </c>
    </row>
    <row r="18" spans="1:17" s="67" customFormat="1">
      <c r="A18" s="95">
        <v>13</v>
      </c>
      <c r="B18" s="80">
        <v>64</v>
      </c>
      <c r="C18" s="429" t="s">
        <v>342</v>
      </c>
      <c r="D18" s="424">
        <v>740</v>
      </c>
      <c r="E18" s="425">
        <f t="shared" si="1"/>
        <v>1.3853008349245573E-2</v>
      </c>
      <c r="F18" s="431">
        <v>0</v>
      </c>
      <c r="G18" s="431">
        <v>10</v>
      </c>
      <c r="H18" s="433">
        <v>194</v>
      </c>
      <c r="I18" s="406">
        <v>0</v>
      </c>
      <c r="J18" s="433">
        <v>1</v>
      </c>
      <c r="K18" s="433">
        <v>12</v>
      </c>
      <c r="L18" s="433">
        <v>3</v>
      </c>
      <c r="M18" s="433">
        <v>0</v>
      </c>
      <c r="N18" s="433">
        <v>13</v>
      </c>
      <c r="O18" s="435">
        <v>506</v>
      </c>
      <c r="P18" s="430">
        <v>2320</v>
      </c>
      <c r="Q18" s="145">
        <f t="shared" si="0"/>
        <v>4.4147169919031811E-3</v>
      </c>
    </row>
    <row r="19" spans="1:17" s="67" customFormat="1">
      <c r="A19" s="95">
        <v>14</v>
      </c>
      <c r="B19" s="80">
        <v>3</v>
      </c>
      <c r="C19" s="429" t="s">
        <v>343</v>
      </c>
      <c r="D19" s="430">
        <v>705</v>
      </c>
      <c r="E19" s="425">
        <f t="shared" si="1"/>
        <v>1.3197798494889362E-2</v>
      </c>
      <c r="F19" s="431">
        <v>0</v>
      </c>
      <c r="G19" s="431">
        <v>0</v>
      </c>
      <c r="H19" s="433">
        <v>50</v>
      </c>
      <c r="I19" s="406">
        <v>0</v>
      </c>
      <c r="J19" s="433">
        <v>42</v>
      </c>
      <c r="K19" s="406">
        <v>2</v>
      </c>
      <c r="L19" s="433">
        <v>19</v>
      </c>
      <c r="M19" s="433">
        <v>2</v>
      </c>
      <c r="N19" s="433">
        <v>103</v>
      </c>
      <c r="O19" s="435">
        <v>487</v>
      </c>
      <c r="P19" s="430">
        <v>3636</v>
      </c>
      <c r="Q19" s="145">
        <f t="shared" si="0"/>
        <v>6.9189271476551573E-3</v>
      </c>
    </row>
    <row r="20" spans="1:17" s="67" customFormat="1">
      <c r="A20" s="95">
        <v>15</v>
      </c>
      <c r="B20" s="80">
        <v>76</v>
      </c>
      <c r="C20" s="429" t="s">
        <v>348</v>
      </c>
      <c r="D20" s="424">
        <v>624</v>
      </c>
      <c r="E20" s="425">
        <f t="shared" si="1"/>
        <v>1.1681455689093564E-2</v>
      </c>
      <c r="F20" s="431">
        <v>1</v>
      </c>
      <c r="G20" s="431">
        <v>10</v>
      </c>
      <c r="H20" s="433">
        <v>52</v>
      </c>
      <c r="I20" s="406">
        <v>0</v>
      </c>
      <c r="J20" s="433">
        <v>312</v>
      </c>
      <c r="K20" s="406">
        <v>2</v>
      </c>
      <c r="L20" s="433">
        <v>39</v>
      </c>
      <c r="M20" s="433">
        <v>24</v>
      </c>
      <c r="N20" s="433">
        <v>78</v>
      </c>
      <c r="O20" s="435">
        <v>106</v>
      </c>
      <c r="P20" s="430">
        <v>6231</v>
      </c>
      <c r="Q20" s="145">
        <f t="shared" si="0"/>
        <v>1.1856940334719275E-2</v>
      </c>
    </row>
    <row r="21" spans="1:17" s="67" customFormat="1">
      <c r="A21" s="95">
        <v>16</v>
      </c>
      <c r="B21" s="80">
        <v>15</v>
      </c>
      <c r="C21" s="436" t="s">
        <v>345</v>
      </c>
      <c r="D21" s="430">
        <v>619</v>
      </c>
      <c r="E21" s="425">
        <f t="shared" si="1"/>
        <v>1.1587854281328391E-2</v>
      </c>
      <c r="F21" s="406" t="s">
        <v>587</v>
      </c>
      <c r="G21" s="431">
        <v>3</v>
      </c>
      <c r="H21" s="433">
        <v>204</v>
      </c>
      <c r="I21" s="406" t="s">
        <v>587</v>
      </c>
      <c r="J21" s="433">
        <v>284</v>
      </c>
      <c r="K21" s="406">
        <v>0</v>
      </c>
      <c r="L21" s="433">
        <v>3</v>
      </c>
      <c r="M21" s="433">
        <v>17</v>
      </c>
      <c r="N21" s="433">
        <v>32</v>
      </c>
      <c r="O21" s="435">
        <v>76</v>
      </c>
      <c r="P21" s="430">
        <v>1233</v>
      </c>
      <c r="Q21" s="145">
        <f t="shared" si="0"/>
        <v>2.3462698495761302E-3</v>
      </c>
    </row>
    <row r="22" spans="1:17" s="67" customFormat="1">
      <c r="A22" s="95">
        <v>17</v>
      </c>
      <c r="B22" s="80">
        <v>72</v>
      </c>
      <c r="C22" s="429" t="s">
        <v>344</v>
      </c>
      <c r="D22" s="424">
        <v>615</v>
      </c>
      <c r="E22" s="425">
        <f t="shared" si="1"/>
        <v>1.1512973155116252E-2</v>
      </c>
      <c r="F22" s="431">
        <v>0</v>
      </c>
      <c r="G22" s="431">
        <v>0</v>
      </c>
      <c r="H22" s="433">
        <v>217</v>
      </c>
      <c r="I22" s="406">
        <v>0</v>
      </c>
      <c r="J22" s="433">
        <v>146</v>
      </c>
      <c r="K22" s="406">
        <v>0</v>
      </c>
      <c r="L22" s="433">
        <v>44</v>
      </c>
      <c r="M22" s="406">
        <v>10</v>
      </c>
      <c r="N22" s="433">
        <v>73</v>
      </c>
      <c r="O22" s="437">
        <v>126</v>
      </c>
      <c r="P22" s="430">
        <v>21956</v>
      </c>
      <c r="Q22" s="145">
        <f t="shared" si="0"/>
        <v>4.1779968221649241E-2</v>
      </c>
    </row>
    <row r="23" spans="1:17" s="67" customFormat="1">
      <c r="A23" s="95">
        <v>18</v>
      </c>
      <c r="B23" s="80" t="s">
        <v>590</v>
      </c>
      <c r="C23" s="429" t="s">
        <v>591</v>
      </c>
      <c r="D23" s="430">
        <v>440</v>
      </c>
      <c r="E23" s="425">
        <f t="shared" si="1"/>
        <v>8.2369238833352055E-3</v>
      </c>
      <c r="F23" s="431">
        <v>0</v>
      </c>
      <c r="G23" s="431">
        <v>0</v>
      </c>
      <c r="H23" s="433">
        <v>2</v>
      </c>
      <c r="I23" s="406">
        <v>0</v>
      </c>
      <c r="J23" s="433">
        <v>0</v>
      </c>
      <c r="K23" s="406">
        <v>1</v>
      </c>
      <c r="L23" s="433">
        <v>385</v>
      </c>
      <c r="M23" s="433">
        <v>0</v>
      </c>
      <c r="N23" s="433">
        <v>30</v>
      </c>
      <c r="O23" s="435">
        <v>22</v>
      </c>
      <c r="P23" s="430">
        <v>1640</v>
      </c>
      <c r="Q23" s="145">
        <f t="shared" si="0"/>
        <v>3.1207482184143175E-3</v>
      </c>
    </row>
    <row r="24" spans="1:17" s="67" customFormat="1">
      <c r="A24" s="95">
        <v>19</v>
      </c>
      <c r="B24" s="80">
        <v>73</v>
      </c>
      <c r="C24" s="438" t="s">
        <v>123</v>
      </c>
      <c r="D24" s="424">
        <v>419</v>
      </c>
      <c r="E24" s="425">
        <f t="shared" si="1"/>
        <v>7.8437979707214802E-3</v>
      </c>
      <c r="F24" s="431">
        <v>0</v>
      </c>
      <c r="G24" s="431">
        <v>0</v>
      </c>
      <c r="H24" s="433">
        <v>17</v>
      </c>
      <c r="I24" s="406">
        <v>0</v>
      </c>
      <c r="J24" s="433">
        <v>71</v>
      </c>
      <c r="K24" s="406">
        <v>0</v>
      </c>
      <c r="L24" s="433">
        <v>9</v>
      </c>
      <c r="M24" s="433">
        <v>202</v>
      </c>
      <c r="N24" s="433">
        <v>32</v>
      </c>
      <c r="O24" s="406">
        <v>88</v>
      </c>
      <c r="P24" s="430">
        <v>8904</v>
      </c>
      <c r="Q24" s="145">
        <f t="shared" si="0"/>
        <v>1.6943379351683586E-2</v>
      </c>
    </row>
    <row r="25" spans="1:17" s="67" customFormat="1" ht="17.25" thickBot="1">
      <c r="A25" s="94">
        <v>20</v>
      </c>
      <c r="B25" s="192">
        <v>17</v>
      </c>
      <c r="C25" s="439" t="s">
        <v>346</v>
      </c>
      <c r="D25" s="440">
        <v>386</v>
      </c>
      <c r="E25" s="412">
        <f t="shared" si="1"/>
        <v>7.2260286794713392E-3</v>
      </c>
      <c r="F25" s="441">
        <v>0</v>
      </c>
      <c r="G25" s="441">
        <v>0</v>
      </c>
      <c r="H25" s="442">
        <v>84</v>
      </c>
      <c r="I25" s="443">
        <v>0</v>
      </c>
      <c r="J25" s="442">
        <v>27</v>
      </c>
      <c r="K25" s="443">
        <v>0</v>
      </c>
      <c r="L25" s="442">
        <v>20</v>
      </c>
      <c r="M25" s="442">
        <v>1</v>
      </c>
      <c r="N25" s="442">
        <v>234</v>
      </c>
      <c r="O25" s="444">
        <v>20</v>
      </c>
      <c r="P25" s="440">
        <v>1247</v>
      </c>
      <c r="Q25" s="143">
        <f t="shared" si="0"/>
        <v>2.3729103831479598E-3</v>
      </c>
    </row>
    <row r="26" spans="1:17" s="67" customFormat="1" ht="17.25" thickBot="1">
      <c r="A26" s="92"/>
      <c r="B26" s="192"/>
      <c r="C26" s="439" t="s">
        <v>592</v>
      </c>
      <c r="D26" s="440">
        <f>D5-SUM(D6:D25)</f>
        <v>6577</v>
      </c>
      <c r="E26" s="412">
        <f t="shared" si="1"/>
        <v>0.12312329177430828</v>
      </c>
      <c r="F26" s="445">
        <f t="shared" ref="F26:P26" si="2">F5-SUM(F6:F25)</f>
        <v>0</v>
      </c>
      <c r="G26" s="445">
        <f t="shared" si="2"/>
        <v>27</v>
      </c>
      <c r="H26" s="445">
        <f t="shared" si="2"/>
        <v>1661</v>
      </c>
      <c r="I26" s="445">
        <f t="shared" si="2"/>
        <v>12</v>
      </c>
      <c r="J26" s="445">
        <f t="shared" si="2"/>
        <v>895</v>
      </c>
      <c r="K26" s="445">
        <f t="shared" si="2"/>
        <v>94</v>
      </c>
      <c r="L26" s="445">
        <f t="shared" si="2"/>
        <v>443</v>
      </c>
      <c r="M26" s="445">
        <f t="shared" si="2"/>
        <v>539</v>
      </c>
      <c r="N26" s="445">
        <f t="shared" si="2"/>
        <v>1197</v>
      </c>
      <c r="O26" s="445">
        <f t="shared" si="2"/>
        <v>1710</v>
      </c>
      <c r="P26" s="445">
        <f t="shared" si="2"/>
        <v>108548</v>
      </c>
      <c r="Q26" s="143">
        <f t="shared" si="0"/>
        <v>0.20655547415392519</v>
      </c>
    </row>
    <row r="27" spans="1:17">
      <c r="A27" s="25" t="s">
        <v>148</v>
      </c>
      <c r="B27" s="25"/>
      <c r="C27" s="41"/>
      <c r="D27" s="51"/>
      <c r="E27" s="142"/>
      <c r="F27" s="25" t="s">
        <v>147</v>
      </c>
      <c r="G27" s="25"/>
      <c r="H27" s="26"/>
      <c r="I27" s="11"/>
      <c r="J27" s="11"/>
      <c r="K27" s="11"/>
      <c r="L27" s="11"/>
      <c r="M27" s="11"/>
      <c r="N27" s="11"/>
      <c r="O27" s="11"/>
    </row>
    <row r="28" spans="1:17">
      <c r="A28" s="11"/>
    </row>
  </sheetData>
  <mergeCells count="2">
    <mergeCell ref="P4:Q4"/>
    <mergeCell ref="D4:E4"/>
  </mergeCells>
  <phoneticPr fontId="2" type="noConversion"/>
  <pageMargins left="0.19685039370078741" right="0.19685039370078741" top="1.0629921259842521" bottom="0.27559055118110237" header="0.31496062992125984" footer="0.31496062992125984"/>
  <pageSetup paperSize="9" scale="57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I23"/>
  <sheetViews>
    <sheetView view="pageBreakPreview" zoomScale="85" zoomScaleNormal="85" zoomScaleSheetLayoutView="85" workbookViewId="0">
      <selection activeCell="H15" sqref="E5:H15"/>
    </sheetView>
  </sheetViews>
  <sheetFormatPr defaultRowHeight="16.5"/>
  <cols>
    <col min="2" max="2" width="95" customWidth="1"/>
    <col min="3" max="8" width="13.375" customWidth="1"/>
    <col min="11" max="11" width="55.75" customWidth="1"/>
    <col min="17" max="18" width="10" bestFit="1" customWidth="1"/>
  </cols>
  <sheetData>
    <row r="1" spans="1:9">
      <c r="A1" s="56" t="s">
        <v>288</v>
      </c>
      <c r="B1" s="27"/>
      <c r="C1" s="27"/>
      <c r="D1" s="27"/>
      <c r="E1" s="27"/>
    </row>
    <row r="2" spans="1:9">
      <c r="A2" s="56" t="s">
        <v>134</v>
      </c>
      <c r="B2" s="27"/>
      <c r="C2" s="27"/>
      <c r="D2" s="27"/>
      <c r="E2" s="27"/>
      <c r="G2" t="s">
        <v>238</v>
      </c>
    </row>
    <row r="3" spans="1:9">
      <c r="A3" s="56"/>
      <c r="B3" s="27"/>
      <c r="C3" s="27"/>
      <c r="D3" s="27"/>
      <c r="E3" s="27"/>
    </row>
    <row r="4" spans="1:9">
      <c r="A4" s="602" t="s">
        <v>122</v>
      </c>
      <c r="B4" s="602" t="s">
        <v>61</v>
      </c>
      <c r="C4" s="601" t="s">
        <v>158</v>
      </c>
      <c r="D4" s="601"/>
      <c r="E4" s="601" t="s">
        <v>217</v>
      </c>
      <c r="F4" s="601"/>
      <c r="G4" s="600" t="s">
        <v>160</v>
      </c>
      <c r="H4" s="600"/>
    </row>
    <row r="5" spans="1:9">
      <c r="A5" s="603"/>
      <c r="B5" s="603"/>
      <c r="C5" s="252">
        <v>2012</v>
      </c>
      <c r="D5" s="252">
        <v>2013</v>
      </c>
      <c r="E5" s="604">
        <v>2012</v>
      </c>
      <c r="F5" s="604">
        <v>2013</v>
      </c>
      <c r="G5" s="604">
        <v>2012</v>
      </c>
      <c r="H5" s="604">
        <v>2013</v>
      </c>
      <c r="I5" s="119"/>
    </row>
    <row r="6" spans="1:9">
      <c r="A6" s="253">
        <v>27</v>
      </c>
      <c r="B6" s="254" t="s">
        <v>34</v>
      </c>
      <c r="C6" s="251">
        <f>G6/E6*100</f>
        <v>4.8715196331782824</v>
      </c>
      <c r="D6" s="251">
        <f>H6/F6*100</f>
        <v>5.3717026378896877</v>
      </c>
      <c r="E6" s="605">
        <v>226377</v>
      </c>
      <c r="F6" s="606">
        <v>227265</v>
      </c>
      <c r="G6" s="605">
        <v>11028</v>
      </c>
      <c r="H6" s="606">
        <v>12208</v>
      </c>
      <c r="I6" s="120"/>
    </row>
    <row r="7" spans="1:9">
      <c r="A7" s="253">
        <v>85</v>
      </c>
      <c r="B7" s="254" t="s">
        <v>33</v>
      </c>
      <c r="C7" s="251">
        <f t="shared" ref="C7:D15" si="0">G7/E7*100</f>
        <v>10.628765998283674</v>
      </c>
      <c r="D7" s="251">
        <f t="shared" si="0"/>
        <v>11.480378370352256</v>
      </c>
      <c r="E7" s="605">
        <v>216742</v>
      </c>
      <c r="F7" s="606">
        <v>228982</v>
      </c>
      <c r="G7" s="605">
        <v>23037</v>
      </c>
      <c r="H7" s="606">
        <v>26288</v>
      </c>
      <c r="I7" s="120"/>
    </row>
    <row r="8" spans="1:9">
      <c r="A8" s="253">
        <v>84</v>
      </c>
      <c r="B8" s="254" t="s">
        <v>239</v>
      </c>
      <c r="C8" s="251">
        <f t="shared" si="0"/>
        <v>3.4022391196362385</v>
      </c>
      <c r="D8" s="251">
        <f t="shared" si="0"/>
        <v>4.3412545798415758</v>
      </c>
      <c r="E8" s="605">
        <v>130855</v>
      </c>
      <c r="F8" s="606">
        <v>126369</v>
      </c>
      <c r="G8" s="605">
        <v>4452</v>
      </c>
      <c r="H8" s="606">
        <v>5486</v>
      </c>
      <c r="I8" s="120"/>
    </row>
    <row r="9" spans="1:9">
      <c r="A9" s="253">
        <v>72</v>
      </c>
      <c r="B9" s="254" t="s">
        <v>44</v>
      </c>
      <c r="C9" s="251">
        <f t="shared" si="0"/>
        <v>13.338587928577924</v>
      </c>
      <c r="D9" s="251">
        <f t="shared" si="0"/>
        <v>12.101183680826773</v>
      </c>
      <c r="E9" s="605">
        <v>32987</v>
      </c>
      <c r="F9" s="606">
        <v>33286</v>
      </c>
      <c r="G9" s="605">
        <v>4400</v>
      </c>
      <c r="H9" s="606">
        <v>4028</v>
      </c>
      <c r="I9" s="120"/>
    </row>
    <row r="10" spans="1:9">
      <c r="A10" s="253">
        <v>71</v>
      </c>
      <c r="B10" s="254" t="s">
        <v>45</v>
      </c>
      <c r="C10" s="251">
        <f t="shared" si="0"/>
        <v>2.9338901472253682</v>
      </c>
      <c r="D10" s="251">
        <f t="shared" si="0"/>
        <v>2.3069056785370545</v>
      </c>
      <c r="E10" s="605">
        <v>28256</v>
      </c>
      <c r="F10" s="606">
        <v>33248</v>
      </c>
      <c r="G10" s="605">
        <v>829</v>
      </c>
      <c r="H10" s="606">
        <v>767</v>
      </c>
      <c r="I10" s="120"/>
    </row>
    <row r="11" spans="1:9">
      <c r="A11" s="253">
        <v>87</v>
      </c>
      <c r="B11" s="254" t="s">
        <v>39</v>
      </c>
      <c r="C11" s="251">
        <f t="shared" si="0"/>
        <v>4.6635938800332886</v>
      </c>
      <c r="D11" s="251">
        <f t="shared" si="0"/>
        <v>4.7738441480292844</v>
      </c>
      <c r="E11" s="605">
        <v>31242</v>
      </c>
      <c r="F11" s="606">
        <v>29913</v>
      </c>
      <c r="G11" s="605">
        <v>1457</v>
      </c>
      <c r="H11" s="606">
        <v>1428</v>
      </c>
      <c r="I11" s="120"/>
    </row>
    <row r="12" spans="1:9">
      <c r="A12" s="253">
        <v>39</v>
      </c>
      <c r="B12" s="254" t="s">
        <v>35</v>
      </c>
      <c r="C12" s="251">
        <f t="shared" si="0"/>
        <v>8.591646314734799</v>
      </c>
      <c r="D12" s="251">
        <f t="shared" si="0"/>
        <v>10.065658879218201</v>
      </c>
      <c r="E12" s="605">
        <v>31938</v>
      </c>
      <c r="F12" s="606">
        <v>32745</v>
      </c>
      <c r="G12" s="605">
        <v>2744</v>
      </c>
      <c r="H12" s="606">
        <v>3296</v>
      </c>
      <c r="I12" s="120"/>
    </row>
    <row r="13" spans="1:9">
      <c r="A13" s="253">
        <v>29</v>
      </c>
      <c r="B13" s="255" t="s">
        <v>37</v>
      </c>
      <c r="C13" s="251">
        <f t="shared" si="0"/>
        <v>6.4899403284575161</v>
      </c>
      <c r="D13" s="251">
        <f t="shared" si="0"/>
        <v>6.2714908904285345</v>
      </c>
      <c r="E13" s="605">
        <v>18937</v>
      </c>
      <c r="F13" s="606">
        <v>19485</v>
      </c>
      <c r="G13" s="605">
        <v>1229</v>
      </c>
      <c r="H13" s="606">
        <v>1222</v>
      </c>
      <c r="I13" s="120"/>
    </row>
    <row r="14" spans="1:9">
      <c r="A14" s="253">
        <v>90</v>
      </c>
      <c r="B14" s="254" t="s">
        <v>40</v>
      </c>
      <c r="C14" s="251">
        <f t="shared" si="0"/>
        <v>3.1451772628243218</v>
      </c>
      <c r="D14" s="251">
        <f t="shared" si="0"/>
        <v>3.8723837892921531</v>
      </c>
      <c r="E14" s="605">
        <v>25245</v>
      </c>
      <c r="F14" s="606">
        <v>25514</v>
      </c>
      <c r="G14" s="605">
        <v>794</v>
      </c>
      <c r="H14" s="606">
        <v>988</v>
      </c>
      <c r="I14" s="120"/>
    </row>
    <row r="15" spans="1:9">
      <c r="A15" s="253">
        <v>73</v>
      </c>
      <c r="B15" s="254" t="s">
        <v>46</v>
      </c>
      <c r="C15" s="251">
        <f t="shared" si="0"/>
        <v>6.6588411055383627</v>
      </c>
      <c r="D15" s="251">
        <f t="shared" si="0"/>
        <v>9.0149223116763242</v>
      </c>
      <c r="E15" s="605">
        <v>18742</v>
      </c>
      <c r="F15" s="606">
        <v>19501</v>
      </c>
      <c r="G15" s="605">
        <v>1248</v>
      </c>
      <c r="H15" s="606">
        <v>1758</v>
      </c>
      <c r="I15" s="120"/>
    </row>
    <row r="16" spans="1:9">
      <c r="A16" s="27"/>
      <c r="B16" s="27"/>
      <c r="C16" s="27"/>
      <c r="D16" s="27"/>
      <c r="E16" s="27"/>
    </row>
    <row r="17" spans="1:8">
      <c r="A17" s="10" t="s">
        <v>131</v>
      </c>
      <c r="B17" s="10"/>
      <c r="C17" s="10"/>
      <c r="D17" s="10"/>
      <c r="E17" s="10" t="s">
        <v>132</v>
      </c>
      <c r="G17" s="10"/>
      <c r="H17" s="10"/>
    </row>
    <row r="18" spans="1:8">
      <c r="A18" s="10"/>
      <c r="B18" s="10"/>
      <c r="C18" s="10"/>
      <c r="D18" s="10"/>
      <c r="E18" s="10"/>
      <c r="G18" s="10"/>
      <c r="H18" s="10"/>
    </row>
    <row r="19" spans="1:8">
      <c r="G19" s="10"/>
    </row>
    <row r="20" spans="1:8">
      <c r="G20" s="10"/>
    </row>
    <row r="21" spans="1:8">
      <c r="G21" s="10"/>
    </row>
    <row r="22" spans="1:8">
      <c r="G22" s="10"/>
    </row>
    <row r="23" spans="1:8">
      <c r="G23" s="10"/>
    </row>
  </sheetData>
  <mergeCells count="5">
    <mergeCell ref="G4:H4"/>
    <mergeCell ref="E4:F4"/>
    <mergeCell ref="C4:D4"/>
    <mergeCell ref="A4:A5"/>
    <mergeCell ref="B4:B5"/>
  </mergeCells>
  <phoneticPr fontId="2" type="noConversion"/>
  <pageMargins left="0.32" right="0.17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18" sqref="M18"/>
    </sheetView>
  </sheetViews>
  <sheetFormatPr defaultRowHeight="16.5"/>
  <cols>
    <col min="1" max="1" width="4.125" customWidth="1"/>
    <col min="2" max="2" width="13.875" customWidth="1"/>
    <col min="5" max="5" width="9.625" customWidth="1"/>
    <col min="6" max="6" width="9.5" customWidth="1"/>
    <col min="7" max="7" width="9.875" customWidth="1"/>
    <col min="8" max="9" width="9.5" customWidth="1"/>
    <col min="10" max="10" width="13.25" customWidth="1"/>
    <col min="11" max="11" width="18.75" customWidth="1"/>
  </cols>
  <sheetData>
    <row r="1" spans="1:13">
      <c r="A1" s="42" t="s">
        <v>242</v>
      </c>
    </row>
    <row r="2" spans="1:13">
      <c r="A2" s="42" t="s">
        <v>129</v>
      </c>
    </row>
    <row r="3" spans="1:13" ht="17.25" thickBot="1">
      <c r="K3" s="135" t="s">
        <v>535</v>
      </c>
    </row>
    <row r="4" spans="1:13" ht="22.5" customHeight="1">
      <c r="A4" s="483" t="s">
        <v>214</v>
      </c>
      <c r="B4" s="484"/>
      <c r="C4" s="245">
        <v>1980</v>
      </c>
      <c r="D4" s="245">
        <v>1990</v>
      </c>
      <c r="E4" s="245">
        <v>2000</v>
      </c>
      <c r="F4" s="245">
        <v>2010</v>
      </c>
      <c r="G4" s="247">
        <v>2012</v>
      </c>
      <c r="H4" s="247">
        <v>2013</v>
      </c>
      <c r="I4" s="296">
        <v>2014</v>
      </c>
      <c r="J4" s="496" t="s">
        <v>215</v>
      </c>
      <c r="K4" s="498" t="s">
        <v>536</v>
      </c>
    </row>
    <row r="5" spans="1:13" ht="25.5" customHeight="1" thickBot="1">
      <c r="A5" s="485"/>
      <c r="B5" s="486"/>
      <c r="C5" s="246" t="s">
        <v>216</v>
      </c>
      <c r="D5" s="246" t="s">
        <v>216</v>
      </c>
      <c r="E5" s="246" t="s">
        <v>216</v>
      </c>
      <c r="F5" s="246" t="s">
        <v>216</v>
      </c>
      <c r="G5" s="47" t="s">
        <v>216</v>
      </c>
      <c r="H5" s="47" t="s">
        <v>216</v>
      </c>
      <c r="I5" s="47" t="s">
        <v>103</v>
      </c>
      <c r="J5" s="497"/>
      <c r="K5" s="499"/>
    </row>
    <row r="6" spans="1:13">
      <c r="A6" s="489" t="s">
        <v>217</v>
      </c>
      <c r="B6" s="490"/>
      <c r="C6" s="248">
        <v>3753018.6268401323</v>
      </c>
      <c r="D6" s="248">
        <v>6900641.3450060785</v>
      </c>
      <c r="E6" s="248">
        <v>12982090.99177555</v>
      </c>
      <c r="F6" s="248">
        <v>30311611.633528702</v>
      </c>
      <c r="G6" s="248">
        <v>36368242.931205399</v>
      </c>
      <c r="H6" s="248">
        <v>36890180.221347198</v>
      </c>
      <c r="I6" s="248">
        <f>'1'!I6+'2'!I6</f>
        <v>37256524.254377604</v>
      </c>
      <c r="J6" s="304">
        <f>((I6/E6)^(1/(13-1))-1)*100</f>
        <v>9.1829457271681125</v>
      </c>
      <c r="K6" s="308">
        <v>47.593924699000517</v>
      </c>
      <c r="L6" s="309"/>
      <c r="M6" s="310"/>
    </row>
    <row r="7" spans="1:13">
      <c r="A7" s="491" t="s">
        <v>218</v>
      </c>
      <c r="B7" s="492"/>
      <c r="C7" s="31">
        <v>39502.400000000001</v>
      </c>
      <c r="D7" s="31">
        <v>142221.984</v>
      </c>
      <c r="E7" s="31">
        <v>333174.52511399996</v>
      </c>
      <c r="F7" s="31">
        <v>896336.64044500003</v>
      </c>
      <c r="G7" s="31">
        <v>1071516.464954</v>
      </c>
      <c r="H7" s="31">
        <v>1075210.376767</v>
      </c>
      <c r="I7" s="248">
        <f>'1'!I7+'2'!I7</f>
        <v>1098164.734126</v>
      </c>
      <c r="J7" s="302">
        <f t="shared" ref="J7:J20" si="0">((I7/E7)^(1/(13-1))-1)*100</f>
        <v>10.450149689580224</v>
      </c>
      <c r="K7" s="256">
        <v>77.884023696879439</v>
      </c>
      <c r="L7" s="309"/>
      <c r="M7" s="310"/>
    </row>
    <row r="8" spans="1:13">
      <c r="A8" s="493" t="s">
        <v>219</v>
      </c>
      <c r="B8" s="494"/>
      <c r="C8" s="31">
        <v>136395.451</v>
      </c>
      <c r="D8" s="31">
        <v>307765.43305853987</v>
      </c>
      <c r="E8" s="31">
        <v>795787.11348361406</v>
      </c>
      <c r="F8" s="31">
        <v>2003591.5512331349</v>
      </c>
      <c r="G8" s="31">
        <v>2488304.7144416948</v>
      </c>
      <c r="H8" s="31">
        <v>2528224.9058921891</v>
      </c>
      <c r="I8" s="248">
        <f>'1'!I8+'2'!I8</f>
        <v>2551809.1068587657</v>
      </c>
      <c r="J8" s="302">
        <f t="shared" si="0"/>
        <v>10.197296522353106</v>
      </c>
      <c r="K8" s="256">
        <v>103.12714875178388</v>
      </c>
    </row>
    <row r="9" spans="1:13">
      <c r="A9" s="52"/>
      <c r="B9" s="29" t="s">
        <v>220</v>
      </c>
      <c r="C9" s="31">
        <v>5161.7</v>
      </c>
      <c r="D9" s="31">
        <v>3212.1315197955469</v>
      </c>
      <c r="E9" s="31">
        <v>4589.1240386991303</v>
      </c>
      <c r="F9" s="31">
        <v>11387.747834026901</v>
      </c>
      <c r="G9" s="31">
        <v>18563.263046184693</v>
      </c>
      <c r="H9" s="31">
        <v>18753.640022088272</v>
      </c>
      <c r="I9" s="248">
        <f>'1'!I9+'2'!I9</f>
        <v>16516.102523967958</v>
      </c>
      <c r="J9" s="302">
        <f t="shared" si="0"/>
        <v>11.262329317684339</v>
      </c>
      <c r="K9" s="256">
        <v>109.37816241038382</v>
      </c>
      <c r="L9" s="307"/>
    </row>
    <row r="10" spans="1:13">
      <c r="A10" s="52"/>
      <c r="B10" s="29" t="s">
        <v>221</v>
      </c>
      <c r="C10" s="31">
        <v>0</v>
      </c>
      <c r="D10" s="31">
        <v>97.736043472400013</v>
      </c>
      <c r="E10" s="31">
        <v>2547.33</v>
      </c>
      <c r="F10" s="31">
        <v>10462.827859210291</v>
      </c>
      <c r="G10" s="31">
        <v>23081.709162592611</v>
      </c>
      <c r="H10" s="31">
        <v>26022.16467926414</v>
      </c>
      <c r="I10" s="248">
        <f>'1'!I10+'2'!I10</f>
        <v>28244.259561427902</v>
      </c>
      <c r="J10" s="302">
        <f t="shared" si="0"/>
        <v>22.199777543129539</v>
      </c>
      <c r="K10" s="256">
        <v>170.66017861889969</v>
      </c>
      <c r="L10" s="307"/>
    </row>
    <row r="11" spans="1:13">
      <c r="A11" s="52"/>
      <c r="B11" s="29" t="s">
        <v>222</v>
      </c>
      <c r="C11" s="31">
        <v>32759.7</v>
      </c>
      <c r="D11" s="31">
        <v>47695.406340999994</v>
      </c>
      <c r="E11" s="31">
        <v>95656.901989000005</v>
      </c>
      <c r="F11" s="31">
        <v>293482.10775800003</v>
      </c>
      <c r="G11" s="31">
        <v>381753.22119299998</v>
      </c>
      <c r="H11" s="31">
        <v>369179.71450200002</v>
      </c>
      <c r="I11" s="248">
        <f>'1'!I11+'2'!I11</f>
        <v>354470.43467500003</v>
      </c>
      <c r="J11" s="302">
        <f t="shared" si="0"/>
        <v>11.53349434654578</v>
      </c>
      <c r="K11" s="256">
        <v>39.890888439680403</v>
      </c>
      <c r="L11" s="307"/>
    </row>
    <row r="12" spans="1:13">
      <c r="A12" s="52"/>
      <c r="B12" s="29" t="s">
        <v>223</v>
      </c>
      <c r="C12" s="31">
        <v>0</v>
      </c>
      <c r="D12" s="31">
        <v>213.01313279754166</v>
      </c>
      <c r="E12" s="31">
        <v>1081.1306622878899</v>
      </c>
      <c r="F12" s="31">
        <v>5770.3970368370601</v>
      </c>
      <c r="G12" s="31">
        <v>9678.0348318651595</v>
      </c>
      <c r="H12" s="31">
        <v>11162.60892329729</v>
      </c>
      <c r="I12" s="248">
        <f>'1'!I12+'2'!I12</f>
        <v>12633.64729540018</v>
      </c>
      <c r="J12" s="302">
        <f t="shared" si="0"/>
        <v>22.735693336402573</v>
      </c>
      <c r="K12" s="256">
        <v>108.16478848801525</v>
      </c>
      <c r="L12" s="307"/>
    </row>
    <row r="13" spans="1:13">
      <c r="A13" s="52"/>
      <c r="B13" s="29" t="s">
        <v>224</v>
      </c>
      <c r="C13" s="31">
        <v>23804.05</v>
      </c>
      <c r="D13" s="31">
        <v>58598.375077783101</v>
      </c>
      <c r="E13" s="31">
        <v>180369.23313342099</v>
      </c>
      <c r="F13" s="31">
        <v>363498.16411999997</v>
      </c>
      <c r="G13" s="31">
        <v>424455.97639199998</v>
      </c>
      <c r="H13" s="31">
        <v>434509.92706300004</v>
      </c>
      <c r="I13" s="248">
        <f>'1'!I13+'2'!I13</f>
        <v>443209.809167</v>
      </c>
      <c r="J13" s="302">
        <f t="shared" si="0"/>
        <v>7.7797674158198493</v>
      </c>
      <c r="K13" s="256">
        <v>135.57962960140713</v>
      </c>
      <c r="L13" s="307"/>
    </row>
    <row r="14" spans="1:13">
      <c r="A14" s="52"/>
      <c r="B14" s="29" t="s">
        <v>225</v>
      </c>
      <c r="C14" s="31">
        <v>1200.491</v>
      </c>
      <c r="D14" s="31">
        <v>1076.4456172673376</v>
      </c>
      <c r="E14" s="31">
        <v>5020.2088072428196</v>
      </c>
      <c r="F14" s="31">
        <v>16398.630416973589</v>
      </c>
      <c r="G14" s="31">
        <v>25177.628369318139</v>
      </c>
      <c r="H14" s="31">
        <v>30852.569455191602</v>
      </c>
      <c r="I14" s="248">
        <f>'1'!I14+'2'!I14</f>
        <v>46799.5272786879</v>
      </c>
      <c r="J14" s="302">
        <f t="shared" si="0"/>
        <v>20.446256644909756</v>
      </c>
      <c r="K14" s="256">
        <v>74.521540252687728</v>
      </c>
      <c r="L14" s="307"/>
    </row>
    <row r="15" spans="1:13">
      <c r="A15" s="52"/>
      <c r="B15" s="29" t="s">
        <v>226</v>
      </c>
      <c r="C15" s="31">
        <v>14081.86</v>
      </c>
      <c r="D15" s="31">
        <v>21191.742333100003</v>
      </c>
      <c r="E15" s="31">
        <v>72721.381131000002</v>
      </c>
      <c r="F15" s="31">
        <v>106366.02601100001</v>
      </c>
      <c r="G15" s="31">
        <v>113714.98885699999</v>
      </c>
      <c r="H15" s="31">
        <v>121991.9478355</v>
      </c>
      <c r="I15" s="248">
        <f>'1'!I15+'2'!I15</f>
        <v>132772.22645779999</v>
      </c>
      <c r="J15" s="302">
        <f t="shared" si="0"/>
        <v>5.1446290837978248</v>
      </c>
      <c r="K15" s="256">
        <v>46.603098089785888</v>
      </c>
      <c r="L15" s="307"/>
    </row>
    <row r="16" spans="1:13">
      <c r="A16" s="52"/>
      <c r="B16" s="29" t="s">
        <v>227</v>
      </c>
      <c r="C16" s="31">
        <v>43662.06</v>
      </c>
      <c r="D16" s="31">
        <v>113820.70558704005</v>
      </c>
      <c r="E16" s="31">
        <v>272794.42519451899</v>
      </c>
      <c r="F16" s="31">
        <v>664528.64191574894</v>
      </c>
      <c r="G16" s="31">
        <v>792179.33231154503</v>
      </c>
      <c r="H16" s="31">
        <v>785240.79732957412</v>
      </c>
      <c r="I16" s="248">
        <f>'1'!I16+'2'!I16</f>
        <v>776376.08314809902</v>
      </c>
      <c r="J16" s="302">
        <f t="shared" si="0"/>
        <v>9.1071105836945101</v>
      </c>
      <c r="K16" s="256">
        <v>251.98834246936025</v>
      </c>
      <c r="L16" s="307"/>
    </row>
    <row r="17" spans="1:12">
      <c r="A17" s="52"/>
      <c r="B17" s="29" t="s">
        <v>228</v>
      </c>
      <c r="C17" s="31">
        <v>15725.59</v>
      </c>
      <c r="D17" s="31">
        <v>56493.133406283858</v>
      </c>
      <c r="E17" s="31">
        <v>130887.35652744419</v>
      </c>
      <c r="F17" s="31">
        <v>378512.08032733796</v>
      </c>
      <c r="G17" s="31">
        <v>477265.67669318902</v>
      </c>
      <c r="H17" s="31">
        <v>474858.47108227399</v>
      </c>
      <c r="I17" s="248">
        <f>'1'!I17+'2'!I17</f>
        <v>453189.98675100401</v>
      </c>
      <c r="J17" s="302">
        <f t="shared" si="0"/>
        <v>10.904342323515447</v>
      </c>
      <c r="K17" s="256">
        <v>121.23862673916641</v>
      </c>
      <c r="L17" s="307"/>
    </row>
    <row r="18" spans="1:12">
      <c r="A18" s="249"/>
      <c r="B18" s="29" t="s">
        <v>229</v>
      </c>
      <c r="C18" s="45">
        <v>0</v>
      </c>
      <c r="D18" s="45">
        <v>5366.7440000000006</v>
      </c>
      <c r="E18" s="45">
        <v>30120.022000000001</v>
      </c>
      <c r="F18" s="45">
        <v>153184.92795400001</v>
      </c>
      <c r="G18" s="45">
        <v>222434.883585</v>
      </c>
      <c r="H18" s="45">
        <v>255653.065</v>
      </c>
      <c r="I18" s="248">
        <f>'1'!I18+'2'!I18</f>
        <v>287597.03000037902</v>
      </c>
      <c r="J18" s="302">
        <f t="shared" si="0"/>
        <v>20.687074327904774</v>
      </c>
      <c r="K18" s="256">
        <v>154.62205913998872</v>
      </c>
      <c r="L18" s="307"/>
    </row>
    <row r="19" spans="1:12">
      <c r="A19" s="482" t="s">
        <v>230</v>
      </c>
      <c r="B19" s="482"/>
      <c r="C19" s="31">
        <v>37644.199999999997</v>
      </c>
      <c r="D19" s="31">
        <v>116570.35547515666</v>
      </c>
      <c r="E19" s="31">
        <v>474397.87969511142</v>
      </c>
      <c r="F19" s="31">
        <v>2974316.4183160001</v>
      </c>
      <c r="G19" s="31">
        <v>3869291.9308289997</v>
      </c>
      <c r="H19" s="31">
        <v>4157433.1839780002</v>
      </c>
      <c r="I19" s="248">
        <f>'1'!I19+'2'!I19</f>
        <v>4306326.0864850003</v>
      </c>
      <c r="J19" s="302">
        <f t="shared" si="0"/>
        <v>20.179487535699558</v>
      </c>
      <c r="K19" s="256">
        <v>41.486763838969175</v>
      </c>
      <c r="L19" s="307"/>
    </row>
    <row r="20" spans="1:12">
      <c r="A20" s="482" t="s">
        <v>231</v>
      </c>
      <c r="B20" s="482"/>
      <c r="C20" s="31">
        <v>271808.7</v>
      </c>
      <c r="D20" s="31">
        <v>523361.25172766042</v>
      </c>
      <c r="E20" s="31">
        <v>858166.591363466</v>
      </c>
      <c r="F20" s="31">
        <v>1465801.0496746381</v>
      </c>
      <c r="G20" s="31">
        <v>1686245.701454073</v>
      </c>
      <c r="H20" s="31">
        <v>1546955.544054793</v>
      </c>
      <c r="I20" s="248">
        <f>'1'!I20+'2'!I20</f>
        <v>1502396.1137436009</v>
      </c>
      <c r="J20" s="302">
        <f t="shared" si="0"/>
        <v>4.7774289292418226</v>
      </c>
      <c r="K20" s="256">
        <v>32.547576120961892</v>
      </c>
      <c r="L20" s="307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2">
      <c r="A22" s="1" t="s">
        <v>349</v>
      </c>
      <c r="B22" s="43"/>
      <c r="C22" s="43"/>
      <c r="D22" s="44"/>
      <c r="E22" s="44"/>
      <c r="F22" s="44"/>
      <c r="G22" s="121" t="s">
        <v>350</v>
      </c>
      <c r="H22" s="121"/>
      <c r="I22" s="121"/>
    </row>
    <row r="23" spans="1:12">
      <c r="A23" s="3" t="s">
        <v>246</v>
      </c>
      <c r="B23" s="1"/>
      <c r="C23" s="7"/>
      <c r="D23" s="3"/>
      <c r="E23" s="1"/>
      <c r="F23" s="7"/>
      <c r="G23" s="4" t="s">
        <v>351</v>
      </c>
      <c r="H23" s="4"/>
      <c r="I23" s="4"/>
    </row>
    <row r="24" spans="1:12">
      <c r="A24" s="1" t="s">
        <v>135</v>
      </c>
      <c r="B24" s="3"/>
      <c r="C24" s="3"/>
      <c r="D24" s="3"/>
      <c r="E24" s="3"/>
      <c r="F24" s="3"/>
      <c r="G24" s="1" t="s">
        <v>136</v>
      </c>
      <c r="H24" s="1"/>
      <c r="I24" s="1"/>
    </row>
  </sheetData>
  <mergeCells count="8">
    <mergeCell ref="A8:B8"/>
    <mergeCell ref="A19:B19"/>
    <mergeCell ref="A20:B20"/>
    <mergeCell ref="J4:J5"/>
    <mergeCell ref="K4:K5"/>
    <mergeCell ref="A4:B5"/>
    <mergeCell ref="A7:B7"/>
    <mergeCell ref="A6:B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K12" sqref="K12"/>
    </sheetView>
  </sheetViews>
  <sheetFormatPr defaultRowHeight="16.5"/>
  <cols>
    <col min="8" max="8" width="9" style="119"/>
    <col min="9" max="9" width="8.75" style="119"/>
    <col min="11" max="11" width="8.875" bestFit="1" customWidth="1"/>
    <col min="12" max="16" width="9.125" bestFit="1" customWidth="1"/>
  </cols>
  <sheetData>
    <row r="1" spans="1:16">
      <c r="A1" s="42" t="s">
        <v>234</v>
      </c>
    </row>
    <row r="2" spans="1:16">
      <c r="A2" s="42" t="s">
        <v>235</v>
      </c>
    </row>
    <row r="3" spans="1:16" ht="17.25" thickBot="1">
      <c r="H3" s="135" t="s">
        <v>245</v>
      </c>
      <c r="I3" s="135"/>
    </row>
    <row r="4" spans="1:16" ht="21.75" customHeight="1">
      <c r="A4" s="483" t="s">
        <v>214</v>
      </c>
      <c r="B4" s="484"/>
      <c r="C4" s="245">
        <v>1980</v>
      </c>
      <c r="D4" s="245">
        <v>1990</v>
      </c>
      <c r="E4" s="245">
        <v>2000</v>
      </c>
      <c r="F4" s="245">
        <v>2010</v>
      </c>
      <c r="G4" s="247">
        <v>2012</v>
      </c>
      <c r="H4" s="259">
        <v>2013</v>
      </c>
      <c r="I4" s="311">
        <v>2014</v>
      </c>
    </row>
    <row r="5" spans="1:16" ht="24" customHeight="1" thickBot="1">
      <c r="A5" s="485"/>
      <c r="B5" s="486"/>
      <c r="C5" s="246" t="s">
        <v>216</v>
      </c>
      <c r="D5" s="246" t="s">
        <v>216</v>
      </c>
      <c r="E5" s="246" t="s">
        <v>216</v>
      </c>
      <c r="F5" s="246" t="s">
        <v>216</v>
      </c>
      <c r="G5" s="47" t="s">
        <v>216</v>
      </c>
      <c r="H5" s="47" t="s">
        <v>243</v>
      </c>
      <c r="I5" s="313" t="s">
        <v>103</v>
      </c>
    </row>
    <row r="6" spans="1:16">
      <c r="A6" s="489" t="s">
        <v>217</v>
      </c>
      <c r="B6" s="490"/>
      <c r="C6" s="31">
        <v>-86239.523201970384</v>
      </c>
      <c r="D6" s="31">
        <v>-134211.14351187181</v>
      </c>
      <c r="E6" s="31">
        <v>-205487.41692619026</v>
      </c>
      <c r="F6" s="31">
        <v>-431807.7447433006</v>
      </c>
      <c r="G6" s="257">
        <v>-621751.78750380129</v>
      </c>
      <c r="H6" s="260">
        <v>-363931.90644559637</v>
      </c>
      <c r="I6" s="261">
        <f>'1'!I6-'2'!I6</f>
        <v>-422564.45304799825</v>
      </c>
      <c r="K6" s="312"/>
      <c r="L6" s="312"/>
      <c r="M6" s="312"/>
      <c r="N6" s="312"/>
      <c r="O6" s="312"/>
      <c r="P6" s="312"/>
    </row>
    <row r="7" spans="1:16">
      <c r="A7" s="491" t="s">
        <v>218</v>
      </c>
      <c r="B7" s="492"/>
      <c r="C7" s="31">
        <v>-4623.5999999999985</v>
      </c>
      <c r="D7" s="31">
        <v>-6587.8399999999965</v>
      </c>
      <c r="E7" s="31">
        <v>12209.570513999992</v>
      </c>
      <c r="F7" s="31">
        <v>45806.127190999978</v>
      </c>
      <c r="G7" s="258">
        <v>32094.976220000011</v>
      </c>
      <c r="H7" s="261">
        <v>44040.045160999987</v>
      </c>
      <c r="I7" s="261">
        <f>'1'!I7-'2'!I7</f>
        <v>47136.645019999938</v>
      </c>
      <c r="K7" s="312"/>
      <c r="L7" s="312"/>
      <c r="M7" s="312"/>
      <c r="N7" s="312"/>
      <c r="O7" s="312"/>
      <c r="P7" s="312"/>
    </row>
    <row r="8" spans="1:16">
      <c r="A8" s="493" t="s">
        <v>219</v>
      </c>
      <c r="B8" s="494"/>
      <c r="C8" s="31">
        <v>7237.4650000000111</v>
      </c>
      <c r="D8" s="31">
        <v>-18788.157682105055</v>
      </c>
      <c r="E8" s="31">
        <v>57784.156074419094</v>
      </c>
      <c r="F8" s="31">
        <v>91397.94809982297</v>
      </c>
      <c r="G8" s="31">
        <v>16300.621824145783</v>
      </c>
      <c r="H8" s="262">
        <v>-3712.1062452988699</v>
      </c>
      <c r="I8" s="261">
        <f>'1'!I8-'2'!I8</f>
        <v>44029.773288162192</v>
      </c>
      <c r="K8" s="312"/>
      <c r="L8" s="312"/>
      <c r="M8" s="312"/>
      <c r="N8" s="312"/>
      <c r="O8" s="312"/>
      <c r="P8" s="312"/>
    </row>
    <row r="9" spans="1:16">
      <c r="A9" s="52"/>
      <c r="B9" s="29" t="s">
        <v>220</v>
      </c>
      <c r="C9" s="31">
        <v>4015.46</v>
      </c>
      <c r="D9" s="31">
        <v>1211.8097532050301</v>
      </c>
      <c r="E9" s="31">
        <v>1734.41089014879</v>
      </c>
      <c r="F9" s="31">
        <v>5123.0157292475196</v>
      </c>
      <c r="G9" s="258">
        <v>5649.54746838151</v>
      </c>
      <c r="H9" s="261">
        <v>1787.5089103641312</v>
      </c>
      <c r="I9" s="261">
        <f>'1'!I9-'2'!I9</f>
        <v>2213.771549739</v>
      </c>
      <c r="K9" s="312"/>
      <c r="L9" s="312"/>
      <c r="M9" s="312"/>
      <c r="N9" s="312"/>
      <c r="O9" s="312"/>
      <c r="P9" s="312"/>
    </row>
    <row r="10" spans="1:16">
      <c r="A10" s="52"/>
      <c r="B10" s="29" t="s">
        <v>221</v>
      </c>
      <c r="C10" s="31" t="s">
        <v>244</v>
      </c>
      <c r="D10" s="31">
        <v>-14.294871603868323</v>
      </c>
      <c r="E10" s="31">
        <v>-301.82999999999993</v>
      </c>
      <c r="F10" s="31">
        <v>679.12107594376994</v>
      </c>
      <c r="G10" s="258">
        <v>-7529.0637370301902</v>
      </c>
      <c r="H10" s="261">
        <v>-7921.5426749488597</v>
      </c>
      <c r="I10" s="261">
        <f>'1'!I10-'2'!I10</f>
        <v>-6767.3759654075002</v>
      </c>
      <c r="K10" s="312"/>
      <c r="L10" s="312"/>
      <c r="M10" s="312"/>
      <c r="N10" s="312"/>
      <c r="O10" s="312"/>
      <c r="P10" s="312"/>
    </row>
    <row r="11" spans="1:16">
      <c r="A11" s="52"/>
      <c r="B11" s="29" t="s">
        <v>222</v>
      </c>
      <c r="C11" s="31">
        <v>11085.100000000002</v>
      </c>
      <c r="D11" s="31">
        <v>3685.267487000001</v>
      </c>
      <c r="E11" s="31">
        <v>28620.600179000001</v>
      </c>
      <c r="F11" s="31">
        <v>22100.116238000017</v>
      </c>
      <c r="G11" s="258">
        <v>-1686.5677069999801</v>
      </c>
      <c r="H11" s="261">
        <v>-4077.0991539999959</v>
      </c>
      <c r="I11" s="261">
        <f>'1'!I11-'2'!I11</f>
        <v>-1887.1285729999945</v>
      </c>
      <c r="K11" s="312"/>
      <c r="L11" s="312"/>
      <c r="M11" s="312"/>
      <c r="N11" s="312"/>
      <c r="O11" s="312"/>
      <c r="P11" s="312"/>
    </row>
    <row r="12" spans="1:16">
      <c r="A12" s="52"/>
      <c r="B12" s="29" t="s">
        <v>223</v>
      </c>
      <c r="C12" s="31" t="s">
        <v>244</v>
      </c>
      <c r="D12" s="31">
        <v>-84.178682774849193</v>
      </c>
      <c r="E12" s="31">
        <v>-298.45539222890397</v>
      </c>
      <c r="F12" s="31">
        <v>-1378.5770307824605</v>
      </c>
      <c r="G12" s="258">
        <v>-3032.4921234367803</v>
      </c>
      <c r="H12" s="261">
        <v>-3404.9019454094491</v>
      </c>
      <c r="I12" s="261">
        <f>'1'!I12-'2'!I12</f>
        <v>-3263.2726450186201</v>
      </c>
      <c r="K12" s="312"/>
      <c r="L12" s="312"/>
      <c r="M12" s="312"/>
      <c r="N12" s="312"/>
      <c r="O12" s="312"/>
      <c r="P12" s="312"/>
    </row>
    <row r="13" spans="1:16">
      <c r="A13" s="52"/>
      <c r="B13" s="29" t="s">
        <v>224</v>
      </c>
      <c r="C13" s="31">
        <v>2118.09</v>
      </c>
      <c r="D13" s="31">
        <v>246.04416937571295</v>
      </c>
      <c r="E13" s="31">
        <v>15940.642775</v>
      </c>
      <c r="F13" s="31">
        <v>34006.041016000003</v>
      </c>
      <c r="G13" s="258">
        <v>30793.087980000011</v>
      </c>
      <c r="H13" s="261">
        <v>22273.960374999995</v>
      </c>
      <c r="I13" s="261">
        <f>'1'!I13-'2'!I13</f>
        <v>25287.082326999982</v>
      </c>
      <c r="K13" s="312"/>
      <c r="L13" s="312"/>
      <c r="M13" s="312"/>
      <c r="N13" s="312"/>
      <c r="O13" s="312"/>
      <c r="P13" s="312"/>
    </row>
    <row r="14" spans="1:16">
      <c r="A14" s="52"/>
      <c r="B14" s="29" t="s">
        <v>225</v>
      </c>
      <c r="C14" s="31">
        <v>-370.41499999999996</v>
      </c>
      <c r="D14" s="31">
        <v>-258.97282649432191</v>
      </c>
      <c r="E14" s="31">
        <v>-1059.5356825281001</v>
      </c>
      <c r="F14" s="31">
        <v>-3491.278448120991</v>
      </c>
      <c r="G14" s="258">
        <v>-8630.0572917446607</v>
      </c>
      <c r="H14" s="261">
        <v>-9974.283854994801</v>
      </c>
      <c r="I14" s="261">
        <f>'1'!I14-'2'!I14</f>
        <v>-1826.2881689209025</v>
      </c>
      <c r="K14" s="312"/>
      <c r="L14" s="312"/>
      <c r="M14" s="312"/>
      <c r="N14" s="312"/>
      <c r="O14" s="312"/>
      <c r="P14" s="312"/>
    </row>
    <row r="15" spans="1:16">
      <c r="A15" s="52"/>
      <c r="B15" s="29" t="s">
        <v>226</v>
      </c>
      <c r="C15" s="31">
        <v>-2507.84</v>
      </c>
      <c r="D15" s="31">
        <v>-4798.3252370999999</v>
      </c>
      <c r="E15" s="31">
        <v>3737.0124670000005</v>
      </c>
      <c r="F15" s="31">
        <v>-3079.9200829999972</v>
      </c>
      <c r="G15" s="31">
        <v>-9715.5533470000009</v>
      </c>
      <c r="H15" s="31">
        <v>-14036.540221500007</v>
      </c>
      <c r="I15" s="261">
        <f>'1'!I15-'2'!I15</f>
        <v>-9179.8485938000013</v>
      </c>
      <c r="K15" s="312"/>
      <c r="L15" s="312"/>
      <c r="M15" s="312"/>
      <c r="N15" s="312"/>
      <c r="O15" s="312"/>
      <c r="P15" s="312"/>
    </row>
    <row r="16" spans="1:16">
      <c r="A16" s="52"/>
      <c r="B16" s="29" t="s">
        <v>227</v>
      </c>
      <c r="C16" s="31">
        <v>-4379.9399999999987</v>
      </c>
      <c r="D16" s="31">
        <v>-8108.9741917085557</v>
      </c>
      <c r="E16" s="31">
        <v>3524.4060550549766</v>
      </c>
      <c r="F16" s="31">
        <v>42759.513565941015</v>
      </c>
      <c r="G16" s="258">
        <v>32228.852374381036</v>
      </c>
      <c r="H16" s="261">
        <v>39079.21334783599</v>
      </c>
      <c r="I16" s="261">
        <f>'1'!I16-'2'!I16</f>
        <v>43775.240841461055</v>
      </c>
      <c r="K16" s="312"/>
      <c r="L16" s="312"/>
      <c r="M16" s="312"/>
      <c r="N16" s="312"/>
      <c r="O16" s="312"/>
      <c r="P16" s="312"/>
    </row>
    <row r="17" spans="1:16">
      <c r="A17" s="52"/>
      <c r="B17" s="29" t="s">
        <v>228</v>
      </c>
      <c r="C17" s="45">
        <v>-2722.9900000000007</v>
      </c>
      <c r="D17" s="45">
        <v>-10349.067282004191</v>
      </c>
      <c r="E17" s="45">
        <v>7040.4247829723899</v>
      </c>
      <c r="F17" s="45">
        <v>8224.5538565939933</v>
      </c>
      <c r="G17" s="258">
        <v>-20931.461539404991</v>
      </c>
      <c r="H17" s="261">
        <v>-25082.614027646021</v>
      </c>
      <c r="I17" s="261">
        <f>'1'!I17-'2'!I17</f>
        <v>-2804.246580808016</v>
      </c>
      <c r="K17" s="312"/>
      <c r="L17" s="312"/>
      <c r="M17" s="312"/>
      <c r="N17" s="312"/>
      <c r="O17" s="312"/>
      <c r="P17" s="312"/>
    </row>
    <row r="18" spans="1:16">
      <c r="A18" s="249"/>
      <c r="B18" s="29" t="s">
        <v>229</v>
      </c>
      <c r="C18" s="31" t="s">
        <v>244</v>
      </c>
      <c r="D18" s="31">
        <v>-317.46599999999989</v>
      </c>
      <c r="E18" s="31">
        <v>-1153.5200000000004</v>
      </c>
      <c r="F18" s="31">
        <v>-13544.637819999989</v>
      </c>
      <c r="G18" s="258">
        <v>-845.67025299998932</v>
      </c>
      <c r="H18" s="261">
        <v>-2355.8070000000007</v>
      </c>
      <c r="I18" s="261">
        <f>'1'!I18-'2'!I18</f>
        <v>-1518.1609030829859</v>
      </c>
      <c r="K18" s="312"/>
      <c r="L18" s="312"/>
      <c r="M18" s="312"/>
      <c r="N18" s="312"/>
      <c r="O18" s="312"/>
      <c r="P18" s="312"/>
    </row>
    <row r="19" spans="1:16">
      <c r="A19" s="482" t="s">
        <v>230</v>
      </c>
      <c r="B19" s="482"/>
      <c r="C19" s="31">
        <v>-1365.7999999999993</v>
      </c>
      <c r="D19" s="31">
        <v>8950.4421576710374</v>
      </c>
      <c r="E19" s="31">
        <v>24048.036304888636</v>
      </c>
      <c r="F19" s="31">
        <v>186478.44087799988</v>
      </c>
      <c r="G19" s="258">
        <v>234532.49014299992</v>
      </c>
      <c r="H19" s="261">
        <v>263739.43165400019</v>
      </c>
      <c r="I19" s="261">
        <f>'1'!I19-'2'!I19</f>
        <v>380115.71842900012</v>
      </c>
      <c r="K19" s="312"/>
      <c r="L19" s="312"/>
      <c r="M19" s="312"/>
      <c r="N19" s="312"/>
      <c r="O19" s="312"/>
      <c r="P19" s="312"/>
    </row>
    <row r="20" spans="1:16">
      <c r="A20" s="482" t="s">
        <v>231</v>
      </c>
      <c r="B20" s="482"/>
      <c r="C20" s="31">
        <v>-10787.700000000012</v>
      </c>
      <c r="D20" s="31">
        <v>52639.702953025931</v>
      </c>
      <c r="E20" s="31">
        <v>98918.311366565991</v>
      </c>
      <c r="F20" s="31">
        <v>77658.49833358801</v>
      </c>
      <c r="G20" s="258">
        <v>-85577.440465115011</v>
      </c>
      <c r="H20" s="261">
        <v>-117729.5446646451</v>
      </c>
      <c r="I20" s="261">
        <f>'1'!I20-'2'!I20</f>
        <v>-122016.04045953508</v>
      </c>
      <c r="K20" s="312"/>
      <c r="L20" s="312"/>
      <c r="M20" s="312"/>
      <c r="N20" s="312"/>
      <c r="O20" s="312"/>
      <c r="P20" s="312"/>
    </row>
    <row r="22" spans="1:16">
      <c r="A22" s="1" t="s">
        <v>349</v>
      </c>
      <c r="B22" s="43"/>
      <c r="C22" s="43"/>
      <c r="D22" s="44"/>
      <c r="E22" s="44"/>
      <c r="F22" s="44"/>
      <c r="G22" s="121" t="s">
        <v>350</v>
      </c>
      <c r="H22" s="121"/>
      <c r="I22" s="121"/>
    </row>
    <row r="23" spans="1:16">
      <c r="A23" s="3"/>
      <c r="B23" s="1"/>
      <c r="C23" s="7"/>
      <c r="D23" s="3"/>
      <c r="E23" s="1"/>
      <c r="F23" s="7"/>
      <c r="G23" s="4"/>
      <c r="H23" s="4"/>
      <c r="I23" s="4"/>
    </row>
    <row r="24" spans="1:16">
      <c r="A24" s="1"/>
      <c r="B24" s="3"/>
      <c r="C24" s="3"/>
      <c r="D24" s="3"/>
      <c r="E24" s="3"/>
      <c r="F24" s="3"/>
      <c r="G24" s="1"/>
      <c r="H24" s="121"/>
      <c r="I24" s="121"/>
    </row>
  </sheetData>
  <mergeCells count="6">
    <mergeCell ref="A20:B20"/>
    <mergeCell ref="A4:B5"/>
    <mergeCell ref="A6:B6"/>
    <mergeCell ref="A7:B7"/>
    <mergeCell ref="A8:B8"/>
    <mergeCell ref="A19:B1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S18"/>
  <sheetViews>
    <sheetView view="pageBreakPreview" topLeftCell="M1" zoomScaleNormal="100" zoomScaleSheetLayoutView="100" workbookViewId="0">
      <selection activeCell="S9" sqref="S9"/>
    </sheetView>
  </sheetViews>
  <sheetFormatPr defaultRowHeight="16.5"/>
  <cols>
    <col min="2" max="16" width="16.625" customWidth="1"/>
    <col min="17" max="17" width="18.5" customWidth="1"/>
    <col min="18" max="18" width="20.375" customWidth="1"/>
    <col min="19" max="19" width="19.5" customWidth="1"/>
  </cols>
  <sheetData>
    <row r="1" spans="1:19" s="41" customFormat="1" ht="13.5">
      <c r="A1" s="38" t="s">
        <v>236</v>
      </c>
    </row>
    <row r="2" spans="1:19" s="41" customFormat="1" ht="13.5">
      <c r="A2" s="38" t="s">
        <v>130</v>
      </c>
    </row>
    <row r="3" spans="1:19">
      <c r="B3" s="28"/>
    </row>
    <row r="4" spans="1:19" ht="16.5" customHeight="1">
      <c r="A4" s="503" t="s">
        <v>83</v>
      </c>
      <c r="B4" s="500">
        <v>2000</v>
      </c>
      <c r="C4" s="501"/>
      <c r="D4" s="502"/>
      <c r="E4" s="500">
        <v>2005</v>
      </c>
      <c r="F4" s="501"/>
      <c r="G4" s="502"/>
      <c r="H4" s="500">
        <v>2010</v>
      </c>
      <c r="I4" s="501"/>
      <c r="J4" s="502"/>
      <c r="K4" s="500">
        <v>2012</v>
      </c>
      <c r="L4" s="501"/>
      <c r="M4" s="502"/>
      <c r="N4" s="500">
        <v>2013</v>
      </c>
      <c r="O4" s="501"/>
      <c r="P4" s="502"/>
      <c r="Q4" s="500">
        <v>2014</v>
      </c>
      <c r="R4" s="501"/>
      <c r="S4" s="502"/>
    </row>
    <row r="5" spans="1:19">
      <c r="A5" s="504"/>
      <c r="B5" s="53" t="s">
        <v>82</v>
      </c>
      <c r="C5" s="53" t="s">
        <v>81</v>
      </c>
      <c r="D5" s="53" t="s">
        <v>80</v>
      </c>
      <c r="E5" s="264" t="s">
        <v>82</v>
      </c>
      <c r="F5" s="264" t="s">
        <v>81</v>
      </c>
      <c r="G5" s="264" t="s">
        <v>80</v>
      </c>
      <c r="H5" s="264" t="s">
        <v>82</v>
      </c>
      <c r="I5" s="264" t="s">
        <v>81</v>
      </c>
      <c r="J5" s="264" t="s">
        <v>80</v>
      </c>
      <c r="K5" s="289" t="s">
        <v>82</v>
      </c>
      <c r="L5" s="289" t="s">
        <v>81</v>
      </c>
      <c r="M5" s="289" t="s">
        <v>80</v>
      </c>
      <c r="N5" s="53" t="s">
        <v>82</v>
      </c>
      <c r="O5" s="53" t="s">
        <v>81</v>
      </c>
      <c r="P5" s="53" t="s">
        <v>80</v>
      </c>
      <c r="Q5" s="297" t="s">
        <v>82</v>
      </c>
      <c r="R5" s="297" t="s">
        <v>81</v>
      </c>
      <c r="S5" s="297" t="s">
        <v>80</v>
      </c>
    </row>
    <row r="6" spans="1:19">
      <c r="A6" s="5">
        <v>1</v>
      </c>
      <c r="B6" s="5" t="s">
        <v>79</v>
      </c>
      <c r="C6" s="5" t="s">
        <v>79</v>
      </c>
      <c r="D6" s="5" t="s">
        <v>79</v>
      </c>
      <c r="E6" s="5" t="s">
        <v>79</v>
      </c>
      <c r="F6" s="5" t="s">
        <v>79</v>
      </c>
      <c r="G6" s="5" t="s">
        <v>79</v>
      </c>
      <c r="H6" s="5" t="s">
        <v>63</v>
      </c>
      <c r="I6" s="5" t="s">
        <v>63</v>
      </c>
      <c r="J6" s="5" t="s">
        <v>63</v>
      </c>
      <c r="K6" s="5" t="s">
        <v>63</v>
      </c>
      <c r="L6" s="5" t="s">
        <v>63</v>
      </c>
      <c r="M6" s="5" t="s">
        <v>63</v>
      </c>
      <c r="N6" s="5" t="s">
        <v>63</v>
      </c>
      <c r="O6" s="5" t="s">
        <v>63</v>
      </c>
      <c r="P6" s="5" t="s">
        <v>63</v>
      </c>
      <c r="Q6" s="5" t="s">
        <v>537</v>
      </c>
      <c r="R6" s="314" t="s">
        <v>549</v>
      </c>
      <c r="S6" s="5" t="s">
        <v>537</v>
      </c>
    </row>
    <row r="7" spans="1:19">
      <c r="A7" s="5">
        <v>2</v>
      </c>
      <c r="B7" s="5" t="s">
        <v>77</v>
      </c>
      <c r="C7" s="5" t="s">
        <v>78</v>
      </c>
      <c r="D7" s="5" t="s">
        <v>77</v>
      </c>
      <c r="E7" s="5" t="s">
        <v>77</v>
      </c>
      <c r="F7" s="5" t="s">
        <v>78</v>
      </c>
      <c r="G7" s="5" t="s">
        <v>77</v>
      </c>
      <c r="H7" s="5" t="s">
        <v>256</v>
      </c>
      <c r="I7" s="5" t="s">
        <v>256</v>
      </c>
      <c r="J7" s="5" t="s">
        <v>256</v>
      </c>
      <c r="K7" s="5" t="s">
        <v>256</v>
      </c>
      <c r="L7" s="5" t="s">
        <v>247</v>
      </c>
      <c r="M7" s="5" t="s">
        <v>268</v>
      </c>
      <c r="N7" s="5" t="s">
        <v>256</v>
      </c>
      <c r="O7" s="5" t="s">
        <v>247</v>
      </c>
      <c r="P7" s="5" t="s">
        <v>268</v>
      </c>
      <c r="Q7" s="5" t="s">
        <v>538</v>
      </c>
      <c r="R7" s="315" t="s">
        <v>550</v>
      </c>
      <c r="S7" s="315" t="s">
        <v>550</v>
      </c>
    </row>
    <row r="8" spans="1:19">
      <c r="A8" s="5">
        <v>3</v>
      </c>
      <c r="B8" s="5" t="s">
        <v>78</v>
      </c>
      <c r="C8" s="5" t="s">
        <v>77</v>
      </c>
      <c r="D8" s="5" t="s">
        <v>78</v>
      </c>
      <c r="E8" s="5" t="s">
        <v>78</v>
      </c>
      <c r="F8" s="5" t="s">
        <v>76</v>
      </c>
      <c r="G8" s="5" t="s">
        <v>78</v>
      </c>
      <c r="H8" s="5" t="s">
        <v>257</v>
      </c>
      <c r="I8" s="5" t="s">
        <v>257</v>
      </c>
      <c r="J8" s="5" t="s">
        <v>257</v>
      </c>
      <c r="K8" s="5" t="s">
        <v>257</v>
      </c>
      <c r="L8" s="5" t="s">
        <v>248</v>
      </c>
      <c r="M8" s="5" t="s">
        <v>257</v>
      </c>
      <c r="N8" s="5" t="s">
        <v>257</v>
      </c>
      <c r="O8" s="5" t="s">
        <v>248</v>
      </c>
      <c r="P8" s="5" t="s">
        <v>257</v>
      </c>
      <c r="Q8" s="5" t="s">
        <v>539</v>
      </c>
      <c r="R8" s="315" t="s">
        <v>19</v>
      </c>
      <c r="S8" s="315" t="s">
        <v>19</v>
      </c>
    </row>
    <row r="9" spans="1:19">
      <c r="A9" s="5">
        <v>4</v>
      </c>
      <c r="B9" s="5" t="s">
        <v>73</v>
      </c>
      <c r="C9" s="5" t="s">
        <v>76</v>
      </c>
      <c r="D9" s="5" t="s">
        <v>76</v>
      </c>
      <c r="E9" s="5" t="s">
        <v>76</v>
      </c>
      <c r="F9" s="5" t="s">
        <v>77</v>
      </c>
      <c r="G9" s="5" t="s">
        <v>76</v>
      </c>
      <c r="H9" s="5" t="s">
        <v>269</v>
      </c>
      <c r="I9" s="5" t="s">
        <v>258</v>
      </c>
      <c r="J9" s="5" t="s">
        <v>269</v>
      </c>
      <c r="K9" s="5" t="s">
        <v>62</v>
      </c>
      <c r="L9" s="5" t="s">
        <v>62</v>
      </c>
      <c r="M9" s="5" t="s">
        <v>269</v>
      </c>
      <c r="N9" s="5" t="s">
        <v>62</v>
      </c>
      <c r="O9" s="5" t="s">
        <v>62</v>
      </c>
      <c r="P9" s="5" t="s">
        <v>269</v>
      </c>
      <c r="Q9" s="5" t="s">
        <v>540</v>
      </c>
      <c r="R9" s="5" t="s">
        <v>539</v>
      </c>
      <c r="S9" s="5" t="s">
        <v>539</v>
      </c>
    </row>
    <row r="10" spans="1:19">
      <c r="A10" s="5">
        <v>5</v>
      </c>
      <c r="B10" s="5" t="s">
        <v>76</v>
      </c>
      <c r="C10" s="6" t="s">
        <v>75</v>
      </c>
      <c r="D10" s="6" t="s">
        <v>75</v>
      </c>
      <c r="E10" s="5" t="s">
        <v>73</v>
      </c>
      <c r="F10" s="6" t="s">
        <v>75</v>
      </c>
      <c r="G10" s="5" t="s">
        <v>73</v>
      </c>
      <c r="H10" s="5" t="s">
        <v>259</v>
      </c>
      <c r="I10" s="6" t="s">
        <v>260</v>
      </c>
      <c r="J10" s="6" t="s">
        <v>260</v>
      </c>
      <c r="K10" s="5" t="s">
        <v>259</v>
      </c>
      <c r="L10" s="6" t="s">
        <v>249</v>
      </c>
      <c r="M10" s="6" t="s">
        <v>260</v>
      </c>
      <c r="N10" s="5" t="s">
        <v>259</v>
      </c>
      <c r="O10" s="6" t="s">
        <v>249</v>
      </c>
      <c r="P10" s="6" t="s">
        <v>260</v>
      </c>
      <c r="Q10" s="5" t="s">
        <v>541</v>
      </c>
      <c r="R10" s="6" t="s">
        <v>542</v>
      </c>
      <c r="S10" s="6" t="s">
        <v>542</v>
      </c>
    </row>
    <row r="11" spans="1:19">
      <c r="A11" s="5">
        <v>6</v>
      </c>
      <c r="B11" s="5" t="s">
        <v>4</v>
      </c>
      <c r="C11" s="5" t="s">
        <v>72</v>
      </c>
      <c r="D11" s="5" t="s">
        <v>73</v>
      </c>
      <c r="E11" s="6" t="s">
        <v>75</v>
      </c>
      <c r="F11" s="5" t="s">
        <v>74</v>
      </c>
      <c r="G11" s="6" t="s">
        <v>75</v>
      </c>
      <c r="H11" s="6" t="s">
        <v>260</v>
      </c>
      <c r="I11" s="5" t="s">
        <v>272</v>
      </c>
      <c r="J11" s="5" t="s">
        <v>259</v>
      </c>
      <c r="K11" s="6" t="s">
        <v>260</v>
      </c>
      <c r="L11" s="5" t="s">
        <v>250</v>
      </c>
      <c r="M11" s="5" t="s">
        <v>259</v>
      </c>
      <c r="N11" s="6" t="s">
        <v>260</v>
      </c>
      <c r="O11" s="5" t="s">
        <v>353</v>
      </c>
      <c r="P11" s="5" t="s">
        <v>353</v>
      </c>
      <c r="Q11" s="6" t="s">
        <v>542</v>
      </c>
      <c r="R11" s="315" t="s">
        <v>548</v>
      </c>
      <c r="S11" s="315" t="s">
        <v>548</v>
      </c>
    </row>
    <row r="12" spans="1:19">
      <c r="A12" s="5">
        <v>7</v>
      </c>
      <c r="B12" s="6" t="s">
        <v>75</v>
      </c>
      <c r="C12" s="5" t="s">
        <v>73</v>
      </c>
      <c r="D12" s="5" t="s">
        <v>72</v>
      </c>
      <c r="E12" s="5" t="s">
        <v>71</v>
      </c>
      <c r="F12" s="5" t="s">
        <v>72</v>
      </c>
      <c r="G12" s="5" t="s">
        <v>71</v>
      </c>
      <c r="H12" s="5" t="s">
        <v>261</v>
      </c>
      <c r="I12" s="5" t="s">
        <v>265</v>
      </c>
      <c r="J12" s="5" t="s">
        <v>261</v>
      </c>
      <c r="K12" s="5" t="s">
        <v>261</v>
      </c>
      <c r="L12" s="5" t="s">
        <v>251</v>
      </c>
      <c r="M12" s="5" t="s">
        <v>262</v>
      </c>
      <c r="N12" s="5" t="s">
        <v>261</v>
      </c>
      <c r="O12" s="5" t="s">
        <v>356</v>
      </c>
      <c r="P12" s="5" t="s">
        <v>360</v>
      </c>
      <c r="Q12" s="5" t="s">
        <v>543</v>
      </c>
      <c r="R12" s="315" t="s">
        <v>26</v>
      </c>
      <c r="S12" s="5" t="s">
        <v>541</v>
      </c>
    </row>
    <row r="13" spans="1:19">
      <c r="A13" s="5">
        <v>8</v>
      </c>
      <c r="B13" s="5" t="s">
        <v>69</v>
      </c>
      <c r="C13" s="5" t="s">
        <v>74</v>
      </c>
      <c r="D13" s="5" t="s">
        <v>69</v>
      </c>
      <c r="E13" s="5" t="s">
        <v>4</v>
      </c>
      <c r="F13" s="5" t="s">
        <v>73</v>
      </c>
      <c r="G13" s="5" t="s">
        <v>72</v>
      </c>
      <c r="H13" s="5" t="s">
        <v>262</v>
      </c>
      <c r="I13" s="5" t="s">
        <v>262</v>
      </c>
      <c r="J13" s="5" t="s">
        <v>262</v>
      </c>
      <c r="K13" s="5" t="s">
        <v>262</v>
      </c>
      <c r="L13" s="5" t="s">
        <v>252</v>
      </c>
      <c r="M13" s="5" t="s">
        <v>270</v>
      </c>
      <c r="N13" s="5" t="s">
        <v>262</v>
      </c>
      <c r="O13" s="5" t="s">
        <v>355</v>
      </c>
      <c r="P13" s="5" t="s">
        <v>358</v>
      </c>
      <c r="Q13" s="5" t="s">
        <v>544</v>
      </c>
      <c r="R13" s="315" t="s">
        <v>279</v>
      </c>
      <c r="S13" s="315" t="s">
        <v>27</v>
      </c>
    </row>
    <row r="14" spans="1:19">
      <c r="A14" s="5">
        <v>9</v>
      </c>
      <c r="B14" s="5" t="s">
        <v>72</v>
      </c>
      <c r="C14" s="5" t="s">
        <v>71</v>
      </c>
      <c r="D14" s="5" t="s">
        <v>4</v>
      </c>
      <c r="E14" s="5" t="s">
        <v>72</v>
      </c>
      <c r="F14" s="5" t="s">
        <v>71</v>
      </c>
      <c r="G14" s="5" t="s">
        <v>4</v>
      </c>
      <c r="H14" s="5" t="s">
        <v>263</v>
      </c>
      <c r="I14" s="5" t="s">
        <v>271</v>
      </c>
      <c r="J14" s="5" t="s">
        <v>265</v>
      </c>
      <c r="K14" s="5" t="s">
        <v>263</v>
      </c>
      <c r="L14" s="5" t="s">
        <v>253</v>
      </c>
      <c r="M14" s="5" t="s">
        <v>265</v>
      </c>
      <c r="N14" s="5" t="s">
        <v>353</v>
      </c>
      <c r="O14" s="5" t="s">
        <v>357</v>
      </c>
      <c r="P14" s="5" t="s">
        <v>359</v>
      </c>
      <c r="Q14" s="5" t="s">
        <v>545</v>
      </c>
      <c r="R14" s="315" t="s">
        <v>264</v>
      </c>
      <c r="S14" s="315" t="s">
        <v>28</v>
      </c>
    </row>
    <row r="15" spans="1:19">
      <c r="A15" s="5">
        <v>10</v>
      </c>
      <c r="B15" s="5" t="s">
        <v>71</v>
      </c>
      <c r="C15" s="5" t="s">
        <v>69</v>
      </c>
      <c r="D15" s="5" t="s">
        <v>71</v>
      </c>
      <c r="E15" s="5" t="s">
        <v>67</v>
      </c>
      <c r="F15" s="5" t="s">
        <v>68</v>
      </c>
      <c r="G15" s="5" t="s">
        <v>67</v>
      </c>
      <c r="H15" s="5" t="s">
        <v>265</v>
      </c>
      <c r="I15" s="5" t="s">
        <v>261</v>
      </c>
      <c r="J15" s="5" t="s">
        <v>263</v>
      </c>
      <c r="K15" s="5" t="s">
        <v>265</v>
      </c>
      <c r="L15" s="5" t="s">
        <v>254</v>
      </c>
      <c r="M15" s="5" t="s">
        <v>271</v>
      </c>
      <c r="N15" s="5" t="s">
        <v>354</v>
      </c>
      <c r="O15" s="5" t="s">
        <v>358</v>
      </c>
      <c r="P15" s="5" t="s">
        <v>271</v>
      </c>
      <c r="Q15" s="5" t="s">
        <v>546</v>
      </c>
      <c r="R15" s="315" t="s">
        <v>27</v>
      </c>
      <c r="S15" s="315" t="s">
        <v>264</v>
      </c>
    </row>
    <row r="16" spans="1:19">
      <c r="A16" s="5">
        <v>11</v>
      </c>
      <c r="B16" s="5" t="s">
        <v>67</v>
      </c>
      <c r="C16" s="5" t="s">
        <v>70</v>
      </c>
      <c r="D16" s="5" t="s">
        <v>70</v>
      </c>
      <c r="E16" s="5" t="s">
        <v>69</v>
      </c>
      <c r="F16" s="5" t="s">
        <v>67</v>
      </c>
      <c r="G16" s="5" t="s">
        <v>69</v>
      </c>
      <c r="H16" s="5" t="s">
        <v>274</v>
      </c>
      <c r="I16" s="5" t="s">
        <v>273</v>
      </c>
      <c r="J16" s="5" t="s">
        <v>271</v>
      </c>
      <c r="K16" s="5" t="s">
        <v>267</v>
      </c>
      <c r="L16" s="5" t="s">
        <v>255</v>
      </c>
      <c r="M16" s="5" t="s">
        <v>272</v>
      </c>
      <c r="N16" s="5" t="s">
        <v>355</v>
      </c>
      <c r="O16" s="5" t="s">
        <v>359</v>
      </c>
      <c r="P16" s="5" t="s">
        <v>355</v>
      </c>
      <c r="Q16" s="5" t="s">
        <v>547</v>
      </c>
      <c r="R16" s="315" t="s">
        <v>28</v>
      </c>
      <c r="S16" s="315" t="s">
        <v>279</v>
      </c>
    </row>
    <row r="17" spans="1: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" customFormat="1" ht="11.25">
      <c r="A18" s="1" t="s">
        <v>361</v>
      </c>
      <c r="B18" s="1"/>
      <c r="C18" s="1"/>
      <c r="D18" s="1"/>
      <c r="E18" s="1"/>
      <c r="H18" s="1"/>
      <c r="I18" s="1"/>
      <c r="J18" s="1"/>
      <c r="K18" s="1"/>
      <c r="L18" s="1"/>
      <c r="M18" s="1"/>
      <c r="N18" s="1" t="s">
        <v>362</v>
      </c>
    </row>
  </sheetData>
  <mergeCells count="7">
    <mergeCell ref="Q4:S4"/>
    <mergeCell ref="A4:A5"/>
    <mergeCell ref="B4:D4"/>
    <mergeCell ref="E4:G4"/>
    <mergeCell ref="N4:P4"/>
    <mergeCell ref="K4:M4"/>
    <mergeCell ref="H4:J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V65"/>
  <sheetViews>
    <sheetView showGridLines="0" zoomScaleNormal="100" zoomScaleSheetLayoutView="100" workbookViewId="0">
      <selection activeCell="H7" sqref="H7"/>
    </sheetView>
  </sheetViews>
  <sheetFormatPr defaultRowHeight="16.5"/>
  <cols>
    <col min="1" max="1" width="5.375" customWidth="1"/>
    <col min="4" max="4" width="15.125" bestFit="1" customWidth="1"/>
    <col min="5" max="5" width="11.25" bestFit="1" customWidth="1"/>
    <col min="6" max="6" width="14.125" bestFit="1" customWidth="1"/>
    <col min="7" max="7" width="10.25" bestFit="1" customWidth="1"/>
    <col min="8" max="8" width="14.125" bestFit="1" customWidth="1"/>
    <col min="9" max="9" width="10.25" bestFit="1" customWidth="1"/>
    <col min="10" max="10" width="14.125" bestFit="1" customWidth="1"/>
    <col min="11" max="11" width="10.25" bestFit="1" customWidth="1"/>
    <col min="12" max="12" width="14.125" bestFit="1" customWidth="1"/>
    <col min="13" max="13" width="10.25" bestFit="1" customWidth="1"/>
    <col min="14" max="14" width="14.125" bestFit="1" customWidth="1"/>
    <col min="15" max="15" width="10.25" bestFit="1" customWidth="1"/>
    <col min="16" max="16" width="14.125" bestFit="1" customWidth="1"/>
    <col min="17" max="17" width="10.25" bestFit="1" customWidth="1"/>
    <col min="18" max="18" width="15.125" bestFit="1" customWidth="1"/>
    <col min="19" max="19" width="10.25" bestFit="1" customWidth="1"/>
    <col min="22" max="22" width="14.25" bestFit="1" customWidth="1"/>
  </cols>
  <sheetData>
    <row r="1" spans="1:22" s="41" customFormat="1" ht="13.5">
      <c r="A1" s="38" t="s">
        <v>551</v>
      </c>
    </row>
    <row r="2" spans="1:22" s="41" customFormat="1" ht="13.5">
      <c r="A2" s="39" t="s">
        <v>552</v>
      </c>
    </row>
    <row r="3" spans="1:22" s="3" customFormat="1" ht="12" thickBot="1">
      <c r="A3" s="2"/>
      <c r="S3" s="46" t="s">
        <v>150</v>
      </c>
    </row>
    <row r="4" spans="1:22" s="3" customFormat="1" ht="11.25">
      <c r="A4" s="506" t="s">
        <v>376</v>
      </c>
      <c r="B4" s="506"/>
      <c r="C4" s="506"/>
      <c r="D4" s="507" t="s">
        <v>377</v>
      </c>
      <c r="E4" s="507"/>
      <c r="F4" s="507" t="s">
        <v>378</v>
      </c>
      <c r="G4" s="507"/>
      <c r="H4" s="507" t="s">
        <v>379</v>
      </c>
      <c r="I4" s="507"/>
      <c r="J4" s="507" t="s">
        <v>380</v>
      </c>
      <c r="K4" s="507"/>
      <c r="L4" s="507" t="s">
        <v>7</v>
      </c>
      <c r="M4" s="507"/>
      <c r="N4" s="507" t="s">
        <v>366</v>
      </c>
      <c r="O4" s="507"/>
      <c r="P4" s="507" t="s">
        <v>381</v>
      </c>
      <c r="Q4" s="507"/>
      <c r="R4" s="507" t="s">
        <v>382</v>
      </c>
      <c r="S4" s="507"/>
      <c r="U4" s="2"/>
      <c r="V4" s="2"/>
    </row>
    <row r="5" spans="1:22" s="3" customFormat="1" ht="11.25">
      <c r="A5" s="509" t="s">
        <v>383</v>
      </c>
      <c r="B5" s="509"/>
      <c r="C5" s="509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  <c r="Q5" s="508"/>
      <c r="R5" s="508"/>
      <c r="S5" s="508"/>
      <c r="U5" s="2"/>
      <c r="V5" s="40"/>
    </row>
    <row r="6" spans="1:22" s="3" customFormat="1" ht="12">
      <c r="A6" s="505" t="s">
        <v>365</v>
      </c>
      <c r="B6" s="505"/>
      <c r="C6" s="291" t="s">
        <v>384</v>
      </c>
      <c r="D6" s="288">
        <f>SUM(D7,D8)</f>
        <v>1098164.734126</v>
      </c>
      <c r="E6" s="333">
        <f>D6/$D$6*100</f>
        <v>100</v>
      </c>
      <c r="F6" s="333" t="s">
        <v>553</v>
      </c>
      <c r="G6" s="333" t="s">
        <v>553</v>
      </c>
      <c r="H6" s="332">
        <v>137995.114</v>
      </c>
      <c r="I6" s="334">
        <f>H6/$D$6*100</f>
        <v>12.565975733124105</v>
      </c>
      <c r="J6" s="288">
        <f>SUM(J7,J8)</f>
        <v>235369.92682499997</v>
      </c>
      <c r="K6" s="333">
        <f>J6/$D$6*100</f>
        <v>21.433025438785798</v>
      </c>
      <c r="L6" s="288">
        <f>SUM(L7,L8)</f>
        <v>114620.921533</v>
      </c>
      <c r="M6" s="333">
        <f>L6/$D$6*100</f>
        <v>10.437497942803976</v>
      </c>
      <c r="N6" s="288">
        <f>SUM(N7,N8)</f>
        <v>85952.100242</v>
      </c>
      <c r="O6" s="333">
        <f>N6/$D$6*100</f>
        <v>7.8268858551906586</v>
      </c>
      <c r="P6" s="288">
        <f>SUM(P7,P8)</f>
        <v>116096.701525</v>
      </c>
      <c r="Q6" s="333">
        <f>P6/$D$6*100</f>
        <v>10.571883973072426</v>
      </c>
      <c r="R6" s="288">
        <f>SUM(R7,R8)</f>
        <v>408129.97000099992</v>
      </c>
      <c r="S6" s="333">
        <f>R6/$D$6*100</f>
        <v>37.164731057023033</v>
      </c>
      <c r="U6" s="2"/>
      <c r="V6" s="40"/>
    </row>
    <row r="7" spans="1:22" s="3" customFormat="1" ht="12">
      <c r="A7" s="505"/>
      <c r="B7" s="505"/>
      <c r="C7" s="291" t="s">
        <v>385</v>
      </c>
      <c r="D7" s="300">
        <v>572650.68957299995</v>
      </c>
      <c r="E7" s="333">
        <f>D7/$D$7*100</f>
        <v>100</v>
      </c>
      <c r="F7" s="333" t="s">
        <v>553</v>
      </c>
      <c r="G7" s="333" t="s">
        <v>553</v>
      </c>
      <c r="H7" s="364">
        <v>84577.326744999998</v>
      </c>
      <c r="I7" s="334">
        <f>H7/$D$7*100</f>
        <v>14.769444669326345</v>
      </c>
      <c r="J7" s="300">
        <v>145287.70121299999</v>
      </c>
      <c r="K7" s="333">
        <f>J7/$D$7*100</f>
        <v>25.371086398469988</v>
      </c>
      <c r="L7" s="300">
        <v>52224.361552000002</v>
      </c>
      <c r="M7" s="333">
        <f>L7/$D$7*100</f>
        <v>9.1197587819096793</v>
      </c>
      <c r="N7" s="300">
        <v>32183.787734000001</v>
      </c>
      <c r="O7" s="333">
        <f>N7/$D$7*100</f>
        <v>5.6201430156310499</v>
      </c>
      <c r="P7" s="300">
        <v>70556.413625999994</v>
      </c>
      <c r="Q7" s="333">
        <f>P7/$D$7*100</f>
        <v>12.321021333024284</v>
      </c>
      <c r="R7" s="288">
        <f>D7-SUM(H7,J7,L7,N7,P7)</f>
        <v>187821.09870299994</v>
      </c>
      <c r="S7" s="333">
        <f>R7/$D$7*100</f>
        <v>32.798545801638646</v>
      </c>
      <c r="U7" s="2"/>
      <c r="V7" s="40"/>
    </row>
    <row r="8" spans="1:22" s="3" customFormat="1" ht="12">
      <c r="A8" s="505"/>
      <c r="B8" s="505"/>
      <c r="C8" s="291" t="s">
        <v>367</v>
      </c>
      <c r="D8" s="300">
        <v>525514.04455300001</v>
      </c>
      <c r="E8" s="333">
        <f>D8/$D$8*100</f>
        <v>100</v>
      </c>
      <c r="F8" s="333" t="s">
        <v>553</v>
      </c>
      <c r="G8" s="333" t="s">
        <v>553</v>
      </c>
      <c r="H8" s="332">
        <v>53417.787255000003</v>
      </c>
      <c r="I8" s="334">
        <f>H8/$D$8*100</f>
        <v>10.164863871609167</v>
      </c>
      <c r="J8" s="300">
        <v>90082.225611999995</v>
      </c>
      <c r="K8" s="333">
        <f>J8/$D$8*100</f>
        <v>17.141735134524055</v>
      </c>
      <c r="L8" s="300">
        <v>62396.559980999999</v>
      </c>
      <c r="M8" s="333">
        <f>L8/$D$8*100</f>
        <v>11.873433379706197</v>
      </c>
      <c r="N8" s="300">
        <v>53768.312508000003</v>
      </c>
      <c r="O8" s="333">
        <f>N8/$D$8*100</f>
        <v>10.231565276953749</v>
      </c>
      <c r="P8" s="300">
        <v>45540.287899000003</v>
      </c>
      <c r="Q8" s="333">
        <f>P8/$D$8*100</f>
        <v>8.6658555315560353</v>
      </c>
      <c r="R8" s="288">
        <f>D8-SUM(H8,J8,L8,N8,P8)</f>
        <v>220308.87129799998</v>
      </c>
      <c r="S8" s="333">
        <f>R8/$D$8*100</f>
        <v>41.922546805650789</v>
      </c>
      <c r="U8" s="2"/>
      <c r="V8" s="40"/>
    </row>
    <row r="9" spans="1:22" s="3" customFormat="1" ht="12">
      <c r="A9" s="505" t="s">
        <v>6</v>
      </c>
      <c r="B9" s="505"/>
      <c r="C9" s="291" t="s">
        <v>368</v>
      </c>
      <c r="D9" s="288">
        <f>SUM(D12,D15,D18,D21,D24,D27,D30,D33,D36,D39)</f>
        <v>2551809.1068587657</v>
      </c>
      <c r="E9" s="333">
        <f>D9/$D$9*100</f>
        <v>100</v>
      </c>
      <c r="F9" s="288">
        <f>SUM(F12,F15,F18,F21,F24,F27,F30,F33,F36,F39)</f>
        <v>133012.96228943815</v>
      </c>
      <c r="G9" s="333">
        <f>F9/$D$9*100</f>
        <v>5.2124965747604408</v>
      </c>
      <c r="H9" s="288">
        <f>SUM(H12,H15,H18,H21,H24,H27,H30,H33,H36,H39)</f>
        <v>1140846.1493804548</v>
      </c>
      <c r="I9" s="334">
        <f>H9/$D$9*100</f>
        <v>44.707346890254549</v>
      </c>
      <c r="J9" s="288">
        <f>SUM(J12,J15,J18,J21,J24,J27,J30,J33,J36,J39)</f>
        <v>382661.7783787878</v>
      </c>
      <c r="K9" s="333">
        <f>J9/$D$9*100</f>
        <v>14.995705491851547</v>
      </c>
      <c r="L9" s="288">
        <f>SUM(L12,L15,L18,L21,L24,L27,L30,L33,L36,L39)</f>
        <v>250669.48244976206</v>
      </c>
      <c r="M9" s="333">
        <f>L9/$D$9*100</f>
        <v>9.8232066723177436</v>
      </c>
      <c r="N9" s="288">
        <f>SUM(N12,N15,N18,N21,N24,N27,N30,N33,N36,N39)</f>
        <v>230448.23581541289</v>
      </c>
      <c r="O9" s="333">
        <f>N9/$D$9*100</f>
        <v>9.0307787990885728</v>
      </c>
      <c r="P9" s="288">
        <f>SUM(P12,P15,P18,P21,P24,P27,P30,P33,P36,P39)</f>
        <v>214708.99772658042</v>
      </c>
      <c r="Q9" s="333">
        <f>P9/$D$9*100</f>
        <v>8.4139913581107795</v>
      </c>
      <c r="R9" s="288">
        <f>SUM(R12,R15,R18,R21,R24,R27,R30,R33,R36,R39)</f>
        <v>199461.50081832981</v>
      </c>
      <c r="S9" s="333">
        <f>R9/$D$9*100</f>
        <v>7.8164742136163774</v>
      </c>
      <c r="U9" s="2"/>
      <c r="V9" s="40"/>
    </row>
    <row r="10" spans="1:22" s="3" customFormat="1" ht="12">
      <c r="A10" s="505"/>
      <c r="B10" s="505"/>
      <c r="C10" s="291" t="s">
        <v>369</v>
      </c>
      <c r="D10" s="288">
        <f>SUM(D13,D16,D19,D22,D25,D28,D31,D34,D37,D40)</f>
        <v>1297919.4400734641</v>
      </c>
      <c r="E10" s="333">
        <f>D10/$D$10*100</f>
        <v>100</v>
      </c>
      <c r="F10" s="288">
        <f>SUM(F13,F16,F19,F22,F25,F28,F31,F34,F37,F40)</f>
        <v>51926.191222897774</v>
      </c>
      <c r="G10" s="333">
        <f>F10/$D$10*100</f>
        <v>4.0007252853812467</v>
      </c>
      <c r="H10" s="288">
        <f>SUM(H13,H16,H19,H22,H25,H28,H31,H34,H37,H40)</f>
        <v>652699.59867920005</v>
      </c>
      <c r="I10" s="334">
        <f>H10/$D$10*100</f>
        <v>50.288144127208412</v>
      </c>
      <c r="J10" s="288">
        <f>(SUM(J13,J16,J19,J22,J25,J28,J31,J34,J37,J40))</f>
        <v>161407.57281888186</v>
      </c>
      <c r="K10" s="333">
        <f>J10/$D$10*100</f>
        <v>12.43586988802217</v>
      </c>
      <c r="L10" s="288">
        <f>SUM(L13,L16,L19,L22,L25,L28,L31,L34,L37,L40)</f>
        <v>134013.41024963348</v>
      </c>
      <c r="M10" s="333">
        <f>L10/$D$10*100</f>
        <v>10.325248710509193</v>
      </c>
      <c r="N10" s="288">
        <f>SUM(N13,N16,N19,N22,N25,N28,N31,N34,N37,N40)</f>
        <v>120571.69259339392</v>
      </c>
      <c r="O10" s="333">
        <f>N10/$D$10*100</f>
        <v>9.2896129660073044</v>
      </c>
      <c r="P10" s="288">
        <f>SUM(P13,P16,P19,P22,P25,P28,P31,P34,P37,P40)</f>
        <v>124352.21981418964</v>
      </c>
      <c r="Q10" s="333">
        <f>P10/$D$10*100</f>
        <v>9.5808889192037316</v>
      </c>
      <c r="R10" s="288">
        <f>SUM(R13,R16,R19,R22,R25,R28,R31,R34,R37,R40)</f>
        <v>52948.754695267358</v>
      </c>
      <c r="S10" s="333">
        <f>R10/$D$10*100</f>
        <v>4.0795101036679426</v>
      </c>
      <c r="U10" s="2"/>
      <c r="V10" s="40"/>
    </row>
    <row r="11" spans="1:22" s="3" customFormat="1" ht="12">
      <c r="A11" s="505"/>
      <c r="B11" s="505"/>
      <c r="C11" s="291" t="s">
        <v>370</v>
      </c>
      <c r="D11" s="288">
        <f>SUM(D14,D17,D20,D23,D26,D29,D32,D35,D38,D41)</f>
        <v>1253889.6667853019</v>
      </c>
      <c r="E11" s="333">
        <f>D11/$D$11*100</f>
        <v>100</v>
      </c>
      <c r="F11" s="288">
        <f>SUM(F14,F17,F20,F23,F26,F29,F32,F35,F38,F41)</f>
        <v>81086.771066540372</v>
      </c>
      <c r="G11" s="333">
        <f>F11/$D$11*100</f>
        <v>6.4668186694949865</v>
      </c>
      <c r="H11" s="288">
        <f>SUM(H14,H17,H20,H23,H26,H29,H32,H35,H38,H41)</f>
        <v>488146.55070125469</v>
      </c>
      <c r="I11" s="334">
        <f>H11/$D$11*100</f>
        <v>38.930582461274717</v>
      </c>
      <c r="J11" s="288">
        <f>(SUM(J14,J17,J20,J23,J26,J29,J32,J35,J38,J41))</f>
        <v>221254.20555990591</v>
      </c>
      <c r="K11" s="333">
        <f>J11/$D$11*100</f>
        <v>17.645428574840494</v>
      </c>
      <c r="L11" s="288">
        <f>SUM(L14,L17,L20,L23,L26,L29,L32,L35,L38,L41)</f>
        <v>116656.0722001286</v>
      </c>
      <c r="M11" s="333">
        <f>L11/$D$11*100</f>
        <v>9.3035356531176454</v>
      </c>
      <c r="N11" s="288">
        <f>SUM(N14,N17,N20,N23,N26,N29,N32,N35,N38,N41)</f>
        <v>109876.54322201897</v>
      </c>
      <c r="O11" s="333">
        <f>N11/$D$11*100</f>
        <v>8.7628557864838559</v>
      </c>
      <c r="P11" s="288">
        <f>SUM(P14,P17,P20,P23,P26,P29,P32,P35,P38,P41)</f>
        <v>90356.777912390797</v>
      </c>
      <c r="Q11" s="333">
        <f>P11/$D$11*100</f>
        <v>7.2061187125056838</v>
      </c>
      <c r="R11" s="288">
        <f>SUM(R14,R17,R20,R23,R26,R29,R32,R35,R38,R41)</f>
        <v>146512.74612306259</v>
      </c>
      <c r="S11" s="333">
        <f>R11/$D$11*100</f>
        <v>11.684660142282626</v>
      </c>
      <c r="U11" s="2"/>
      <c r="V11" s="40"/>
    </row>
    <row r="12" spans="1:22" s="317" customFormat="1" ht="12">
      <c r="A12" s="316"/>
      <c r="B12" s="510" t="s">
        <v>8</v>
      </c>
      <c r="C12" s="316" t="s">
        <v>368</v>
      </c>
      <c r="D12" s="288">
        <f>SUM(D13,D14)</f>
        <v>16516.102523967958</v>
      </c>
      <c r="E12" s="334">
        <f>D12/$D$12*100</f>
        <v>100</v>
      </c>
      <c r="F12" s="332">
        <f>SUM(F13,F14)</f>
        <v>1494.0056164999999</v>
      </c>
      <c r="G12" s="334">
        <f>F12/$D$12*100</f>
        <v>9.0457516495306205</v>
      </c>
      <c r="H12" s="335">
        <f>SUM(H13:H14)</f>
        <v>3307.7820067579096</v>
      </c>
      <c r="I12" s="334">
        <f>H12/$D$12*100</f>
        <v>20.027618513252133</v>
      </c>
      <c r="J12" s="288">
        <f>SUM(J13,J14)</f>
        <v>2094.1520439000001</v>
      </c>
      <c r="K12" s="334">
        <f>J12/$D$12*100</f>
        <v>12.67945655375409</v>
      </c>
      <c r="L12" s="332">
        <f>SUM(L13,L14)</f>
        <v>601.78164636363636</v>
      </c>
      <c r="M12" s="334">
        <f>L12/$D$12*100</f>
        <v>3.6436056599330171</v>
      </c>
      <c r="N12" s="332">
        <f>SUM(N13,N14)</f>
        <v>3770.4691667036232</v>
      </c>
      <c r="O12" s="334">
        <f>N12/$D$12*100</f>
        <v>22.829049173265702</v>
      </c>
      <c r="P12" s="288">
        <f>SUM(P13,P14)</f>
        <v>634.31866252727264</v>
      </c>
      <c r="Q12" s="334">
        <f>P12/$D$12*100</f>
        <v>3.8406074411729851</v>
      </c>
      <c r="R12" s="332">
        <f>SUM(R13:R14)</f>
        <v>4613.5933812155181</v>
      </c>
      <c r="S12" s="334">
        <f>R12/$D$12*100</f>
        <v>27.93391100909146</v>
      </c>
      <c r="U12" s="318"/>
    </row>
    <row r="13" spans="1:22" s="317" customFormat="1" ht="12">
      <c r="A13" s="316"/>
      <c r="B13" s="510"/>
      <c r="C13" s="316" t="s">
        <v>369</v>
      </c>
      <c r="D13" s="300">
        <v>9364.9370368534801</v>
      </c>
      <c r="E13" s="334">
        <f>D13/$D$13*100</f>
        <v>100</v>
      </c>
      <c r="F13" s="336">
        <v>1174.7095899999999</v>
      </c>
      <c r="G13" s="334">
        <f>F13/$D$13*100</f>
        <v>12.543699817491671</v>
      </c>
      <c r="H13" s="332">
        <v>1059.0527655237852</v>
      </c>
      <c r="I13" s="334">
        <f>H13/$D$13*100</f>
        <v>11.308701397095733</v>
      </c>
      <c r="J13" s="300">
        <v>172.39698999999999</v>
      </c>
      <c r="K13" s="334">
        <f>J13/$D$13*100</f>
        <v>1.8408771924634697</v>
      </c>
      <c r="L13" s="336">
        <v>12.3256363636364</v>
      </c>
      <c r="M13" s="334">
        <f>L13/$D$13*100</f>
        <v>0.13161472752173123</v>
      </c>
      <c r="N13" s="336">
        <v>3652.96330773716</v>
      </c>
      <c r="O13" s="334">
        <f>N13/$D$13*100</f>
        <v>39.006811186896314</v>
      </c>
      <c r="P13" s="300">
        <v>29.096662727272701</v>
      </c>
      <c r="Q13" s="334">
        <f>P13/$D$13*100</f>
        <v>0.31069790018629823</v>
      </c>
      <c r="R13" s="332">
        <f t="shared" ref="R13:R19" si="0">D13-SUM(P13,N13,L13,J13,H13,F13)</f>
        <v>3264.3920845016255</v>
      </c>
      <c r="S13" s="334">
        <f>R13/$D$13*100</f>
        <v>34.857597778344775</v>
      </c>
      <c r="U13" s="318"/>
    </row>
    <row r="14" spans="1:22" s="317" customFormat="1" ht="12">
      <c r="A14" s="316"/>
      <c r="B14" s="510"/>
      <c r="C14" s="316" t="s">
        <v>370</v>
      </c>
      <c r="D14" s="300">
        <v>7151.1654871144801</v>
      </c>
      <c r="E14" s="334">
        <f>D14/$D$14*100</f>
        <v>100</v>
      </c>
      <c r="F14" s="336">
        <v>319.29602649999998</v>
      </c>
      <c r="G14" s="334">
        <f>F14/$D$14*100</f>
        <v>4.4649508821370736</v>
      </c>
      <c r="H14" s="332">
        <v>2248.7292412341244</v>
      </c>
      <c r="I14" s="334">
        <f>H14/$D$14*100</f>
        <v>31.445632817280732</v>
      </c>
      <c r="J14" s="300">
        <v>1921.7550539000001</v>
      </c>
      <c r="K14" s="334">
        <f>J14/$D$14*100</f>
        <v>26.873312572094243</v>
      </c>
      <c r="L14" s="336">
        <v>589.45600999999999</v>
      </c>
      <c r="M14" s="334">
        <f>L14/$D$14*100</f>
        <v>8.2427963814028242</v>
      </c>
      <c r="N14" s="336">
        <v>117.50585896646299</v>
      </c>
      <c r="O14" s="334">
        <f>N14/$D$14*100</f>
        <v>1.64317074158323</v>
      </c>
      <c r="P14" s="300">
        <v>605.22199979999994</v>
      </c>
      <c r="Q14" s="334">
        <f>P14/$D$14*100</f>
        <v>8.4632637979156744</v>
      </c>
      <c r="R14" s="332">
        <f t="shared" si="0"/>
        <v>1349.2012967138926</v>
      </c>
      <c r="S14" s="334">
        <f>R14/$D$14*100</f>
        <v>18.866872807586223</v>
      </c>
      <c r="U14" s="318"/>
    </row>
    <row r="15" spans="1:22" s="319" customFormat="1" ht="12">
      <c r="A15" s="316"/>
      <c r="B15" s="510" t="s">
        <v>9</v>
      </c>
      <c r="C15" s="316" t="s">
        <v>368</v>
      </c>
      <c r="D15" s="288">
        <f>SUM(D16,D17)</f>
        <v>28244.259561427902</v>
      </c>
      <c r="E15" s="334">
        <f>D15/$D$15*100</f>
        <v>100</v>
      </c>
      <c r="F15" s="332">
        <f>SUM(F16,F17)</f>
        <v>896.21913267272703</v>
      </c>
      <c r="G15" s="334">
        <f>F15/$D$15*100</f>
        <v>3.1731018854417377</v>
      </c>
      <c r="H15" s="335">
        <v>309069.132201</v>
      </c>
      <c r="I15" s="334">
        <f>H15/$D$15*100</f>
        <v>1094.27238313262</v>
      </c>
      <c r="J15" s="288">
        <f>SUM(J16,J17)</f>
        <v>4041.4398934363644</v>
      </c>
      <c r="K15" s="334">
        <f>J15/$D$15*100</f>
        <v>14.308889509554017</v>
      </c>
      <c r="L15" s="332">
        <f>SUM(L16,L17)</f>
        <v>4035.4335118181798</v>
      </c>
      <c r="M15" s="334">
        <f>L15/$D$15*100</f>
        <v>14.287623660452461</v>
      </c>
      <c r="N15" s="332">
        <f>SUM(N16,N17)</f>
        <v>980.53540557111194</v>
      </c>
      <c r="O15" s="334">
        <f>N15/$D$15*100</f>
        <v>3.4716272290252967</v>
      </c>
      <c r="P15" s="288">
        <f>SUM(P16,P17)</f>
        <v>2946.23870888182</v>
      </c>
      <c r="Q15" s="334">
        <f>P15/$D$15*100</f>
        <v>10.43128322225655</v>
      </c>
      <c r="R15" s="332">
        <f>SUM(R16:R17)</f>
        <v>-293724.73929195234</v>
      </c>
      <c r="S15" s="334">
        <f>R15/$D$15*100</f>
        <v>-1039.9449086393502</v>
      </c>
      <c r="U15" s="320"/>
    </row>
    <row r="16" spans="1:22" s="319" customFormat="1" ht="12">
      <c r="A16" s="316"/>
      <c r="B16" s="510"/>
      <c r="C16" s="316" t="s">
        <v>369</v>
      </c>
      <c r="D16" s="300">
        <v>10738.441798010201</v>
      </c>
      <c r="E16" s="334">
        <f>D16/$D$16*100</f>
        <v>100</v>
      </c>
      <c r="F16" s="336">
        <v>176.35810727272701</v>
      </c>
      <c r="G16" s="334">
        <f>F16/$D$16*100</f>
        <v>1.6423063102638</v>
      </c>
      <c r="H16" s="332">
        <v>162353.70196999999</v>
      </c>
      <c r="I16" s="334">
        <f>H16/$D$16*100</f>
        <v>1511.8925540955449</v>
      </c>
      <c r="J16" s="300">
        <v>437.51647363636397</v>
      </c>
      <c r="K16" s="334">
        <f>J16/$D$16*100</f>
        <v>4.0743012986989822</v>
      </c>
      <c r="L16" s="336">
        <v>3617.87318181818</v>
      </c>
      <c r="M16" s="334">
        <f>L16/$D$16*100</f>
        <v>33.690858039464914</v>
      </c>
      <c r="N16" s="336">
        <v>701.17430001337596</v>
      </c>
      <c r="O16" s="334">
        <f>N16/$D$16*100</f>
        <v>6.5295721036854841</v>
      </c>
      <c r="P16" s="300">
        <v>2585.27388818182</v>
      </c>
      <c r="Q16" s="334">
        <f>P16/$D$16*100</f>
        <v>24.074944361675108</v>
      </c>
      <c r="R16" s="332">
        <f t="shared" si="0"/>
        <v>-159133.45612291226</v>
      </c>
      <c r="S16" s="334">
        <f>R16/$D$16*100</f>
        <v>-1481.9045362093334</v>
      </c>
    </row>
    <row r="17" spans="1:22" s="319" customFormat="1" ht="12">
      <c r="A17" s="316"/>
      <c r="B17" s="510"/>
      <c r="C17" s="316" t="s">
        <v>370</v>
      </c>
      <c r="D17" s="300">
        <v>17505.817763417701</v>
      </c>
      <c r="E17" s="334">
        <f>D17/$D$17*100</f>
        <v>100</v>
      </c>
      <c r="F17" s="336">
        <v>719.86102540000002</v>
      </c>
      <c r="G17" s="334">
        <f>F17/$D$17*100</f>
        <v>4.112124524135683</v>
      </c>
      <c r="H17" s="332">
        <v>146715.43023100001</v>
      </c>
      <c r="I17" s="334">
        <f>H17/$D$17*100</f>
        <v>838.0952676063755</v>
      </c>
      <c r="J17" s="300">
        <v>3603.9234198000004</v>
      </c>
      <c r="K17" s="334">
        <f>J17/$D$17*100</f>
        <v>20.587004094896955</v>
      </c>
      <c r="L17" s="336">
        <v>417.56033000000002</v>
      </c>
      <c r="M17" s="334">
        <f>L17/$D$17*100</f>
        <v>2.3852660620778607</v>
      </c>
      <c r="N17" s="336">
        <v>279.36110555773598</v>
      </c>
      <c r="O17" s="334">
        <f>N17/$D$17*100</f>
        <v>1.595818654878969</v>
      </c>
      <c r="P17" s="300">
        <v>360.96482069999996</v>
      </c>
      <c r="Q17" s="334">
        <f>P17/$D$17*100</f>
        <v>2.0619706292973996</v>
      </c>
      <c r="R17" s="332">
        <f t="shared" si="0"/>
        <v>-134591.28316904005</v>
      </c>
      <c r="S17" s="334">
        <f>R17/$D$17*100</f>
        <v>-768.83745157166243</v>
      </c>
    </row>
    <row r="18" spans="1:22" s="321" customFormat="1" ht="12">
      <c r="A18" s="316"/>
      <c r="B18" s="510" t="s">
        <v>10</v>
      </c>
      <c r="C18" s="316" t="s">
        <v>368</v>
      </c>
      <c r="D18" s="288">
        <f>SUM(D19,D20)</f>
        <v>354470.43467500003</v>
      </c>
      <c r="E18" s="334">
        <f>D18/$D$18*100</f>
        <v>100</v>
      </c>
      <c r="F18" s="332">
        <f>SUM(F19,F20)</f>
        <v>22468.592022999997</v>
      </c>
      <c r="G18" s="334">
        <f>F18/$D$18*100</f>
        <v>6.3386364066161303</v>
      </c>
      <c r="H18" s="335">
        <v>85384.303612023097</v>
      </c>
      <c r="I18" s="334">
        <f>H18/$D$18*100</f>
        <v>24.087849157379967</v>
      </c>
      <c r="J18" s="288">
        <f>SUM(J19,J20)</f>
        <v>48230.555069000002</v>
      </c>
      <c r="K18" s="334">
        <f>J18/$D$18*100</f>
        <v>13.606368924172957</v>
      </c>
      <c r="L18" s="332">
        <f>SUM(L19,L20)</f>
        <v>29652.190724</v>
      </c>
      <c r="M18" s="334">
        <f>L18/$D$18*100</f>
        <v>8.3652084414845262</v>
      </c>
      <c r="N18" s="332">
        <f>SUM(N19,N20)</f>
        <v>40173.241299999994</v>
      </c>
      <c r="O18" s="334">
        <f>N18/$D$18*100</f>
        <v>11.333312279438273</v>
      </c>
      <c r="P18" s="288">
        <f>SUM(P19,P20)</f>
        <v>24748.608422000001</v>
      </c>
      <c r="Q18" s="334">
        <f>P18/$D$18*100</f>
        <v>6.9818540563731437</v>
      </c>
      <c r="R18" s="332">
        <f>SUM(R19:R20)</f>
        <v>103812.9435249769</v>
      </c>
      <c r="S18" s="334">
        <f>R18/$D$18*100</f>
        <v>29.286770734534993</v>
      </c>
    </row>
    <row r="19" spans="1:22" s="321" customFormat="1" ht="12">
      <c r="A19" s="316"/>
      <c r="B19" s="510"/>
      <c r="C19" s="316" t="s">
        <v>369</v>
      </c>
      <c r="D19" s="300">
        <v>176291.653051</v>
      </c>
      <c r="E19" s="334">
        <f>D19/$D$19*100</f>
        <v>100</v>
      </c>
      <c r="F19" s="336">
        <v>10621.193284999999</v>
      </c>
      <c r="G19" s="334">
        <f>F19/$D$19*100</f>
        <v>6.0247851223718225</v>
      </c>
      <c r="H19" s="332">
        <v>68317.158528792002</v>
      </c>
      <c r="I19" s="334">
        <f>H19/$D$19*100</f>
        <v>38.752350066754609</v>
      </c>
      <c r="J19" s="300">
        <v>17606.219589</v>
      </c>
      <c r="K19" s="334">
        <f>J19/$D$19*100</f>
        <v>9.9869842299945066</v>
      </c>
      <c r="L19" s="336">
        <v>16947.097233</v>
      </c>
      <c r="M19" s="334">
        <f>L19/$D$19*100</f>
        <v>9.6131024581732856</v>
      </c>
      <c r="N19" s="336">
        <v>23165.662490999999</v>
      </c>
      <c r="O19" s="334">
        <f>N19/$D$19*100</f>
        <v>13.140532798962596</v>
      </c>
      <c r="P19" s="300">
        <v>16560.075700000001</v>
      </c>
      <c r="Q19" s="334">
        <f>P19/$D$19*100</f>
        <v>9.3935676553042935</v>
      </c>
      <c r="R19" s="332">
        <f t="shared" si="0"/>
        <v>23074.246224208007</v>
      </c>
      <c r="S19" s="334">
        <f>R19/$D$19*100</f>
        <v>13.088677668438892</v>
      </c>
    </row>
    <row r="20" spans="1:22" s="321" customFormat="1" ht="12">
      <c r="A20" s="316"/>
      <c r="B20" s="510"/>
      <c r="C20" s="316" t="s">
        <v>370</v>
      </c>
      <c r="D20" s="300">
        <v>178178.781624</v>
      </c>
      <c r="E20" s="334">
        <f>D20/$D$20*100</f>
        <v>100</v>
      </c>
      <c r="F20" s="336">
        <v>11847.398738</v>
      </c>
      <c r="G20" s="334">
        <f>F20/$D$20*100</f>
        <v>6.6491636265651746</v>
      </c>
      <c r="H20" s="332">
        <v>17067.145083231098</v>
      </c>
      <c r="I20" s="334">
        <f>H20/$D$20*100</f>
        <v>9.5786630302854316</v>
      </c>
      <c r="J20" s="300">
        <v>30624.335480000002</v>
      </c>
      <c r="K20" s="334">
        <f>J20/$D$20*100</f>
        <v>17.187419961499515</v>
      </c>
      <c r="L20" s="336">
        <v>12705.093491</v>
      </c>
      <c r="M20" s="334">
        <f>L20/$D$20*100</f>
        <v>7.1305311301380421</v>
      </c>
      <c r="N20" s="336">
        <v>17007.578808999999</v>
      </c>
      <c r="O20" s="334">
        <f>N20/$D$20*100</f>
        <v>9.5452324086995244</v>
      </c>
      <c r="P20" s="300">
        <v>8188.5327219999999</v>
      </c>
      <c r="Q20" s="334">
        <f>P20/$D$20*100</f>
        <v>4.5956834182870159</v>
      </c>
      <c r="R20" s="332">
        <f>D20-SUM(F20,H20,J20,L20,N20,P20)</f>
        <v>80738.697300768894</v>
      </c>
      <c r="S20" s="334">
        <f>R20/$D$20*100</f>
        <v>45.313306424525301</v>
      </c>
    </row>
    <row r="21" spans="1:22" s="323" customFormat="1" ht="12">
      <c r="A21" s="316"/>
      <c r="B21" s="510" t="s">
        <v>84</v>
      </c>
      <c r="C21" s="316" t="s">
        <v>368</v>
      </c>
      <c r="D21" s="288">
        <f>SUM(D22,D23)</f>
        <v>12633.64729540018</v>
      </c>
      <c r="E21" s="334">
        <f>D21/$D$21*100</f>
        <v>100</v>
      </c>
      <c r="F21" s="332">
        <f>SUM(F22,F23)</f>
        <v>188.03645430000003</v>
      </c>
      <c r="G21" s="334">
        <f>F21/$D$21*100</f>
        <v>1.4883782165460859</v>
      </c>
      <c r="H21" s="335">
        <v>17310.556884966791</v>
      </c>
      <c r="I21" s="334">
        <f>H21/$D$21*100</f>
        <v>137.01947252611239</v>
      </c>
      <c r="J21" s="288">
        <f>SUM(J22,J23)</f>
        <v>3633.3853322909099</v>
      </c>
      <c r="K21" s="334">
        <f>J21/$D$21*100</f>
        <v>28.759591330476663</v>
      </c>
      <c r="L21" s="332">
        <f>SUM(L22,L23)</f>
        <v>470.88964999999996</v>
      </c>
      <c r="M21" s="334">
        <f>L21/$D$21*100</f>
        <v>3.7272660775597837</v>
      </c>
      <c r="N21" s="332">
        <f>SUM(N22,N23)</f>
        <v>257.57052008018798</v>
      </c>
      <c r="O21" s="334">
        <f>N21/$D$21*100</f>
        <v>2.0387661144693152</v>
      </c>
      <c r="P21" s="288">
        <f>SUM(P22,P23)</f>
        <v>61.288909445454493</v>
      </c>
      <c r="Q21" s="334">
        <f>P21/$D$21*100</f>
        <v>0.48512443012216544</v>
      </c>
      <c r="R21" s="332">
        <f>SUM(R22:R23)</f>
        <v>-9288.080455683159</v>
      </c>
      <c r="S21" s="334">
        <f>R21/$D$21*100</f>
        <v>-73.518598695286371</v>
      </c>
    </row>
    <row r="22" spans="1:22" s="323" customFormat="1" ht="12">
      <c r="A22" s="316"/>
      <c r="B22" s="510"/>
      <c r="C22" s="316" t="s">
        <v>369</v>
      </c>
      <c r="D22" s="300">
        <v>4685.18732519078</v>
      </c>
      <c r="E22" s="334">
        <f>D22/$D$22*100</f>
        <v>100</v>
      </c>
      <c r="F22" s="336">
        <v>16.396509999999999</v>
      </c>
      <c r="G22" s="334">
        <f>F22/$D$22*100</f>
        <v>0.34996487572313528</v>
      </c>
      <c r="H22" s="332">
        <v>6354.9886895319423</v>
      </c>
      <c r="I22" s="334">
        <f>H22/$D$22*100</f>
        <v>135.64001284138982</v>
      </c>
      <c r="J22" s="300">
        <v>1600.98010909091</v>
      </c>
      <c r="K22" s="334">
        <f>J22/$D$22*100</f>
        <v>34.171101344933277</v>
      </c>
      <c r="L22" s="336">
        <v>269.08199999999999</v>
      </c>
      <c r="M22" s="334">
        <f>L22/$D$22*100</f>
        <v>5.7432495506258761</v>
      </c>
      <c r="N22" s="336">
        <v>105.60326689258801</v>
      </c>
      <c r="O22" s="334">
        <f>N22/$D$22*100</f>
        <v>2.253981742091558</v>
      </c>
      <c r="P22" s="300">
        <v>29.927844545454498</v>
      </c>
      <c r="Q22" s="334">
        <f>P22/$D$22*100</f>
        <v>0.63877583687085215</v>
      </c>
      <c r="R22" s="332">
        <f>D22-SUM(F22,H22,J22,L22,N22,P22)</f>
        <v>-3691.7910948701137</v>
      </c>
      <c r="S22" s="334">
        <f>R22/$D$22*100</f>
        <v>-78.797086191634492</v>
      </c>
      <c r="T22" s="511"/>
      <c r="U22" s="511"/>
      <c r="V22" s="324"/>
    </row>
    <row r="23" spans="1:22" s="323" customFormat="1" ht="12">
      <c r="A23" s="316"/>
      <c r="B23" s="510"/>
      <c r="C23" s="316" t="s">
        <v>371</v>
      </c>
      <c r="D23" s="300">
        <v>7948.4599702094001</v>
      </c>
      <c r="E23" s="334">
        <f>D23/$D$23*100</f>
        <v>100</v>
      </c>
      <c r="F23" s="336">
        <v>171.63994430000002</v>
      </c>
      <c r="G23" s="334">
        <f>F23/$D$23*100</f>
        <v>2.159411319215315</v>
      </c>
      <c r="H23" s="332">
        <v>10955.568195434846</v>
      </c>
      <c r="I23" s="334">
        <f>H23/$D$23*100</f>
        <v>137.83258941349646</v>
      </c>
      <c r="J23" s="300">
        <v>2032.4052232000001</v>
      </c>
      <c r="K23" s="334">
        <f>J23/$D$23*100</f>
        <v>25.569798814077149</v>
      </c>
      <c r="L23" s="336">
        <v>201.80765</v>
      </c>
      <c r="M23" s="334">
        <f>L23/$D$23*100</f>
        <v>2.5389528381141666</v>
      </c>
      <c r="N23" s="336">
        <v>151.96725318759999</v>
      </c>
      <c r="O23" s="334">
        <f>N23/$D$23*100</f>
        <v>1.9119081401575766</v>
      </c>
      <c r="P23" s="300">
        <v>31.361064899999999</v>
      </c>
      <c r="Q23" s="334">
        <f>P23/$D$23*100</f>
        <v>0.39455523481957977</v>
      </c>
      <c r="R23" s="332">
        <f>D23-SUM(F23,H23,J23,L23,N23,P23)</f>
        <v>-5596.2893608130453</v>
      </c>
      <c r="S23" s="334">
        <f>R23/$D$23*100</f>
        <v>-70.407215759880245</v>
      </c>
      <c r="T23" s="511"/>
      <c r="U23" s="511"/>
      <c r="V23" s="324"/>
    </row>
    <row r="24" spans="1:22" s="317" customFormat="1" ht="12">
      <c r="A24" s="316"/>
      <c r="B24" s="510" t="s">
        <v>11</v>
      </c>
      <c r="C24" s="316" t="s">
        <v>372</v>
      </c>
      <c r="D24" s="288">
        <f>SUM(D25,D26)</f>
        <v>443209.809167</v>
      </c>
      <c r="E24" s="334">
        <f>D24/$D$24*100</f>
        <v>100</v>
      </c>
      <c r="F24" s="332">
        <f>SUM(F25,F26)</f>
        <v>18261.894548</v>
      </c>
      <c r="G24" s="334">
        <f>F24/$D$24*100</f>
        <v>4.1203723767582456</v>
      </c>
      <c r="H24" s="335">
        <v>218131.85070590404</v>
      </c>
      <c r="I24" s="334">
        <f>H24/$D$24*100</f>
        <v>49.216386053340408</v>
      </c>
      <c r="J24" s="288">
        <f>SUM(J25,J26)</f>
        <v>63531.914783</v>
      </c>
      <c r="K24" s="334">
        <f>J24/$D$24*100</f>
        <v>14.334501057728483</v>
      </c>
      <c r="L24" s="332">
        <f>SUM(L25,L26)</f>
        <v>44054.480750000002</v>
      </c>
      <c r="M24" s="334">
        <f>L24/$D$24*100</f>
        <v>9.9398704267848057</v>
      </c>
      <c r="N24" s="332">
        <f>SUM(N25,N26)</f>
        <v>42008.937306</v>
      </c>
      <c r="O24" s="334">
        <f>N24/$D$24*100</f>
        <v>9.4783410558883112</v>
      </c>
      <c r="P24" s="288">
        <f>SUM(P25,P26)</f>
        <v>35723.142950000001</v>
      </c>
      <c r="Q24" s="334">
        <f>P24/$D$24*100</f>
        <v>8.0600975454809127</v>
      </c>
      <c r="R24" s="332">
        <f>SUM(R25:R26)</f>
        <v>21497.588124095957</v>
      </c>
      <c r="S24" s="334">
        <f>R24/$D$24*100</f>
        <v>4.8504314840188334</v>
      </c>
      <c r="T24" s="511"/>
      <c r="U24" s="511"/>
      <c r="V24" s="322"/>
    </row>
    <row r="25" spans="1:22" s="317" customFormat="1" ht="12">
      <c r="A25" s="316"/>
      <c r="B25" s="510"/>
      <c r="C25" s="316" t="s">
        <v>386</v>
      </c>
      <c r="D25" s="300">
        <v>234248.44574699999</v>
      </c>
      <c r="E25" s="334">
        <f>D25/$D$25*100</f>
        <v>100</v>
      </c>
      <c r="F25" s="336">
        <v>8557.3887439999999</v>
      </c>
      <c r="G25" s="334">
        <f>F25/$D$25*100</f>
        <v>3.653125089778571</v>
      </c>
      <c r="H25" s="332">
        <v>145680.98747390773</v>
      </c>
      <c r="I25" s="334">
        <f>H25/$D$25*100</f>
        <v>62.190802167050649</v>
      </c>
      <c r="J25" s="300">
        <v>28203.797897</v>
      </c>
      <c r="K25" s="334">
        <f>J25/$D$25*100</f>
        <v>12.04012167810134</v>
      </c>
      <c r="L25" s="336">
        <v>22295.793487999999</v>
      </c>
      <c r="M25" s="334">
        <f>L25/$D$25*100</f>
        <v>9.5180112793920379</v>
      </c>
      <c r="N25" s="336">
        <v>25269.555178999999</v>
      </c>
      <c r="O25" s="334">
        <f>N25/$D$25*100</f>
        <v>10.787501747735128</v>
      </c>
      <c r="P25" s="300">
        <v>19707.575965</v>
      </c>
      <c r="Q25" s="334">
        <f>P25/$D$25*100</f>
        <v>8.4131085276378599</v>
      </c>
      <c r="R25" s="332">
        <f>D25-SUM(F25,H25,J25,L25,N25,P25)</f>
        <v>-15466.652999907732</v>
      </c>
      <c r="S25" s="334">
        <f>R25/$D$25*100</f>
        <v>-6.6026704896955808</v>
      </c>
      <c r="T25" s="511"/>
      <c r="U25" s="511"/>
      <c r="V25" s="322"/>
    </row>
    <row r="26" spans="1:22" s="317" customFormat="1" ht="12">
      <c r="A26" s="316"/>
      <c r="B26" s="510"/>
      <c r="C26" s="316" t="s">
        <v>370</v>
      </c>
      <c r="D26" s="300">
        <v>208961.36342000001</v>
      </c>
      <c r="E26" s="334">
        <f>D26/$D$26*100</f>
        <v>100</v>
      </c>
      <c r="F26" s="336">
        <v>9704.5058040000004</v>
      </c>
      <c r="G26" s="334">
        <f>F26/$D$26*100</f>
        <v>4.6441627510318817</v>
      </c>
      <c r="H26" s="332">
        <v>72450.863231996322</v>
      </c>
      <c r="I26" s="334">
        <f>H26/$D$26*100</f>
        <v>34.671894385745546</v>
      </c>
      <c r="J26" s="300">
        <v>35328.116886000003</v>
      </c>
      <c r="K26" s="334">
        <f>J26/$D$26*100</f>
        <v>16.906530617812145</v>
      </c>
      <c r="L26" s="336">
        <v>21758.687261999999</v>
      </c>
      <c r="M26" s="334">
        <f>L26/$D$26*100</f>
        <v>10.412780097661557</v>
      </c>
      <c r="N26" s="336">
        <v>16739.382127000001</v>
      </c>
      <c r="O26" s="334">
        <f>N26/$D$26*100</f>
        <v>8.0107546452761369</v>
      </c>
      <c r="P26" s="300">
        <v>16015.566984999999</v>
      </c>
      <c r="Q26" s="334">
        <f>P26/$D$26*100</f>
        <v>7.6643675763206316</v>
      </c>
      <c r="R26" s="332">
        <f>D26-SUM(F26,H26,J26,L26,N26,P26)</f>
        <v>36964.241124003689</v>
      </c>
      <c r="S26" s="334">
        <f>R26/$D$26*100</f>
        <v>17.689509926152112</v>
      </c>
      <c r="T26" s="329"/>
      <c r="U26" s="512"/>
      <c r="V26" s="322"/>
    </row>
    <row r="27" spans="1:22" s="319" customFormat="1" ht="12">
      <c r="A27" s="316"/>
      <c r="B27" s="510" t="s">
        <v>12</v>
      </c>
      <c r="C27" s="316" t="s">
        <v>368</v>
      </c>
      <c r="D27" s="288">
        <f>SUM(D28,D29)</f>
        <v>46799.5272786879</v>
      </c>
      <c r="E27" s="334">
        <f>D27/$D$27*100</f>
        <v>100</v>
      </c>
      <c r="F27" s="332">
        <f>SUM(F28,F29)</f>
        <v>1407.3203786272729</v>
      </c>
      <c r="G27" s="334">
        <f>F27/$D$27*100</f>
        <v>3.0071252007456803</v>
      </c>
      <c r="H27" s="335">
        <v>167203.70460665983</v>
      </c>
      <c r="I27" s="334">
        <f>H27/$D$27*100</f>
        <v>357.27648189900185</v>
      </c>
      <c r="J27" s="288">
        <f>SUM(J28,J29)</f>
        <v>24474.325081563598</v>
      </c>
      <c r="K27" s="334">
        <f>J27/$D$27*100</f>
        <v>52.296094650317102</v>
      </c>
      <c r="L27" s="332">
        <f>SUM(L28,L29)</f>
        <v>1048.516303636364</v>
      </c>
      <c r="M27" s="334">
        <f>L27/$D$27*100</f>
        <v>2.2404420826572093</v>
      </c>
      <c r="N27" s="332">
        <f>SUM(N28,N29)</f>
        <v>2082.9983783583793</v>
      </c>
      <c r="O27" s="334">
        <f>N27/$D$27*100</f>
        <v>4.4508961937890321</v>
      </c>
      <c r="P27" s="288">
        <f>SUM(P28,P29)</f>
        <v>187.16580790909092</v>
      </c>
      <c r="Q27" s="334">
        <f>P27/$D$27*100</f>
        <v>0.39993097963261826</v>
      </c>
      <c r="R27" s="332">
        <f>SUM(R28:R29)</f>
        <v>-149604.50327806664</v>
      </c>
      <c r="S27" s="334">
        <f>R27/$D$27*100</f>
        <v>-319.67097100614359</v>
      </c>
      <c r="T27" s="326"/>
      <c r="U27" s="512"/>
      <c r="V27" s="325"/>
    </row>
    <row r="28" spans="1:22" s="319" customFormat="1" ht="12">
      <c r="A28" s="316"/>
      <c r="B28" s="510"/>
      <c r="C28" s="316" t="s">
        <v>386</v>
      </c>
      <c r="D28" s="300">
        <v>22486.619554883498</v>
      </c>
      <c r="E28" s="334">
        <f>D28/$D$28*100</f>
        <v>100</v>
      </c>
      <c r="F28" s="336">
        <v>527.17664272727302</v>
      </c>
      <c r="G28" s="334">
        <f>F28/$D$28*100</f>
        <v>2.3444014848055907</v>
      </c>
      <c r="H28" s="332">
        <v>53810.56315751074</v>
      </c>
      <c r="I28" s="334">
        <f>H28/$D$28*100</f>
        <v>239.3003671635673</v>
      </c>
      <c r="J28" s="300">
        <v>14161.9632063636</v>
      </c>
      <c r="K28" s="334">
        <f>J28/$D$28*100</f>
        <v>62.979511757195162</v>
      </c>
      <c r="L28" s="336">
        <v>438.18636363636398</v>
      </c>
      <c r="M28" s="334">
        <f>L28/$D$28*100</f>
        <v>1.9486537874973806</v>
      </c>
      <c r="N28" s="336">
        <v>779.55566196620907</v>
      </c>
      <c r="O28" s="334">
        <f>N28/$D$28*100</f>
        <v>3.4667534622691218</v>
      </c>
      <c r="P28" s="300">
        <v>84.924800909090905</v>
      </c>
      <c r="Q28" s="334">
        <f>P28/$D$28*100</f>
        <v>0.37766815372943635</v>
      </c>
      <c r="R28" s="332">
        <f>D28-SUM(F28,H28,J28,L28,N28,P28)</f>
        <v>-47315.750278229796</v>
      </c>
      <c r="S28" s="334">
        <f>R28/$D$28*100</f>
        <v>-210.41735580906411</v>
      </c>
      <c r="T28" s="326"/>
      <c r="U28" s="512"/>
      <c r="V28" s="325"/>
    </row>
    <row r="29" spans="1:22" s="319" customFormat="1" ht="12">
      <c r="A29" s="316"/>
      <c r="B29" s="510"/>
      <c r="C29" s="316" t="s">
        <v>371</v>
      </c>
      <c r="D29" s="300">
        <v>24312.907723804401</v>
      </c>
      <c r="E29" s="334">
        <f>D29/$D$29*100</f>
        <v>100</v>
      </c>
      <c r="F29" s="336">
        <v>880.14373590000002</v>
      </c>
      <c r="G29" s="334">
        <f>F29/$D$29*100</f>
        <v>3.6200677676996431</v>
      </c>
      <c r="H29" s="332">
        <v>113393.14144914907</v>
      </c>
      <c r="I29" s="334">
        <f>H29/$D$29*100</f>
        <v>466.39070380762212</v>
      </c>
      <c r="J29" s="300">
        <v>10312.3618752</v>
      </c>
      <c r="K29" s="334">
        <f>J29/$D$29*100</f>
        <v>42.415173011590554</v>
      </c>
      <c r="L29" s="336">
        <v>610.32993999999997</v>
      </c>
      <c r="M29" s="334">
        <f>L29/$D$29*100</f>
        <v>2.5103124107300219</v>
      </c>
      <c r="N29" s="336">
        <v>1303.44271639217</v>
      </c>
      <c r="O29" s="334">
        <f>N29/$D$29*100</f>
        <v>5.3611140682938094</v>
      </c>
      <c r="P29" s="300">
        <v>102.241007</v>
      </c>
      <c r="Q29" s="334">
        <f>P29/$D$29*100</f>
        <v>0.42052151129540699</v>
      </c>
      <c r="R29" s="332">
        <f>D29-SUM(F29,H29,J29,L29,N29,P29)</f>
        <v>-102288.75299983684</v>
      </c>
      <c r="S29" s="334">
        <f>R29/$D$29*100</f>
        <v>-420.71789257723157</v>
      </c>
      <c r="T29" s="326"/>
      <c r="U29" s="512"/>
      <c r="V29" s="325"/>
    </row>
    <row r="30" spans="1:22" s="321" customFormat="1" ht="12">
      <c r="A30" s="316"/>
      <c r="B30" s="510" t="s">
        <v>13</v>
      </c>
      <c r="C30" s="316" t="s">
        <v>368</v>
      </c>
      <c r="D30" s="288">
        <f>SUM(D31,D32)</f>
        <v>132772.22645779999</v>
      </c>
      <c r="E30" s="334">
        <f>D30/$D$30*100</f>
        <v>100</v>
      </c>
      <c r="F30" s="332">
        <f>SUM(F31,F32)</f>
        <v>8079.4534562999997</v>
      </c>
      <c r="G30" s="334">
        <f>F30/$D$30*100</f>
        <v>6.0851984423624579</v>
      </c>
      <c r="H30" s="335">
        <v>26174.9378421</v>
      </c>
      <c r="I30" s="334">
        <f>H30/$D$30*100</f>
        <v>19.714166539505445</v>
      </c>
      <c r="J30" s="288">
        <f>SUM(J31,J32)</f>
        <v>18683.842453500001</v>
      </c>
      <c r="K30" s="334">
        <f>J30/$D$30*100</f>
        <v>14.072101486856086</v>
      </c>
      <c r="L30" s="332">
        <f>SUM(L31,L32)</f>
        <v>15030.377560499999</v>
      </c>
      <c r="M30" s="334">
        <f>L30/$D$30*100</f>
        <v>11.320422923899088</v>
      </c>
      <c r="N30" s="332">
        <f>SUM(N31,N32)</f>
        <v>19630.6409575</v>
      </c>
      <c r="O30" s="334">
        <f>N30/$D$30*100</f>
        <v>14.785201303933363</v>
      </c>
      <c r="P30" s="288">
        <f>SUM(P31,P32)</f>
        <v>14931.373729399998</v>
      </c>
      <c r="Q30" s="334">
        <f>P30/$D$30*100</f>
        <v>11.245856251529947</v>
      </c>
      <c r="R30" s="332">
        <f>SUM(R31:R32)</f>
        <v>30241.60045849999</v>
      </c>
      <c r="S30" s="334">
        <f>R30/$D$30*100</f>
        <v>22.777053051913615</v>
      </c>
      <c r="T30" s="328"/>
      <c r="U30" s="511"/>
      <c r="V30" s="330"/>
    </row>
    <row r="31" spans="1:22" s="321" customFormat="1" ht="12">
      <c r="A31" s="316"/>
      <c r="B31" s="510"/>
      <c r="C31" s="316" t="s">
        <v>386</v>
      </c>
      <c r="D31" s="300">
        <v>61796.188931999997</v>
      </c>
      <c r="E31" s="334">
        <f>D31/$D$31*100</f>
        <v>100</v>
      </c>
      <c r="F31" s="336">
        <v>2532.4082349999999</v>
      </c>
      <c r="G31" s="334">
        <f>F31/$D$31*100</f>
        <v>4.0980006676247305</v>
      </c>
      <c r="H31" s="332">
        <v>9211.2429830000001</v>
      </c>
      <c r="I31" s="334">
        <f>H31/$D$31*100</f>
        <v>14.905843130772958</v>
      </c>
      <c r="J31" s="300">
        <v>8022.1341819999998</v>
      </c>
      <c r="K31" s="334">
        <f>J31/$D$31*100</f>
        <v>12.981600193545088</v>
      </c>
      <c r="L31" s="336">
        <v>6727.7503319999996</v>
      </c>
      <c r="M31" s="334">
        <f>L31/$D$31*100</f>
        <v>10.886998774961929</v>
      </c>
      <c r="N31" s="336">
        <v>13918.859503</v>
      </c>
      <c r="O31" s="334">
        <f>N31/$D$31*100</f>
        <v>22.523815373657094</v>
      </c>
      <c r="P31" s="300">
        <v>8732.8467860000001</v>
      </c>
      <c r="Q31" s="334">
        <f>P31/$D$31*100</f>
        <v>14.131691511930535</v>
      </c>
      <c r="R31" s="332">
        <f>D31-SUM(F31,H31,J31,L31,N31,P31)</f>
        <v>12650.946910999992</v>
      </c>
      <c r="S31" s="334">
        <f>R31/$D$31*100</f>
        <v>20.472050347507654</v>
      </c>
      <c r="T31" s="328"/>
      <c r="U31" s="511"/>
      <c r="V31" s="327"/>
    </row>
    <row r="32" spans="1:22" s="321" customFormat="1" ht="12">
      <c r="A32" s="316"/>
      <c r="B32" s="510"/>
      <c r="C32" s="316" t="s">
        <v>371</v>
      </c>
      <c r="D32" s="300">
        <v>70976.037525799999</v>
      </c>
      <c r="E32" s="334">
        <f>D32/$D$32*100</f>
        <v>100</v>
      </c>
      <c r="F32" s="336">
        <v>5547.0452212999999</v>
      </c>
      <c r="G32" s="334">
        <f>F32/$D$32*100</f>
        <v>7.8153774353543373</v>
      </c>
      <c r="H32" s="332">
        <v>16963.6948591</v>
      </c>
      <c r="I32" s="334">
        <f>H32/$D$32*100</f>
        <v>23.900594412492595</v>
      </c>
      <c r="J32" s="300">
        <v>10661.7082715</v>
      </c>
      <c r="K32" s="334">
        <f>J32/$D$32*100</f>
        <v>15.021560294380251</v>
      </c>
      <c r="L32" s="336">
        <v>8302.6272284999995</v>
      </c>
      <c r="M32" s="334">
        <f>L32/$D$32*100</f>
        <v>11.697789166494355</v>
      </c>
      <c r="N32" s="336">
        <v>5711.7814545000001</v>
      </c>
      <c r="O32" s="334">
        <f>N32/$D$32*100</f>
        <v>8.047478633086202</v>
      </c>
      <c r="P32" s="300">
        <v>6198.5269433999993</v>
      </c>
      <c r="Q32" s="334">
        <f>P32/$D$32*100</f>
        <v>8.7332671130687114</v>
      </c>
      <c r="R32" s="332">
        <f>D32-SUM(F32,H32,J32,L32,N32,P32)</f>
        <v>17590.653547499998</v>
      </c>
      <c r="S32" s="334">
        <f>R32/$D$32*100</f>
        <v>24.783932945123549</v>
      </c>
      <c r="T32" s="328"/>
      <c r="U32" s="511"/>
      <c r="V32" s="327"/>
    </row>
    <row r="33" spans="1:22" s="323" customFormat="1" ht="12">
      <c r="A33" s="316"/>
      <c r="B33" s="510" t="s">
        <v>14</v>
      </c>
      <c r="C33" s="316" t="s">
        <v>368</v>
      </c>
      <c r="D33" s="288">
        <f>SUM(D34,D35)</f>
        <v>776376.08314809902</v>
      </c>
      <c r="E33" s="334">
        <f>D33/$D$33*100</f>
        <v>100</v>
      </c>
      <c r="F33" s="332">
        <f>SUM(F34,F35)</f>
        <v>38303.416357126</v>
      </c>
      <c r="G33" s="334">
        <f>F33/$D$33*100</f>
        <v>4.9336162188060815</v>
      </c>
      <c r="H33" s="335">
        <v>203485.51677309445</v>
      </c>
      <c r="I33" s="334">
        <f>H33/$D$33*100</f>
        <v>26.209658075502336</v>
      </c>
      <c r="J33" s="288">
        <f>SUM(J34,J35)</f>
        <v>95844.940412153403</v>
      </c>
      <c r="K33" s="334">
        <f>J33/$D$33*100</f>
        <v>12.34516911230898</v>
      </c>
      <c r="L33" s="332">
        <f>SUM(L34,L35)</f>
        <v>76688.354409957697</v>
      </c>
      <c r="M33" s="334">
        <f>L33/$D$33*100</f>
        <v>9.8777327218784094</v>
      </c>
      <c r="N33" s="332">
        <f>SUM(N34,N35)</f>
        <v>36858.846371049003</v>
      </c>
      <c r="O33" s="334">
        <f>N33/$D$33*100</f>
        <v>4.7475504682719505</v>
      </c>
      <c r="P33" s="288">
        <f>SUM(P34,P35)</f>
        <v>62123.5388754124</v>
      </c>
      <c r="Q33" s="334">
        <f>P33/$D$33*100</f>
        <v>8.0017326942259643</v>
      </c>
      <c r="R33" s="332">
        <f>SUM(R34:R35)</f>
        <v>263071.46994930599</v>
      </c>
      <c r="S33" s="334">
        <f>R33/$D$33*100</f>
        <v>33.884540709006274</v>
      </c>
      <c r="T33" s="331"/>
      <c r="U33" s="511"/>
      <c r="V33" s="324"/>
    </row>
    <row r="34" spans="1:22" s="323" customFormat="1" ht="12">
      <c r="A34" s="316"/>
      <c r="B34" s="510"/>
      <c r="C34" s="316" t="s">
        <v>386</v>
      </c>
      <c r="D34" s="300">
        <v>410075.66199478001</v>
      </c>
      <c r="E34" s="334">
        <f>D34/$D$34*100</f>
        <v>100</v>
      </c>
      <c r="F34" s="336">
        <v>16702.797207849999</v>
      </c>
      <c r="G34" s="334">
        <f>F34/$D$34*100</f>
        <v>4.0731013214977425</v>
      </c>
      <c r="H34" s="332">
        <v>128027.11740348648</v>
      </c>
      <c r="I34" s="334">
        <f>H34/$D$34*100</f>
        <v>31.220364744571498</v>
      </c>
      <c r="J34" s="300">
        <v>51471.047468619203</v>
      </c>
      <c r="K34" s="334">
        <f>J34/$D$34*100</f>
        <v>12.55159772668352</v>
      </c>
      <c r="L34" s="336">
        <v>32914.563254589702</v>
      </c>
      <c r="M34" s="334">
        <f>L34/$D$34*100</f>
        <v>8.026461042452377</v>
      </c>
      <c r="N34" s="336">
        <v>16753.180885841</v>
      </c>
      <c r="O34" s="334">
        <f>N34/$D$34*100</f>
        <v>4.085387756090304</v>
      </c>
      <c r="P34" s="300">
        <v>24247.298787143201</v>
      </c>
      <c r="Q34" s="334">
        <f>P34/$D$34*100</f>
        <v>5.9128841417201334</v>
      </c>
      <c r="R34" s="332">
        <f>D34-SUM(F34,H34,J34,L34,N34,P34)</f>
        <v>139959.65698725043</v>
      </c>
      <c r="S34" s="334">
        <f>R34/$D$34*100</f>
        <v>34.130203266984431</v>
      </c>
      <c r="T34" s="331"/>
      <c r="U34" s="511"/>
      <c r="V34" s="324"/>
    </row>
    <row r="35" spans="1:22" s="323" customFormat="1" ht="12">
      <c r="A35" s="316"/>
      <c r="B35" s="510"/>
      <c r="C35" s="316" t="s">
        <v>371</v>
      </c>
      <c r="D35" s="300">
        <v>366300.42115331895</v>
      </c>
      <c r="E35" s="334">
        <f>D35/$D$35*100</f>
        <v>100</v>
      </c>
      <c r="F35" s="336">
        <v>21600.619149276001</v>
      </c>
      <c r="G35" s="334">
        <f>F35/$D$35*100</f>
        <v>5.8969681446898559</v>
      </c>
      <c r="H35" s="332">
        <v>75458.399369607971</v>
      </c>
      <c r="I35" s="334">
        <f>H35/$D$35*100</f>
        <v>20.60013994306167</v>
      </c>
      <c r="J35" s="300">
        <v>44373.8929435342</v>
      </c>
      <c r="K35" s="334">
        <f>J35/$D$35*100</f>
        <v>12.114070959520145</v>
      </c>
      <c r="L35" s="336">
        <v>43773.791155367995</v>
      </c>
      <c r="M35" s="334">
        <f>L35/$D$35*100</f>
        <v>11.950243195883743</v>
      </c>
      <c r="N35" s="336">
        <v>20105.665485207999</v>
      </c>
      <c r="O35" s="334">
        <f>N35/$D$35*100</f>
        <v>5.4888458555150166</v>
      </c>
      <c r="P35" s="300">
        <v>37876.240088269202</v>
      </c>
      <c r="Q35" s="334">
        <f>P35/$D$35*100</f>
        <v>10.340211995665628</v>
      </c>
      <c r="R35" s="332">
        <f>D35-SUM(F35,H35,J35,L35,N35,P35)</f>
        <v>123111.81296205558</v>
      </c>
      <c r="S35" s="334">
        <f>R35/$D$35*100</f>
        <v>33.609519905663944</v>
      </c>
      <c r="T35" s="331"/>
      <c r="U35" s="511"/>
      <c r="V35" s="324"/>
    </row>
    <row r="36" spans="1:22" s="317" customFormat="1" ht="12">
      <c r="A36" s="316"/>
      <c r="B36" s="510" t="s">
        <v>15</v>
      </c>
      <c r="C36" s="316" t="s">
        <v>368</v>
      </c>
      <c r="D36" s="288">
        <f>SUM(D37,D38)</f>
        <v>453189.98675100401</v>
      </c>
      <c r="E36" s="334">
        <f>D36/$D$36*100</f>
        <v>100</v>
      </c>
      <c r="F36" s="332">
        <f>SUM(F37,F38)</f>
        <v>13033.625932675848</v>
      </c>
      <c r="G36" s="334">
        <f>F36/$D$36*100</f>
        <v>2.8759739433159428</v>
      </c>
      <c r="H36" s="335">
        <v>68689.970741610465</v>
      </c>
      <c r="I36" s="334">
        <f>H36/$D$36*100</f>
        <v>15.15699215555501</v>
      </c>
      <c r="J36" s="288">
        <f>SUM(J37,J38)</f>
        <v>63353.656864565397</v>
      </c>
      <c r="K36" s="334">
        <f>J36/$D$36*100</f>
        <v>13.979491762110307</v>
      </c>
      <c r="L36" s="332">
        <f>SUM(L37,L38)</f>
        <v>42287.071215057294</v>
      </c>
      <c r="M36" s="334">
        <f>L36/$D$36*100</f>
        <v>9.3309809244066688</v>
      </c>
      <c r="N36" s="332">
        <f>SUM(N37,N38)</f>
        <v>57071.996664119601</v>
      </c>
      <c r="O36" s="334">
        <f>N36/$D$36*100</f>
        <v>12.593393131494022</v>
      </c>
      <c r="P36" s="288">
        <f>SUM(P37,P38)</f>
        <v>38413.349392331002</v>
      </c>
      <c r="Q36" s="334">
        <f>P36/$D$36*100</f>
        <v>8.4762131810816967</v>
      </c>
      <c r="R36" s="332">
        <f>SUM(R37:R38)</f>
        <v>170340.31594064442</v>
      </c>
      <c r="S36" s="334">
        <f>R36/$D$36*100</f>
        <v>37.586954902036354</v>
      </c>
      <c r="T36" s="329"/>
      <c r="U36" s="511"/>
      <c r="V36" s="322"/>
    </row>
    <row r="37" spans="1:22" s="317" customFormat="1" ht="12">
      <c r="A37" s="316"/>
      <c r="B37" s="510"/>
      <c r="C37" s="316" t="s">
        <v>386</v>
      </c>
      <c r="D37" s="300">
        <v>225192.87008509799</v>
      </c>
      <c r="E37" s="334">
        <f>D37/$D$37*100</f>
        <v>100</v>
      </c>
      <c r="F37" s="336">
        <v>4473.7440714340801</v>
      </c>
      <c r="G37" s="334">
        <f>F37/$D$37*100</f>
        <v>1.9866277603476077</v>
      </c>
      <c r="H37" s="332">
        <v>58794.596380087976</v>
      </c>
      <c r="I37" s="334">
        <f>H37/$D$37*100</f>
        <v>26.10855146429375</v>
      </c>
      <c r="J37" s="300">
        <v>24825.873378111697</v>
      </c>
      <c r="K37" s="334">
        <f>J37/$D$37*100</f>
        <v>11.024271491690774</v>
      </c>
      <c r="L37" s="336">
        <v>22883.3628820507</v>
      </c>
      <c r="M37" s="334">
        <f>L37/$D$37*100</f>
        <v>10.161672913269109</v>
      </c>
      <c r="N37" s="336">
        <v>21520.926245341099</v>
      </c>
      <c r="O37" s="334">
        <f>N37/$D$37*100</f>
        <v>9.5566641329312816</v>
      </c>
      <c r="P37" s="300">
        <v>23719.546372034802</v>
      </c>
      <c r="Q37" s="334">
        <f>P37/$D$37*100</f>
        <v>10.532991725302598</v>
      </c>
      <c r="R37" s="332">
        <f>D37-SUM(F37,H37,J37,L37,N37,P37)</f>
        <v>68974.820756037661</v>
      </c>
      <c r="S37" s="334">
        <f>R37/$D$37*100</f>
        <v>30.629220512164888</v>
      </c>
      <c r="T37" s="329"/>
      <c r="U37" s="511"/>
      <c r="V37" s="322"/>
    </row>
    <row r="38" spans="1:22" s="317" customFormat="1" ht="12">
      <c r="A38" s="316"/>
      <c r="B38" s="510"/>
      <c r="C38" s="316" t="s">
        <v>371</v>
      </c>
      <c r="D38" s="300">
        <v>227997.11666590601</v>
      </c>
      <c r="E38" s="334">
        <f>D38/$D$38*100</f>
        <v>100</v>
      </c>
      <c r="F38" s="336">
        <v>8559.881861241769</v>
      </c>
      <c r="G38" s="334">
        <f>F38/$D$38*100</f>
        <v>3.754381628336525</v>
      </c>
      <c r="H38" s="332">
        <v>9895.3743615224885</v>
      </c>
      <c r="I38" s="334">
        <f>H38/$D$38*100</f>
        <v>4.3401313605305836</v>
      </c>
      <c r="J38" s="300">
        <v>38527.7834864537</v>
      </c>
      <c r="K38" s="334">
        <f>J38/$D$38*100</f>
        <v>16.89836435208526</v>
      </c>
      <c r="L38" s="336">
        <v>19403.708333006598</v>
      </c>
      <c r="M38" s="334">
        <f>L38/$D$38*100</f>
        <v>8.5105060172491953</v>
      </c>
      <c r="N38" s="336">
        <v>35551.070418778501</v>
      </c>
      <c r="O38" s="334">
        <f>N38/$D$38*100</f>
        <v>15.59277193442451</v>
      </c>
      <c r="P38" s="300">
        <v>14693.8030202962</v>
      </c>
      <c r="Q38" s="334">
        <f>P38/$D$38*100</f>
        <v>6.4447319488814685</v>
      </c>
      <c r="R38" s="332">
        <f>D38-SUM(F38,H38,J38,L38,N38,P38)</f>
        <v>101365.49518460676</v>
      </c>
      <c r="S38" s="334">
        <f>R38/$D$38*100</f>
        <v>44.459112758492459</v>
      </c>
      <c r="T38" s="329"/>
      <c r="U38" s="511"/>
      <c r="V38" s="322"/>
    </row>
    <row r="39" spans="1:22" s="319" customFormat="1" ht="12">
      <c r="A39" s="316"/>
      <c r="B39" s="510" t="s">
        <v>137</v>
      </c>
      <c r="C39" s="316" t="s">
        <v>368</v>
      </c>
      <c r="D39" s="288">
        <f>SUM(D40,D41)</f>
        <v>287597.03000037902</v>
      </c>
      <c r="E39" s="334">
        <f>D39/$D$39*100</f>
        <v>100</v>
      </c>
      <c r="F39" s="332">
        <f>SUM(F40,F41)</f>
        <v>28880.398390236303</v>
      </c>
      <c r="G39" s="334">
        <f>F39/$D$39*100</f>
        <v>10.04196684165975</v>
      </c>
      <c r="H39" s="335">
        <v>42088.394006338101</v>
      </c>
      <c r="I39" s="334">
        <f>H39/$D$39*100</f>
        <v>14.634502312587387</v>
      </c>
      <c r="J39" s="288">
        <f>SUM(J40,J41)</f>
        <v>58773.566445378099</v>
      </c>
      <c r="K39" s="334">
        <f>J39/$D$39*100</f>
        <v>20.436082544141936</v>
      </c>
      <c r="L39" s="332">
        <f>SUM(L40,L41)</f>
        <v>36800.386678428898</v>
      </c>
      <c r="M39" s="334">
        <f>L39/$D$39*100</f>
        <v>12.795815964573903</v>
      </c>
      <c r="N39" s="332">
        <f>SUM(N40,N41)</f>
        <v>27612.999746031001</v>
      </c>
      <c r="O39" s="334">
        <f>N39/$D$39*100</f>
        <v>9.6012812601001514</v>
      </c>
      <c r="P39" s="288">
        <f>SUM(P40,P41)</f>
        <v>34939.972268673395</v>
      </c>
      <c r="Q39" s="334">
        <f>P39/$D$39*100</f>
        <v>12.148933620290636</v>
      </c>
      <c r="R39" s="332">
        <f>SUM(R40:R41)</f>
        <v>58501.312465293217</v>
      </c>
      <c r="S39" s="334">
        <f>R39/$D$39*100</f>
        <v>20.341417456646237</v>
      </c>
      <c r="T39" s="326"/>
      <c r="U39" s="511"/>
      <c r="V39" s="325"/>
    </row>
    <row r="40" spans="1:22" s="319" customFormat="1" ht="12">
      <c r="A40" s="316"/>
      <c r="B40" s="510"/>
      <c r="C40" s="316" t="s">
        <v>386</v>
      </c>
      <c r="D40" s="300">
        <v>143039.43454864802</v>
      </c>
      <c r="E40" s="334">
        <f>D40/$D$40*100</f>
        <v>100</v>
      </c>
      <c r="F40" s="336">
        <v>7144.0188296137003</v>
      </c>
      <c r="G40" s="334">
        <f>F40/$D$40*100</f>
        <v>4.9944400662350246</v>
      </c>
      <c r="H40" s="332">
        <v>19090.189327359301</v>
      </c>
      <c r="I40" s="334">
        <f>H40/$D$40*100</f>
        <v>13.346102344152296</v>
      </c>
      <c r="J40" s="300">
        <v>14905.643525060101</v>
      </c>
      <c r="K40" s="334">
        <f>J40/$D$40*100</f>
        <v>10.420653277953681</v>
      </c>
      <c r="L40" s="336">
        <v>27907.375878174898</v>
      </c>
      <c r="M40" s="334">
        <f>L40/$D$40*100</f>
        <v>19.510267197458433</v>
      </c>
      <c r="N40" s="336">
        <v>14704.211752602501</v>
      </c>
      <c r="O40" s="334">
        <f>N40/$D$40*100</f>
        <v>10.279830732693206</v>
      </c>
      <c r="P40" s="300">
        <v>28655.653007647998</v>
      </c>
      <c r="Q40" s="334">
        <f>P40/$D$40*100</f>
        <v>20.033393656839539</v>
      </c>
      <c r="R40" s="332">
        <f>D40-SUM(F40,H40,J40,L40,N40,P40)</f>
        <v>30632.342228189518</v>
      </c>
      <c r="S40" s="334">
        <f>R40/$D$40*100</f>
        <v>21.415312724667821</v>
      </c>
      <c r="T40" s="326"/>
      <c r="U40" s="511"/>
      <c r="V40" s="325"/>
    </row>
    <row r="41" spans="1:22" s="319" customFormat="1" ht="12">
      <c r="A41" s="316"/>
      <c r="B41" s="510"/>
      <c r="C41" s="316" t="s">
        <v>371</v>
      </c>
      <c r="D41" s="300">
        <v>144557.595451731</v>
      </c>
      <c r="E41" s="334">
        <f>D41/$D$41*100</f>
        <v>100</v>
      </c>
      <c r="F41" s="336">
        <v>21736.379560622601</v>
      </c>
      <c r="G41" s="334">
        <f>F41/$D$41*100</f>
        <v>15.036483896054124</v>
      </c>
      <c r="H41" s="332">
        <v>22998.204678978796</v>
      </c>
      <c r="I41" s="334">
        <f>H41/$D$41*100</f>
        <v>15.909371352720161</v>
      </c>
      <c r="J41" s="300">
        <v>43867.922920318</v>
      </c>
      <c r="K41" s="334">
        <f>J41/$D$41*100</f>
        <v>30.346328591890469</v>
      </c>
      <c r="L41" s="336">
        <v>8893.0108002540001</v>
      </c>
      <c r="M41" s="334">
        <f>L41/$D$41*100</f>
        <v>6.1518806898136678</v>
      </c>
      <c r="N41" s="336">
        <v>12908.787993428499</v>
      </c>
      <c r="O41" s="334">
        <f>N41/$D$41*100</f>
        <v>8.9298579940331475</v>
      </c>
      <c r="P41" s="300">
        <v>6284.3192610254</v>
      </c>
      <c r="Q41" s="334">
        <f>P41/$D$41*100</f>
        <v>4.3472771122038951</v>
      </c>
      <c r="R41" s="332">
        <f>D41-SUM(F41,H41,J41,L41,N41,P41)</f>
        <v>27868.970237103698</v>
      </c>
      <c r="S41" s="334">
        <f>R41/$D$41*100</f>
        <v>19.278800363284532</v>
      </c>
      <c r="T41" s="326"/>
      <c r="U41" s="511"/>
      <c r="V41" s="325"/>
    </row>
    <row r="42" spans="1:22" s="321" customFormat="1" ht="12">
      <c r="A42" s="510" t="s">
        <v>380</v>
      </c>
      <c r="B42" s="510"/>
      <c r="C42" s="316" t="s">
        <v>368</v>
      </c>
      <c r="D42" s="288">
        <f>SUM(D43,D44)</f>
        <v>4306326.0864850003</v>
      </c>
      <c r="E42" s="334">
        <f>D42/$D$42*100</f>
        <v>100</v>
      </c>
      <c r="F42" s="332">
        <f>SUM(F43,F44)</f>
        <v>290687.66636599996</v>
      </c>
      <c r="G42" s="334">
        <f>F42/$D$42*100</f>
        <v>6.7502474389548874</v>
      </c>
      <c r="H42" s="335">
        <v>169297.34764212713</v>
      </c>
      <c r="I42" s="334">
        <f>H42/$D$42*100</f>
        <v>3.9313638642798314</v>
      </c>
      <c r="J42" s="332" t="s">
        <v>159</v>
      </c>
      <c r="K42" s="334" t="s">
        <v>553</v>
      </c>
      <c r="L42" s="332">
        <f>SUM(L43,L44)</f>
        <v>615063.60587500001</v>
      </c>
      <c r="M42" s="334">
        <f>L42/$D$42*100</f>
        <v>14.282792188109472</v>
      </c>
      <c r="N42" s="332">
        <f>SUM(N43,N44)</f>
        <v>312137.355155</v>
      </c>
      <c r="O42" s="334">
        <f>N42/$D$42*100</f>
        <v>7.2483446187369269</v>
      </c>
      <c r="P42" s="288">
        <f>SUM(P43,P44)</f>
        <v>551235.53500999999</v>
      </c>
      <c r="Q42" s="334">
        <f>P42/$D$42*100</f>
        <v>12.800599024305217</v>
      </c>
      <c r="R42" s="332">
        <f>SUM(R43:R44)</f>
        <v>2367904.5764368731</v>
      </c>
      <c r="S42" s="334">
        <f>R42/$D$42*100</f>
        <v>54.986652865613664</v>
      </c>
      <c r="T42" s="328"/>
      <c r="U42" s="511"/>
      <c r="V42" s="327"/>
    </row>
    <row r="43" spans="1:22" s="321" customFormat="1" ht="12">
      <c r="A43" s="510"/>
      <c r="B43" s="510"/>
      <c r="C43" s="316" t="s">
        <v>386</v>
      </c>
      <c r="D43" s="300">
        <v>2343220.9024570002</v>
      </c>
      <c r="E43" s="334">
        <f>D43/$D$43*100</f>
        <v>100</v>
      </c>
      <c r="F43" s="336">
        <v>100401.64591399999</v>
      </c>
      <c r="G43" s="334">
        <f>F43/$D$43*100</f>
        <v>4.2847708386658363</v>
      </c>
      <c r="H43" s="332">
        <v>62163.876404751965</v>
      </c>
      <c r="I43" s="334">
        <f>H43/$D$43*100</f>
        <v>2.6529242863773366</v>
      </c>
      <c r="J43" s="332" t="s">
        <v>159</v>
      </c>
      <c r="K43" s="334" t="s">
        <v>553</v>
      </c>
      <c r="L43" s="336">
        <v>371188.96927</v>
      </c>
      <c r="M43" s="334">
        <f>L43/$D$43*100</f>
        <v>15.840972094469935</v>
      </c>
      <c r="N43" s="336">
        <v>149451.72006200001</v>
      </c>
      <c r="O43" s="334">
        <f>N43/$D$43*100</f>
        <v>6.3780465557170203</v>
      </c>
      <c r="P43" s="300">
        <v>397099.31457799999</v>
      </c>
      <c r="Q43" s="334">
        <f>P43/$D$43*100</f>
        <v>16.946729783846621</v>
      </c>
      <c r="R43" s="332">
        <f>D43-SUM(F43,H43,L43,N43,P43)</f>
        <v>1262915.3762282482</v>
      </c>
      <c r="S43" s="334">
        <f>R43/$D$43*100</f>
        <v>53.896556440923248</v>
      </c>
      <c r="T43" s="328"/>
      <c r="U43" s="511"/>
      <c r="V43" s="327"/>
    </row>
    <row r="44" spans="1:22" s="321" customFormat="1" ht="12">
      <c r="A44" s="510"/>
      <c r="B44" s="510"/>
      <c r="C44" s="316" t="s">
        <v>370</v>
      </c>
      <c r="D44" s="300">
        <v>1963105.1840280001</v>
      </c>
      <c r="E44" s="334">
        <f>D44/$D$44*100</f>
        <v>100</v>
      </c>
      <c r="F44" s="336">
        <v>190286.020452</v>
      </c>
      <c r="G44" s="334">
        <f>F44/$D$44*100</f>
        <v>9.693113848416484</v>
      </c>
      <c r="H44" s="332">
        <v>107133.47123737517</v>
      </c>
      <c r="I44" s="334">
        <f>H44/$D$44*100</f>
        <v>5.4573474773039514</v>
      </c>
      <c r="J44" s="332" t="s">
        <v>159</v>
      </c>
      <c r="K44" s="334" t="s">
        <v>553</v>
      </c>
      <c r="L44" s="336">
        <v>243874.63660500001</v>
      </c>
      <c r="M44" s="334">
        <f>L44/$D$44*100</f>
        <v>12.422902175043188</v>
      </c>
      <c r="N44" s="336">
        <v>162685.63509299999</v>
      </c>
      <c r="O44" s="334">
        <f>N44/$D$44*100</f>
        <v>8.2871583456976694</v>
      </c>
      <c r="P44" s="300">
        <v>154136.220432</v>
      </c>
      <c r="Q44" s="334">
        <f>P44/$D$44*100</f>
        <v>7.8516536804072503</v>
      </c>
      <c r="R44" s="332">
        <f>D44-SUM(F44,H44,L44,N44,P44)</f>
        <v>1104989.2002086248</v>
      </c>
      <c r="S44" s="334">
        <f>R44/$D$44*100</f>
        <v>56.287824473131451</v>
      </c>
      <c r="T44" s="328"/>
      <c r="U44" s="511"/>
      <c r="V44" s="327"/>
    </row>
    <row r="45" spans="1:22" s="323" customFormat="1" ht="12">
      <c r="A45" s="510" t="s">
        <v>366</v>
      </c>
      <c r="B45" s="510"/>
      <c r="C45" s="316" t="s">
        <v>372</v>
      </c>
      <c r="D45" s="288">
        <f>SUM(D46,D47)</f>
        <v>1502396.1137436009</v>
      </c>
      <c r="E45" s="334">
        <f>D45/$D$45*100</f>
        <v>100</v>
      </c>
      <c r="F45" s="332">
        <f>SUM(F46,F47)</f>
        <v>84901.332889753103</v>
      </c>
      <c r="G45" s="334">
        <f>F45/$D$45*100</f>
        <v>5.6510618014179963</v>
      </c>
      <c r="H45" s="335">
        <v>19592.484819373454</v>
      </c>
      <c r="I45" s="334">
        <f>H45/$D$45*100</f>
        <v>1.3040825012888118</v>
      </c>
      <c r="J45" s="288">
        <f>SUM(J46,J47)</f>
        <v>307235.32150916202</v>
      </c>
      <c r="K45" s="334">
        <f>J45/$D$45*100</f>
        <v>20.449688247902035</v>
      </c>
      <c r="L45" s="332">
        <f>SUM(L46,L47)</f>
        <v>149009.8130056058</v>
      </c>
      <c r="M45" s="334">
        <f>L45/$D$45*100</f>
        <v>9.9181441992890989</v>
      </c>
      <c r="N45" s="332" t="s">
        <v>159</v>
      </c>
      <c r="O45" s="334" t="s">
        <v>553</v>
      </c>
      <c r="P45" s="288">
        <f>SUM(P46,P47)</f>
        <v>203627.93838855199</v>
      </c>
      <c r="Q45" s="334">
        <f>P45/$D$45*100</f>
        <v>13.553545335068881</v>
      </c>
      <c r="R45" s="332">
        <f>SUM(R46:R47)</f>
        <v>738029.22313115443</v>
      </c>
      <c r="S45" s="334">
        <f>R45/$D$45*100</f>
        <v>49.12347791503317</v>
      </c>
      <c r="T45" s="331"/>
      <c r="U45" s="511"/>
      <c r="V45" s="324"/>
    </row>
    <row r="46" spans="1:22" s="323" customFormat="1" ht="12">
      <c r="A46" s="510"/>
      <c r="B46" s="510"/>
      <c r="C46" s="316" t="s">
        <v>386</v>
      </c>
      <c r="D46" s="300">
        <v>690190.03664203291</v>
      </c>
      <c r="E46" s="334">
        <f>D46/$D$46*100</f>
        <v>100</v>
      </c>
      <c r="F46" s="336">
        <v>51524.712782873707</v>
      </c>
      <c r="G46" s="334">
        <f>F46/$D$46*100</f>
        <v>7.4652936216749541</v>
      </c>
      <c r="H46" s="332">
        <v>14711.914693264149</v>
      </c>
      <c r="I46" s="334">
        <f>H46/$D$46*100</f>
        <v>2.1315744812605115</v>
      </c>
      <c r="J46" s="300">
        <v>126346.82148571299</v>
      </c>
      <c r="K46" s="334">
        <f>J46/$D$46*100</f>
        <v>18.306091768641796</v>
      </c>
      <c r="L46" s="336">
        <v>71725.650806390302</v>
      </c>
      <c r="M46" s="334">
        <f>L46/$D$46*100</f>
        <v>10.392159694937876</v>
      </c>
      <c r="N46" s="332" t="s">
        <v>159</v>
      </c>
      <c r="O46" s="334" t="s">
        <v>553</v>
      </c>
      <c r="P46" s="300">
        <v>130571.097098528</v>
      </c>
      <c r="Q46" s="334">
        <f>P46/$D$46*100</f>
        <v>18.918137058858864</v>
      </c>
      <c r="R46" s="332">
        <f>D46-SUM(F46,H46,J46,L46,P46)</f>
        <v>295309.83977526374</v>
      </c>
      <c r="S46" s="334">
        <f>R46/$D$46*100</f>
        <v>42.786743374625999</v>
      </c>
      <c r="T46" s="331"/>
      <c r="U46" s="511"/>
      <c r="V46" s="324"/>
    </row>
    <row r="47" spans="1:22" s="323" customFormat="1" ht="12">
      <c r="A47" s="510"/>
      <c r="B47" s="510"/>
      <c r="C47" s="316" t="s">
        <v>371</v>
      </c>
      <c r="D47" s="300">
        <v>812206.07710156799</v>
      </c>
      <c r="E47" s="334">
        <f>D47/$D$47*100</f>
        <v>100</v>
      </c>
      <c r="F47" s="336">
        <v>33376.620106879396</v>
      </c>
      <c r="G47" s="334">
        <f>F47/$D$47*100</f>
        <v>4.1093782782304373</v>
      </c>
      <c r="H47" s="332">
        <v>4880.5701261093063</v>
      </c>
      <c r="I47" s="334">
        <f>H47/$D$47*100</f>
        <v>0.60090293137501127</v>
      </c>
      <c r="J47" s="300">
        <v>180888.50002344901</v>
      </c>
      <c r="K47" s="334">
        <f>J47/$D$47*100</f>
        <v>22.271256658035142</v>
      </c>
      <c r="L47" s="336">
        <v>77284.162199215498</v>
      </c>
      <c r="M47" s="334">
        <f>L47/$D$47*100</f>
        <v>9.5153390719521731</v>
      </c>
      <c r="N47" s="332" t="s">
        <v>159</v>
      </c>
      <c r="O47" s="334" t="s">
        <v>553</v>
      </c>
      <c r="P47" s="300">
        <v>73056.841290024007</v>
      </c>
      <c r="Q47" s="334">
        <f>P47/$D$47*100</f>
        <v>8.9948651394894839</v>
      </c>
      <c r="R47" s="332">
        <f>D47-SUM(F47,H47,J47,L47,P47)</f>
        <v>442719.38335589075</v>
      </c>
      <c r="S47" s="334">
        <f>R47/$D$47*100</f>
        <v>54.50825792091775</v>
      </c>
      <c r="T47" s="331"/>
      <c r="U47" s="511"/>
      <c r="V47" s="324"/>
    </row>
    <row r="48" spans="1:22" s="3" customFormat="1" ht="11.25">
      <c r="A48" s="1"/>
      <c r="B48" s="1"/>
      <c r="C48" s="1"/>
      <c r="D48" s="1"/>
      <c r="E48" s="7"/>
      <c r="F48" s="1"/>
      <c r="G48" s="7"/>
      <c r="H48" s="1"/>
      <c r="I48" s="7"/>
      <c r="J48" s="1"/>
      <c r="K48" s="7"/>
      <c r="L48" s="1"/>
      <c r="M48" s="7"/>
      <c r="N48" s="1"/>
      <c r="O48" s="7"/>
      <c r="P48" s="1"/>
      <c r="Q48" s="7"/>
      <c r="R48" s="8"/>
      <c r="S48" s="7"/>
      <c r="T48" s="66"/>
      <c r="U48" s="511"/>
      <c r="V48" s="57"/>
    </row>
    <row r="49" spans="1:22" s="3" customFormat="1" ht="11.25">
      <c r="A49" s="1" t="s">
        <v>373</v>
      </c>
      <c r="B49" s="1"/>
      <c r="C49" s="7"/>
      <c r="D49" s="1"/>
      <c r="E49" s="7"/>
      <c r="F49" s="1"/>
      <c r="G49" s="1"/>
      <c r="H49" s="1"/>
      <c r="I49" s="1"/>
      <c r="J49" s="1"/>
      <c r="K49" s="1"/>
      <c r="L49" s="1" t="s">
        <v>387</v>
      </c>
      <c r="M49" s="1"/>
      <c r="N49" s="1"/>
      <c r="O49" s="1"/>
      <c r="P49" s="8"/>
      <c r="Q49" s="1"/>
      <c r="R49" s="1"/>
      <c r="S49" s="1"/>
      <c r="T49" s="66"/>
      <c r="U49" s="511"/>
      <c r="V49" s="57"/>
    </row>
    <row r="50" spans="1:22" s="3" customFormat="1" ht="11.25">
      <c r="A50" s="1" t="s">
        <v>388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375</v>
      </c>
      <c r="M50" s="1"/>
      <c r="N50" s="1"/>
      <c r="O50" s="1"/>
      <c r="P50" s="8"/>
      <c r="Q50" s="1"/>
      <c r="R50" s="1"/>
      <c r="S50" s="1"/>
      <c r="T50" s="66"/>
      <c r="U50" s="511"/>
      <c r="V50" s="57"/>
    </row>
    <row r="51" spans="1:22">
      <c r="T51" s="66"/>
      <c r="U51" s="511"/>
      <c r="V51" s="57"/>
    </row>
    <row r="52" spans="1:22">
      <c r="T52" s="66"/>
      <c r="U52" s="511"/>
      <c r="V52" s="57"/>
    </row>
    <row r="53" spans="1:22">
      <c r="T53" s="66"/>
      <c r="U53" s="511"/>
      <c r="V53" s="57"/>
    </row>
    <row r="54" spans="1:22">
      <c r="T54" s="66"/>
      <c r="U54" s="511"/>
      <c r="V54" s="57"/>
    </row>
    <row r="55" spans="1:22">
      <c r="T55" s="66"/>
      <c r="U55" s="511"/>
      <c r="V55" s="57"/>
    </row>
    <row r="56" spans="1:22">
      <c r="T56" s="66"/>
      <c r="U56" s="511"/>
      <c r="V56" s="57"/>
    </row>
    <row r="57" spans="1:22">
      <c r="T57" s="66"/>
      <c r="U57" s="511"/>
      <c r="V57" s="57"/>
    </row>
    <row r="58" spans="1:22">
      <c r="T58" s="66"/>
      <c r="U58" s="511"/>
      <c r="V58" s="57"/>
    </row>
    <row r="59" spans="1:22">
      <c r="T59" s="66"/>
      <c r="U59" s="511"/>
      <c r="V59" s="57"/>
    </row>
    <row r="60" spans="1:22">
      <c r="T60" s="66"/>
      <c r="U60" s="511"/>
      <c r="V60" s="57"/>
    </row>
    <row r="61" spans="1:22">
      <c r="T61" s="66"/>
      <c r="U61" s="511"/>
      <c r="V61" s="57"/>
    </row>
    <row r="62" spans="1:22">
      <c r="T62" s="66"/>
      <c r="U62" s="511"/>
      <c r="V62" s="57"/>
    </row>
    <row r="63" spans="1:22">
      <c r="T63" s="66"/>
      <c r="U63" s="511"/>
      <c r="V63" s="57"/>
    </row>
    <row r="64" spans="1:22">
      <c r="T64" s="66"/>
      <c r="U64" s="511"/>
      <c r="V64" s="57"/>
    </row>
    <row r="65" spans="20:22">
      <c r="T65" s="66"/>
      <c r="U65" s="511"/>
      <c r="V65" s="58"/>
    </row>
  </sheetData>
  <mergeCells count="35">
    <mergeCell ref="T22:U25"/>
    <mergeCell ref="U26:U29"/>
    <mergeCell ref="U30:U33"/>
    <mergeCell ref="A45:B47"/>
    <mergeCell ref="B27:B29"/>
    <mergeCell ref="B30:B32"/>
    <mergeCell ref="B33:B35"/>
    <mergeCell ref="B36:B38"/>
    <mergeCell ref="B39:B41"/>
    <mergeCell ref="A42:B44"/>
    <mergeCell ref="U54:U57"/>
    <mergeCell ref="U58:U61"/>
    <mergeCell ref="U62:U65"/>
    <mergeCell ref="U34:U37"/>
    <mergeCell ref="U38:U41"/>
    <mergeCell ref="U42:U45"/>
    <mergeCell ref="U46:U49"/>
    <mergeCell ref="U50:U53"/>
    <mergeCell ref="B12:B14"/>
    <mergeCell ref="B15:B17"/>
    <mergeCell ref="B18:B20"/>
    <mergeCell ref="B21:B23"/>
    <mergeCell ref="B24:B26"/>
    <mergeCell ref="N4:O5"/>
    <mergeCell ref="P4:Q5"/>
    <mergeCell ref="R4:S5"/>
    <mergeCell ref="A5:C5"/>
    <mergeCell ref="A6:B8"/>
    <mergeCell ref="J4:K5"/>
    <mergeCell ref="L4:M5"/>
    <mergeCell ref="A9:B11"/>
    <mergeCell ref="A4:C4"/>
    <mergeCell ref="D4:E5"/>
    <mergeCell ref="F4:G5"/>
    <mergeCell ref="H4:I5"/>
  </mergeCells>
  <phoneticPr fontId="2" type="noConversion"/>
  <pageMargins left="0.16" right="0.16" top="0.34" bottom="0.16" header="0.31496062992125984" footer="0.16"/>
  <pageSetup paperSize="9" scale="60" orientation="landscape" r:id="rId1"/>
  <rowBreaks count="1" manualBreakCount="1">
    <brk id="5" max="18" man="1"/>
  </rowBreaks>
  <colBreaks count="1" manualBreakCount="1">
    <brk id="11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Q35"/>
  <sheetViews>
    <sheetView topLeftCell="A13" zoomScale="85" zoomScaleNormal="85" workbookViewId="0">
      <selection activeCell="S16" sqref="S16"/>
    </sheetView>
  </sheetViews>
  <sheetFormatPr defaultColWidth="9" defaultRowHeight="16.5"/>
  <cols>
    <col min="1" max="4" width="9" style="67"/>
    <col min="5" max="5" width="8.875" style="67" customWidth="1"/>
    <col min="6" max="6" width="9" style="67"/>
    <col min="7" max="8" width="7.625" style="67" customWidth="1"/>
    <col min="9" max="14" width="9" style="67"/>
    <col min="15" max="15" width="7.625" style="67" customWidth="1"/>
    <col min="16" max="16384" width="9" style="67"/>
  </cols>
  <sheetData>
    <row r="1" spans="1:17" s="74" customFormat="1">
      <c r="A1" s="38" t="s">
        <v>389</v>
      </c>
    </row>
    <row r="2" spans="1:17" s="74" customFormat="1">
      <c r="A2" s="38" t="s">
        <v>390</v>
      </c>
    </row>
    <row r="3" spans="1:17">
      <c r="B3" s="69"/>
      <c r="C3" s="69"/>
      <c r="D3" s="69"/>
      <c r="E3" s="69"/>
      <c r="F3" s="69"/>
      <c r="G3" s="69"/>
      <c r="H3" s="69"/>
      <c r="I3" s="69"/>
      <c r="K3" s="69"/>
    </row>
    <row r="4" spans="1:17">
      <c r="A4" s="69" t="s">
        <v>391</v>
      </c>
      <c r="B4" s="69"/>
      <c r="C4" s="69"/>
      <c r="D4" s="69"/>
      <c r="E4" s="69"/>
      <c r="F4" s="69"/>
      <c r="G4" s="69"/>
      <c r="H4" s="69"/>
      <c r="J4" s="69" t="s">
        <v>22</v>
      </c>
      <c r="K4" s="69"/>
      <c r="L4" s="69"/>
    </row>
    <row r="5" spans="1:17">
      <c r="A5" s="69" t="s">
        <v>23</v>
      </c>
      <c r="B5" s="69"/>
      <c r="C5" s="69"/>
      <c r="D5" s="69"/>
      <c r="E5" s="69"/>
      <c r="F5" s="69"/>
      <c r="G5" s="69"/>
      <c r="H5" s="69"/>
      <c r="J5" s="69" t="s">
        <v>24</v>
      </c>
      <c r="K5" s="69"/>
      <c r="L5" s="69"/>
    </row>
    <row r="6" spans="1:17" s="72" customFormat="1">
      <c r="A6" s="73"/>
      <c r="B6" s="73">
        <v>1980</v>
      </c>
      <c r="C6" s="73">
        <v>1990</v>
      </c>
      <c r="D6" s="73">
        <v>2000</v>
      </c>
      <c r="E6" s="73">
        <v>2010</v>
      </c>
      <c r="F6" s="73">
        <v>2012</v>
      </c>
      <c r="G6" s="73">
        <v>2013</v>
      </c>
      <c r="H6" s="73">
        <v>2014</v>
      </c>
      <c r="J6" s="73"/>
      <c r="K6" s="73">
        <v>1980</v>
      </c>
      <c r="L6" s="73">
        <v>1990</v>
      </c>
      <c r="M6" s="73">
        <v>2000</v>
      </c>
      <c r="N6" s="73">
        <v>2010</v>
      </c>
      <c r="O6" s="73">
        <v>2012</v>
      </c>
      <c r="P6" s="73">
        <v>2013</v>
      </c>
      <c r="Q6" s="365">
        <v>2014</v>
      </c>
    </row>
    <row r="7" spans="1:17">
      <c r="A7" s="69" t="s">
        <v>16</v>
      </c>
      <c r="B7" s="71">
        <v>1.5851621033900903E-2</v>
      </c>
      <c r="C7" s="71">
        <v>3.2378009478731921E-2</v>
      </c>
      <c r="D7" s="71">
        <v>4.1900450913997127E-2</v>
      </c>
      <c r="E7" s="71">
        <v>5.1117310707806021E-2</v>
      </c>
      <c r="F7" s="265">
        <v>5.3206428532519834E-2</v>
      </c>
      <c r="G7" s="265">
        <v>5.3494126632529261E-2</v>
      </c>
      <c r="H7" s="265">
        <v>5.2124965747604432E-2</v>
      </c>
      <c r="J7" s="69" t="s">
        <v>17</v>
      </c>
      <c r="K7" s="71">
        <v>6.6000000000000003E-2</v>
      </c>
      <c r="L7" s="71">
        <v>7.6999999999999999E-2</v>
      </c>
      <c r="M7" s="71">
        <v>0.115</v>
      </c>
      <c r="N7" s="71">
        <v>0.11600000000000001</v>
      </c>
      <c r="O7" s="71">
        <v>0.12237092115577436</v>
      </c>
      <c r="P7" s="71">
        <v>0.12586920267914001</v>
      </c>
      <c r="Q7" s="71">
        <v>0.12565975733124105</v>
      </c>
    </row>
    <row r="8" spans="1:17">
      <c r="A8" s="69" t="s">
        <v>17</v>
      </c>
      <c r="B8" s="71">
        <v>0.15893447942043171</v>
      </c>
      <c r="C8" s="71">
        <v>0.1696434466664592</v>
      </c>
      <c r="D8" s="71">
        <v>0.22743477535768911</v>
      </c>
      <c r="E8" s="71">
        <v>0.24616713232349688</v>
      </c>
      <c r="F8" s="71">
        <v>0.24558743426996391</v>
      </c>
      <c r="G8" s="71">
        <v>0.24494482906587756</v>
      </c>
      <c r="H8" s="71">
        <v>0.24224586989667632</v>
      </c>
      <c r="J8" s="69" t="s">
        <v>20</v>
      </c>
      <c r="K8" s="71">
        <v>0.23899999999999999</v>
      </c>
      <c r="L8" s="71">
        <v>0.26899999999999996</v>
      </c>
      <c r="M8" s="71">
        <v>0.20100000000000001</v>
      </c>
      <c r="N8" s="71">
        <v>0.1</v>
      </c>
      <c r="O8" s="71">
        <v>9.5622718144045174E-2</v>
      </c>
      <c r="P8" s="71">
        <v>9.6811574412992388E-2</v>
      </c>
      <c r="Q8" s="71">
        <v>0.10571883973072425</v>
      </c>
    </row>
    <row r="9" spans="1:17">
      <c r="A9" s="69" t="s">
        <v>392</v>
      </c>
      <c r="B9" s="71">
        <v>0.15782881204740473</v>
      </c>
      <c r="C9" s="71">
        <v>0.16756847564974814</v>
      </c>
      <c r="D9" s="71">
        <v>0.1665828784611291</v>
      </c>
      <c r="E9" s="71">
        <v>9.1684146875500513E-2</v>
      </c>
      <c r="F9" s="71">
        <v>8.1051247543107344E-2</v>
      </c>
      <c r="G9" s="71">
        <v>8.2143044901162185E-2</v>
      </c>
      <c r="H9" s="71">
        <v>8.4139913581107853E-2</v>
      </c>
      <c r="J9" s="69" t="s">
        <v>18</v>
      </c>
      <c r="K9" s="71">
        <v>1E-3</v>
      </c>
      <c r="L9" s="71">
        <v>2.1000000000000001E-2</v>
      </c>
      <c r="M9" s="71">
        <v>9.4E-2</v>
      </c>
      <c r="N9" s="71">
        <v>0.22700000000000001</v>
      </c>
      <c r="O9" s="71">
        <v>0.20075021355759989</v>
      </c>
      <c r="P9" s="71">
        <v>0.21290938054312314</v>
      </c>
      <c r="Q9" s="366">
        <v>0.21433025438785797</v>
      </c>
    </row>
    <row r="10" spans="1:17">
      <c r="A10" s="69" t="s">
        <v>18</v>
      </c>
      <c r="B10" s="71">
        <v>1.7999148666622319E-2</v>
      </c>
      <c r="C10" s="71">
        <v>2.4104599814540446E-2</v>
      </c>
      <c r="D10" s="71">
        <v>4.4019798596845225E-2</v>
      </c>
      <c r="E10" s="71">
        <v>0.1215257766146234</v>
      </c>
      <c r="F10" s="71">
        <v>0.13051760879851193</v>
      </c>
      <c r="G10" s="71">
        <v>0.14186060800447539</v>
      </c>
      <c r="H10" s="71">
        <v>0.14995705491851552</v>
      </c>
      <c r="J10" s="69" t="s">
        <v>19</v>
      </c>
      <c r="K10" s="71">
        <v>0.22399999999999998</v>
      </c>
      <c r="L10" s="71">
        <v>0.23100000000000001</v>
      </c>
      <c r="M10" s="71">
        <v>0.157</v>
      </c>
      <c r="N10" s="71">
        <v>0.107</v>
      </c>
      <c r="O10" s="71">
        <v>9.6273963167172238E-2</v>
      </c>
      <c r="P10" s="71">
        <v>8.8068016065585134E-2</v>
      </c>
      <c r="Q10" s="366">
        <v>7.8268858551906587E-2</v>
      </c>
    </row>
    <row r="11" spans="1:17">
      <c r="A11" s="69" t="s">
        <v>19</v>
      </c>
      <c r="B11" s="71">
        <v>0.25955963150120015</v>
      </c>
      <c r="C11" s="71">
        <v>0.21140779299215551</v>
      </c>
      <c r="D11" s="71">
        <v>0.16056159108218143</v>
      </c>
      <c r="E11" s="71">
        <v>0.10978578161976021</v>
      </c>
      <c r="F11" s="71">
        <v>0.10658021821734764</v>
      </c>
      <c r="G11" s="71">
        <v>9.5039865421923428E-2</v>
      </c>
      <c r="H11" s="71">
        <v>9.0307787990885777E-2</v>
      </c>
      <c r="J11" s="69" t="s">
        <v>7</v>
      </c>
      <c r="K11" s="71">
        <v>0.11599999999999999</v>
      </c>
      <c r="L11" s="71">
        <v>0.14099999999999999</v>
      </c>
      <c r="M11" s="71">
        <v>0.11800000000000001</v>
      </c>
      <c r="N11" s="71">
        <v>0.09</v>
      </c>
      <c r="O11" s="71">
        <v>9.3332480270653898E-2</v>
      </c>
      <c r="P11" s="71">
        <v>9.7926968898493977E-2</v>
      </c>
      <c r="Q11" s="366">
        <v>0.10437497942803976</v>
      </c>
    </row>
    <row r="12" spans="1:17">
      <c r="A12" s="69" t="s">
        <v>7</v>
      </c>
      <c r="B12" s="71">
        <v>0.13681124893234159</v>
      </c>
      <c r="C12" s="71">
        <v>0.1585367267311977</v>
      </c>
      <c r="D12" s="71">
        <v>0.13175378232655718</v>
      </c>
      <c r="E12" s="71">
        <v>0.10268131315777493</v>
      </c>
      <c r="F12" s="71">
        <v>9.8481615036626835E-2</v>
      </c>
      <c r="G12" s="71">
        <v>9.8818086269860841E-2</v>
      </c>
      <c r="H12" s="71">
        <v>9.8232066723177455E-2</v>
      </c>
      <c r="J12" s="69" t="s">
        <v>21</v>
      </c>
      <c r="K12" s="71">
        <v>0.35399999999999998</v>
      </c>
      <c r="L12" s="71">
        <v>0.26100000000000001</v>
      </c>
      <c r="M12" s="71">
        <v>0.31499999999999995</v>
      </c>
      <c r="N12" s="71">
        <v>0.36</v>
      </c>
      <c r="O12" s="71">
        <v>0.39164970370475449</v>
      </c>
      <c r="P12" s="71">
        <v>0.37841485740066538</v>
      </c>
      <c r="Q12" s="366">
        <v>0.37164731057023037</v>
      </c>
    </row>
    <row r="13" spans="1:17">
      <c r="A13" s="69" t="s">
        <v>21</v>
      </c>
      <c r="B13" s="71">
        <v>0.25301505839809862</v>
      </c>
      <c r="C13" s="71">
        <v>0.23636094866716706</v>
      </c>
      <c r="D13" s="71">
        <v>0.22774672326160086</v>
      </c>
      <c r="E13" s="71">
        <v>0.27703853870103795</v>
      </c>
      <c r="F13" s="71">
        <v>0.28457544760192249</v>
      </c>
      <c r="G13" s="71">
        <v>0.28369943970417127</v>
      </c>
      <c r="H13" s="71">
        <v>0.28299234114203259</v>
      </c>
      <c r="J13" s="69"/>
      <c r="K13" s="68"/>
      <c r="L13" s="68"/>
      <c r="M13" s="68"/>
      <c r="N13" s="68"/>
      <c r="O13" s="68"/>
      <c r="P13" s="71"/>
    </row>
    <row r="14" spans="1:17">
      <c r="A14" s="69"/>
      <c r="B14" s="69"/>
      <c r="C14" s="69"/>
      <c r="D14" s="69"/>
      <c r="E14" s="69"/>
      <c r="F14" s="69"/>
      <c r="G14" s="70"/>
      <c r="H14" s="70"/>
      <c r="J14" s="69"/>
      <c r="K14" s="69"/>
      <c r="L14" s="69"/>
      <c r="M14" s="69"/>
      <c r="N14" s="69"/>
    </row>
    <row r="31" spans="1:14">
      <c r="A31" s="69" t="s">
        <v>393</v>
      </c>
      <c r="B31" s="69"/>
      <c r="C31" s="69"/>
      <c r="D31" s="69"/>
      <c r="E31" s="69"/>
      <c r="F31" s="69"/>
      <c r="G31" s="70"/>
      <c r="H31" s="70"/>
      <c r="J31" s="69" t="s">
        <v>395</v>
      </c>
      <c r="L31" s="69"/>
      <c r="M31" s="69"/>
      <c r="N31" s="69"/>
    </row>
    <row r="32" spans="1:14">
      <c r="A32" s="69" t="s">
        <v>396</v>
      </c>
      <c r="B32" s="69"/>
      <c r="C32" s="69"/>
      <c r="D32" s="69"/>
      <c r="E32" s="69"/>
      <c r="F32" s="69"/>
      <c r="G32" s="70"/>
      <c r="H32" s="70"/>
      <c r="J32" s="69" t="s">
        <v>397</v>
      </c>
      <c r="L32" s="69"/>
      <c r="M32" s="69"/>
      <c r="N32" s="69"/>
    </row>
    <row r="34" spans="1:15">
      <c r="A34" s="69"/>
      <c r="B34" s="68"/>
      <c r="C34" s="68"/>
      <c r="D34" s="68"/>
      <c r="E34" s="68"/>
      <c r="F34" s="69"/>
    </row>
    <row r="35" spans="1:15">
      <c r="J35" s="69"/>
      <c r="K35" s="68"/>
      <c r="L35" s="68"/>
      <c r="M35" s="68"/>
      <c r="N35" s="68"/>
      <c r="O35" s="68"/>
    </row>
  </sheetData>
  <phoneticPr fontId="2" type="noConversion"/>
  <pageMargins left="0.27559055118110237" right="0.23622047244094491" top="0.74803149606299213" bottom="0.31496062992125984" header="0.31496062992125984" footer="0.31496062992125984"/>
  <pageSetup paperSize="9" scale="92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P54"/>
  <sheetViews>
    <sheetView view="pageBreakPreview" topLeftCell="A43" zoomScale="130" zoomScaleNormal="100" zoomScaleSheetLayoutView="130" workbookViewId="0">
      <selection activeCell="D52" sqref="D52"/>
    </sheetView>
  </sheetViews>
  <sheetFormatPr defaultColWidth="9" defaultRowHeight="13.5"/>
  <cols>
    <col min="1" max="1" width="9" style="41"/>
    <col min="2" max="2" width="14.875" style="41" bestFit="1" customWidth="1"/>
    <col min="3" max="3" width="14.25" style="41" bestFit="1" customWidth="1"/>
    <col min="4" max="4" width="16.75" style="41" bestFit="1" customWidth="1"/>
    <col min="5" max="5" width="14.25" style="41" bestFit="1" customWidth="1"/>
    <col min="6" max="7" width="9" style="41"/>
    <col min="8" max="8" width="16.5" style="41" bestFit="1" customWidth="1"/>
    <col min="9" max="9" width="13.375" style="41" bestFit="1" customWidth="1"/>
    <col min="10" max="10" width="14.875" style="41" bestFit="1" customWidth="1"/>
    <col min="11" max="11" width="9.5" style="41" customWidth="1"/>
    <col min="12" max="12" width="12" style="41" customWidth="1"/>
    <col min="13" max="14" width="12.75" style="41" bestFit="1" customWidth="1"/>
    <col min="15" max="15" width="12.875" style="41" customWidth="1"/>
    <col min="16" max="16384" width="9" style="41"/>
  </cols>
  <sheetData>
    <row r="1" spans="1:14">
      <c r="A1" s="38" t="s">
        <v>554</v>
      </c>
    </row>
    <row r="2" spans="1:14">
      <c r="A2" s="38" t="s">
        <v>555</v>
      </c>
      <c r="I2" s="266"/>
    </row>
    <row r="3" spans="1:14">
      <c r="I3" s="266"/>
      <c r="M3" s="122"/>
      <c r="N3" s="123"/>
    </row>
    <row r="4" spans="1:14">
      <c r="A4" s="3" t="s">
        <v>398</v>
      </c>
      <c r="B4" s="3"/>
      <c r="C4" s="33"/>
      <c r="E4" s="33"/>
      <c r="F4" s="3"/>
      <c r="G4" s="3" t="s">
        <v>399</v>
      </c>
      <c r="H4" s="3"/>
      <c r="I4" s="33"/>
      <c r="K4" s="33"/>
    </row>
    <row r="5" spans="1:14" ht="14.25" thickBot="1">
      <c r="A5" s="3" t="s">
        <v>400</v>
      </c>
      <c r="B5" s="3"/>
      <c r="C5" s="33"/>
      <c r="D5" s="3"/>
      <c r="E5" s="33"/>
      <c r="F5" s="3"/>
      <c r="G5" s="3" t="s">
        <v>401</v>
      </c>
      <c r="H5" s="3"/>
      <c r="I5" s="33"/>
      <c r="J5" s="3"/>
      <c r="K5" s="33"/>
    </row>
    <row r="6" spans="1:14" ht="16.5" customHeight="1">
      <c r="A6" s="513" t="s">
        <v>402</v>
      </c>
      <c r="B6" s="515" t="s">
        <v>403</v>
      </c>
      <c r="C6" s="515"/>
      <c r="D6" s="515" t="s">
        <v>405</v>
      </c>
      <c r="E6" s="516"/>
      <c r="F6" s="3"/>
      <c r="G6" s="513" t="s">
        <v>406</v>
      </c>
      <c r="H6" s="515" t="s">
        <v>403</v>
      </c>
      <c r="I6" s="515"/>
      <c r="J6" s="515" t="s">
        <v>404</v>
      </c>
      <c r="K6" s="516"/>
    </row>
    <row r="7" spans="1:14" ht="14.25" thickBot="1">
      <c r="A7" s="514"/>
      <c r="B7" s="47" t="s">
        <v>407</v>
      </c>
      <c r="C7" s="337" t="s">
        <v>409</v>
      </c>
      <c r="D7" s="47" t="s">
        <v>31</v>
      </c>
      <c r="E7" s="338" t="s">
        <v>408</v>
      </c>
      <c r="F7" s="34"/>
      <c r="G7" s="514"/>
      <c r="H7" s="299" t="s">
        <v>407</v>
      </c>
      <c r="I7" s="337" t="s">
        <v>408</v>
      </c>
      <c r="J7" s="299" t="s">
        <v>407</v>
      </c>
      <c r="K7" s="338" t="s">
        <v>409</v>
      </c>
    </row>
    <row r="8" spans="1:14">
      <c r="A8" s="49">
        <v>1</v>
      </c>
      <c r="B8" s="48" t="s">
        <v>18</v>
      </c>
      <c r="C8" s="300">
        <v>145287.70121299999</v>
      </c>
      <c r="D8" s="48" t="s">
        <v>18</v>
      </c>
      <c r="E8" s="339">
        <v>90082.225611999995</v>
      </c>
      <c r="F8" s="3"/>
      <c r="G8" s="290">
        <v>1</v>
      </c>
      <c r="H8" s="340" t="s">
        <v>560</v>
      </c>
      <c r="I8" s="258">
        <v>84577.326744999998</v>
      </c>
      <c r="J8" s="342" t="s">
        <v>560</v>
      </c>
      <c r="K8" s="343">
        <v>53417.787255000003</v>
      </c>
    </row>
    <row r="9" spans="1:14">
      <c r="A9" s="290">
        <v>2</v>
      </c>
      <c r="B9" s="29" t="s">
        <v>25</v>
      </c>
      <c r="C9" s="300">
        <v>70556.413625999994</v>
      </c>
      <c r="D9" s="29" t="s">
        <v>19</v>
      </c>
      <c r="E9" s="339">
        <v>53768.312508000003</v>
      </c>
      <c r="F9" s="3"/>
      <c r="G9" s="290">
        <v>2</v>
      </c>
      <c r="H9" s="341" t="s">
        <v>280</v>
      </c>
      <c r="I9" s="300">
        <v>414955.13351199997</v>
      </c>
      <c r="J9" s="344" t="s">
        <v>280</v>
      </c>
      <c r="K9" s="345">
        <v>312181.44309199997</v>
      </c>
    </row>
    <row r="10" spans="1:14">
      <c r="A10" s="290">
        <v>3</v>
      </c>
      <c r="B10" s="29" t="s">
        <v>19</v>
      </c>
      <c r="C10" s="300">
        <v>32183.787734000001</v>
      </c>
      <c r="D10" s="29" t="s">
        <v>25</v>
      </c>
      <c r="E10" s="339">
        <v>45540.287899000003</v>
      </c>
      <c r="F10" s="3"/>
      <c r="G10" s="290">
        <v>3</v>
      </c>
      <c r="H10" s="341" t="s">
        <v>558</v>
      </c>
      <c r="I10" s="300">
        <v>145287.70121299999</v>
      </c>
      <c r="J10" s="344" t="s">
        <v>283</v>
      </c>
      <c r="K10" s="345">
        <v>115754.453228</v>
      </c>
    </row>
    <row r="11" spans="1:14">
      <c r="A11" s="290">
        <v>4</v>
      </c>
      <c r="B11" s="35" t="s">
        <v>410</v>
      </c>
      <c r="C11" s="300">
        <v>27256.402125000001</v>
      </c>
      <c r="D11" s="29" t="s">
        <v>26</v>
      </c>
      <c r="E11" s="339">
        <v>36694.535689999997</v>
      </c>
      <c r="F11" s="3"/>
      <c r="G11" s="290">
        <v>4</v>
      </c>
      <c r="H11" s="341" t="s">
        <v>281</v>
      </c>
      <c r="I11" s="300">
        <v>52224.361552000002</v>
      </c>
      <c r="J11" s="344" t="s">
        <v>563</v>
      </c>
      <c r="K11" s="345">
        <v>90082.225611999995</v>
      </c>
    </row>
    <row r="12" spans="1:14">
      <c r="A12" s="290">
        <v>5</v>
      </c>
      <c r="B12" s="29" t="s">
        <v>14</v>
      </c>
      <c r="C12" s="300">
        <v>23749.882486999999</v>
      </c>
      <c r="D12" s="29" t="s">
        <v>284</v>
      </c>
      <c r="E12" s="339">
        <v>25723.054843999998</v>
      </c>
      <c r="F12" s="3"/>
      <c r="G12" s="290">
        <v>5</v>
      </c>
      <c r="H12" s="341" t="s">
        <v>282</v>
      </c>
      <c r="I12" s="300">
        <v>35557.904686000002</v>
      </c>
      <c r="J12" s="344" t="s">
        <v>281</v>
      </c>
      <c r="K12" s="345">
        <v>62396.559980999999</v>
      </c>
    </row>
    <row r="13" spans="1:14">
      <c r="A13" s="290">
        <v>6</v>
      </c>
      <c r="B13" s="29" t="s">
        <v>276</v>
      </c>
      <c r="C13" s="300">
        <v>22351.690430999999</v>
      </c>
      <c r="D13" s="29" t="s">
        <v>557</v>
      </c>
      <c r="E13" s="339">
        <v>21298.750359999998</v>
      </c>
      <c r="F13" s="3"/>
      <c r="G13" s="290">
        <v>6</v>
      </c>
      <c r="H13" s="341" t="s">
        <v>19</v>
      </c>
      <c r="I13" s="300">
        <v>32183.787734000001</v>
      </c>
      <c r="J13" s="344" t="s">
        <v>19</v>
      </c>
      <c r="K13" s="345">
        <v>53768.312508000003</v>
      </c>
    </row>
    <row r="14" spans="1:14">
      <c r="A14" s="290">
        <v>7</v>
      </c>
      <c r="B14" s="29" t="s">
        <v>411</v>
      </c>
      <c r="C14" s="300">
        <v>15077.397935000001</v>
      </c>
      <c r="D14" s="29" t="s">
        <v>27</v>
      </c>
      <c r="E14" s="339">
        <v>20413.066471999999</v>
      </c>
      <c r="F14" s="3"/>
      <c r="G14" s="290">
        <v>7</v>
      </c>
      <c r="H14" s="341" t="s">
        <v>283</v>
      </c>
      <c r="I14" s="300">
        <v>31474.702372</v>
      </c>
      <c r="J14" s="344" t="s">
        <v>25</v>
      </c>
      <c r="K14" s="345">
        <v>45540.287899000003</v>
      </c>
    </row>
    <row r="15" spans="1:14">
      <c r="A15" s="290">
        <v>8</v>
      </c>
      <c r="B15" s="29" t="s">
        <v>28</v>
      </c>
      <c r="C15" s="300">
        <v>12782.490255999999</v>
      </c>
      <c r="D15" s="29" t="s">
        <v>285</v>
      </c>
      <c r="E15" s="339">
        <v>16892.033242000001</v>
      </c>
      <c r="F15" s="3"/>
      <c r="G15" s="290">
        <v>8</v>
      </c>
      <c r="H15" s="341" t="s">
        <v>559</v>
      </c>
      <c r="I15" s="300">
        <v>27256.402125000001</v>
      </c>
      <c r="J15" s="344" t="s">
        <v>26</v>
      </c>
      <c r="K15" s="345">
        <v>36694.535689999997</v>
      </c>
    </row>
    <row r="16" spans="1:14">
      <c r="A16" s="290">
        <v>9</v>
      </c>
      <c r="B16" s="29" t="s">
        <v>10</v>
      </c>
      <c r="C16" s="300">
        <v>11360.656347</v>
      </c>
      <c r="D16" s="29" t="s">
        <v>279</v>
      </c>
      <c r="E16" s="339">
        <v>16194.255872</v>
      </c>
      <c r="F16" s="3"/>
      <c r="G16" s="290">
        <v>9</v>
      </c>
      <c r="H16" s="341" t="s">
        <v>561</v>
      </c>
      <c r="I16" s="300">
        <v>27202.232451</v>
      </c>
      <c r="J16" s="344" t="s">
        <v>284</v>
      </c>
      <c r="K16" s="345">
        <v>25723.054843999998</v>
      </c>
    </row>
    <row r="17" spans="1:16">
      <c r="A17" s="290">
        <v>10</v>
      </c>
      <c r="B17" s="29" t="s">
        <v>556</v>
      </c>
      <c r="C17" s="300">
        <v>10846.017545999999</v>
      </c>
      <c r="D17" s="29" t="s">
        <v>411</v>
      </c>
      <c r="E17" s="339">
        <v>15689.769125000001</v>
      </c>
      <c r="F17" s="3"/>
      <c r="G17" s="290">
        <v>10</v>
      </c>
      <c r="H17" s="341" t="s">
        <v>14</v>
      </c>
      <c r="I17" s="300">
        <v>23749.882486999999</v>
      </c>
      <c r="J17" s="344" t="s">
        <v>264</v>
      </c>
      <c r="K17" s="345">
        <v>21298.750359999998</v>
      </c>
    </row>
    <row r="18" spans="1:16">
      <c r="A18" s="36"/>
      <c r="B18" s="29" t="s">
        <v>5</v>
      </c>
      <c r="C18" s="300">
        <v>572650.68957299995</v>
      </c>
      <c r="D18" s="29" t="s">
        <v>5</v>
      </c>
      <c r="E18" s="339">
        <v>525514.04455300001</v>
      </c>
      <c r="F18" s="3"/>
      <c r="G18" s="36"/>
      <c r="H18" s="29" t="s">
        <v>412</v>
      </c>
      <c r="I18" s="303">
        <v>572650.68957299995</v>
      </c>
      <c r="J18" s="30" t="s">
        <v>5</v>
      </c>
      <c r="K18" s="339">
        <v>525514.04455300001</v>
      </c>
    </row>
    <row r="19" spans="1:16">
      <c r="B19" s="3"/>
      <c r="D19" s="3">
        <v>1000000</v>
      </c>
      <c r="E19" s="33"/>
      <c r="F19" s="3"/>
      <c r="H19" s="3"/>
      <c r="I19" s="33"/>
      <c r="J19" s="3"/>
      <c r="K19" s="33"/>
    </row>
    <row r="20" spans="1:16">
      <c r="A20" s="3" t="s">
        <v>413</v>
      </c>
      <c r="B20" s="3"/>
      <c r="C20" s="33"/>
      <c r="D20" s="3"/>
      <c r="E20" s="33"/>
      <c r="F20" s="3"/>
      <c r="G20" s="3" t="s">
        <v>414</v>
      </c>
      <c r="H20" s="3"/>
      <c r="I20" s="33"/>
      <c r="J20" s="3"/>
      <c r="K20" s="33"/>
      <c r="L20" s="39"/>
      <c r="M20" s="39"/>
      <c r="N20" s="39"/>
      <c r="O20" s="39"/>
      <c r="P20" s="39"/>
    </row>
    <row r="21" spans="1:16" ht="14.25" thickBot="1">
      <c r="A21" s="3" t="s">
        <v>415</v>
      </c>
      <c r="B21" s="3"/>
      <c r="C21" s="33"/>
      <c r="D21" s="3"/>
      <c r="E21" s="33"/>
      <c r="F21" s="3"/>
      <c r="G21" s="3" t="s">
        <v>416</v>
      </c>
      <c r="H21" s="3"/>
      <c r="I21" s="33"/>
      <c r="J21" s="3"/>
      <c r="K21" s="33"/>
    </row>
    <row r="22" spans="1:16" ht="16.5" customHeight="1">
      <c r="A22" s="513" t="s">
        <v>402</v>
      </c>
      <c r="B22" s="515" t="s">
        <v>30</v>
      </c>
      <c r="C22" s="515"/>
      <c r="D22" s="515" t="s">
        <v>404</v>
      </c>
      <c r="E22" s="516"/>
      <c r="F22" s="3"/>
      <c r="G22" s="513" t="s">
        <v>402</v>
      </c>
      <c r="H22" s="515" t="s">
        <v>30</v>
      </c>
      <c r="I22" s="515"/>
      <c r="J22" s="515" t="s">
        <v>404</v>
      </c>
      <c r="K22" s="516"/>
      <c r="L22" s="39"/>
      <c r="O22" s="39"/>
      <c r="P22" s="39"/>
    </row>
    <row r="23" spans="1:16" ht="14.25" thickBot="1">
      <c r="A23" s="514"/>
      <c r="B23" s="299" t="s">
        <v>31</v>
      </c>
      <c r="C23" s="337" t="s">
        <v>408</v>
      </c>
      <c r="D23" s="299" t="s">
        <v>31</v>
      </c>
      <c r="E23" s="338" t="s">
        <v>408</v>
      </c>
      <c r="F23" s="34"/>
      <c r="G23" s="514"/>
      <c r="H23" s="299" t="s">
        <v>31</v>
      </c>
      <c r="I23" s="337" t="s">
        <v>408</v>
      </c>
      <c r="J23" s="299" t="s">
        <v>31</v>
      </c>
      <c r="K23" s="338" t="s">
        <v>408</v>
      </c>
      <c r="L23" s="39"/>
      <c r="O23" s="39"/>
      <c r="P23" s="39"/>
    </row>
    <row r="24" spans="1:16">
      <c r="A24" s="290">
        <v>1</v>
      </c>
      <c r="B24" s="346" t="s">
        <v>19</v>
      </c>
      <c r="C24" s="347">
        <v>3652.96330773716</v>
      </c>
      <c r="D24" s="344" t="s">
        <v>14</v>
      </c>
      <c r="E24" s="345">
        <v>2086.3493751240599</v>
      </c>
      <c r="F24" s="3"/>
      <c r="G24" s="290">
        <v>1</v>
      </c>
      <c r="H24" s="350" t="s">
        <v>25</v>
      </c>
      <c r="I24" s="336">
        <v>2585.27388818182</v>
      </c>
      <c r="J24" s="350" t="s">
        <v>15</v>
      </c>
      <c r="K24" s="345">
        <v>4924.5833509077502</v>
      </c>
      <c r="L24" s="39"/>
      <c r="O24" s="39"/>
      <c r="P24" s="39"/>
    </row>
    <row r="25" spans="1:16">
      <c r="A25" s="290">
        <v>2</v>
      </c>
      <c r="B25" s="352" t="s">
        <v>568</v>
      </c>
      <c r="C25" s="347">
        <v>1174.7095899999999</v>
      </c>
      <c r="D25" s="350" t="s">
        <v>563</v>
      </c>
      <c r="E25" s="345">
        <v>1921.7550538999999</v>
      </c>
      <c r="F25" s="3"/>
      <c r="G25" s="290">
        <v>2</v>
      </c>
      <c r="H25" s="350" t="s">
        <v>266</v>
      </c>
      <c r="I25" s="336">
        <v>934.370272727273</v>
      </c>
      <c r="J25" s="350" t="s">
        <v>563</v>
      </c>
      <c r="K25" s="345">
        <v>3603.9234198000004</v>
      </c>
      <c r="L25" s="39"/>
      <c r="O25" s="39"/>
      <c r="P25" s="39"/>
    </row>
    <row r="26" spans="1:16">
      <c r="A26" s="290">
        <v>3</v>
      </c>
      <c r="B26" s="346" t="s">
        <v>27</v>
      </c>
      <c r="C26" s="347">
        <v>905.98351966349901</v>
      </c>
      <c r="D26" s="344" t="s">
        <v>11</v>
      </c>
      <c r="E26" s="345">
        <v>946.33355520000009</v>
      </c>
      <c r="F26" s="3"/>
      <c r="G26" s="290">
        <v>3</v>
      </c>
      <c r="H26" s="350" t="s">
        <v>264</v>
      </c>
      <c r="I26" s="336">
        <v>869.16209090909103</v>
      </c>
      <c r="J26" s="350" t="s">
        <v>276</v>
      </c>
      <c r="K26" s="345">
        <v>2933.1814130021703</v>
      </c>
      <c r="L26" s="39"/>
      <c r="O26" s="39"/>
      <c r="P26" s="39"/>
    </row>
    <row r="27" spans="1:16">
      <c r="A27" s="290">
        <v>4</v>
      </c>
      <c r="B27" s="346" t="s">
        <v>28</v>
      </c>
      <c r="C27" s="347">
        <v>856.50497818181805</v>
      </c>
      <c r="D27" s="344" t="s">
        <v>25</v>
      </c>
      <c r="E27" s="345">
        <v>605.22199979999994</v>
      </c>
      <c r="F27" s="3"/>
      <c r="G27" s="290">
        <v>4</v>
      </c>
      <c r="H27" s="350" t="s">
        <v>277</v>
      </c>
      <c r="I27" s="336">
        <v>749.71810721251302</v>
      </c>
      <c r="J27" s="350" t="s">
        <v>14</v>
      </c>
      <c r="K27" s="345">
        <v>1215.8819960877299</v>
      </c>
      <c r="L27" s="39"/>
      <c r="O27" s="39"/>
      <c r="P27" s="39"/>
    </row>
    <row r="28" spans="1:16">
      <c r="A28" s="290">
        <v>5</v>
      </c>
      <c r="B28" s="346" t="s">
        <v>15</v>
      </c>
      <c r="C28" s="347">
        <v>594.35166410721399</v>
      </c>
      <c r="D28" s="344" t="s">
        <v>429</v>
      </c>
      <c r="E28" s="345">
        <v>319.29602649999998</v>
      </c>
      <c r="F28" s="3"/>
      <c r="G28" s="290">
        <v>5</v>
      </c>
      <c r="H28" s="350" t="s">
        <v>19</v>
      </c>
      <c r="I28" s="336">
        <v>701.17430001337596</v>
      </c>
      <c r="J28" s="350" t="s">
        <v>567</v>
      </c>
      <c r="K28" s="345">
        <v>995.69914004382201</v>
      </c>
      <c r="L28" s="39"/>
      <c r="O28" s="39"/>
      <c r="P28" s="39"/>
    </row>
    <row r="29" spans="1:16">
      <c r="A29" s="290">
        <v>6</v>
      </c>
      <c r="B29" s="346" t="s">
        <v>10</v>
      </c>
      <c r="C29" s="347">
        <v>540.27521818181799</v>
      </c>
      <c r="D29" s="344" t="s">
        <v>266</v>
      </c>
      <c r="E29" s="345">
        <v>293.31092999999998</v>
      </c>
      <c r="F29" s="3"/>
      <c r="G29" s="290">
        <v>6</v>
      </c>
      <c r="H29" s="350" t="s">
        <v>276</v>
      </c>
      <c r="I29" s="336">
        <v>568.36601575990903</v>
      </c>
      <c r="J29" s="350" t="s">
        <v>565</v>
      </c>
      <c r="K29" s="345">
        <v>759.39380000000006</v>
      </c>
      <c r="L29" s="39"/>
      <c r="O29" s="39"/>
      <c r="P29" s="39"/>
    </row>
    <row r="30" spans="1:16">
      <c r="A30" s="290">
        <v>7</v>
      </c>
      <c r="B30" s="346" t="s">
        <v>565</v>
      </c>
      <c r="C30" s="347">
        <v>423.98545454545496</v>
      </c>
      <c r="D30" s="344" t="s">
        <v>557</v>
      </c>
      <c r="E30" s="345">
        <v>181.50407000000001</v>
      </c>
      <c r="F30" s="3"/>
      <c r="G30" s="290">
        <v>7</v>
      </c>
      <c r="H30" s="350" t="s">
        <v>15</v>
      </c>
      <c r="I30" s="336">
        <v>536.43252781254</v>
      </c>
      <c r="J30" s="350" t="s">
        <v>429</v>
      </c>
      <c r="K30" s="345">
        <v>719.86102540000002</v>
      </c>
      <c r="L30" s="39"/>
      <c r="O30" s="39"/>
      <c r="P30" s="39"/>
    </row>
    <row r="31" spans="1:16">
      <c r="A31" s="290">
        <v>8</v>
      </c>
      <c r="B31" s="346" t="s">
        <v>275</v>
      </c>
      <c r="C31" s="347">
        <v>285.32638806480901</v>
      </c>
      <c r="D31" s="344" t="s">
        <v>15</v>
      </c>
      <c r="E31" s="345">
        <v>155.21452579723001</v>
      </c>
      <c r="F31" s="3"/>
      <c r="G31" s="290">
        <v>8</v>
      </c>
      <c r="H31" s="350" t="s">
        <v>4</v>
      </c>
      <c r="I31" s="336">
        <v>491.25136363636398</v>
      </c>
      <c r="J31" s="350" t="s">
        <v>10</v>
      </c>
      <c r="K31" s="345">
        <v>457.39850089999999</v>
      </c>
      <c r="L31" s="39"/>
      <c r="O31" s="39"/>
      <c r="P31" s="39"/>
    </row>
    <row r="32" spans="1:16">
      <c r="A32" s="290">
        <v>9</v>
      </c>
      <c r="B32" s="346" t="s">
        <v>11</v>
      </c>
      <c r="C32" s="347">
        <v>229.81400727272703</v>
      </c>
      <c r="D32" s="344" t="s">
        <v>19</v>
      </c>
      <c r="E32" s="345">
        <v>117.50585896646299</v>
      </c>
      <c r="F32" s="3"/>
      <c r="G32" s="290">
        <v>9</v>
      </c>
      <c r="H32" s="350" t="s">
        <v>563</v>
      </c>
      <c r="I32" s="336">
        <v>437.51647363636397</v>
      </c>
      <c r="J32" s="350" t="s">
        <v>25</v>
      </c>
      <c r="K32" s="345">
        <v>360.96482069999996</v>
      </c>
      <c r="L32" s="39"/>
      <c r="M32" s="39"/>
      <c r="N32" s="39"/>
      <c r="O32" s="39"/>
      <c r="P32" s="39"/>
    </row>
    <row r="33" spans="1:16">
      <c r="A33" s="290">
        <v>10</v>
      </c>
      <c r="B33" s="346" t="s">
        <v>14</v>
      </c>
      <c r="C33" s="347">
        <v>210.45077827671599</v>
      </c>
      <c r="D33" s="344" t="s">
        <v>10</v>
      </c>
      <c r="E33" s="345">
        <v>110.3256385</v>
      </c>
      <c r="F33" s="3"/>
      <c r="G33" s="290">
        <v>10</v>
      </c>
      <c r="H33" s="350" t="s">
        <v>278</v>
      </c>
      <c r="I33" s="336">
        <v>339.83727272727299</v>
      </c>
      <c r="J33" s="350" t="s">
        <v>19</v>
      </c>
      <c r="K33" s="345">
        <v>279.36110555773598</v>
      </c>
      <c r="L33" s="39"/>
      <c r="M33" s="39"/>
      <c r="N33" s="39"/>
      <c r="O33" s="39"/>
      <c r="P33" s="39"/>
    </row>
    <row r="34" spans="1:16">
      <c r="A34" s="36"/>
      <c r="B34" s="348" t="s">
        <v>564</v>
      </c>
      <c r="C34" s="349">
        <v>9364.9370368534801</v>
      </c>
      <c r="D34" s="30" t="s">
        <v>564</v>
      </c>
      <c r="E34" s="339">
        <v>7151.1654871144801</v>
      </c>
      <c r="F34" s="3"/>
      <c r="G34" s="36"/>
      <c r="H34" s="351" t="s">
        <v>564</v>
      </c>
      <c r="I34" s="336">
        <v>10738.441798010201</v>
      </c>
      <c r="J34" s="351" t="s">
        <v>564</v>
      </c>
      <c r="K34" s="345">
        <v>17505.817763417701</v>
      </c>
      <c r="L34" s="39"/>
      <c r="M34" s="39"/>
      <c r="N34" s="39"/>
      <c r="O34" s="39"/>
      <c r="P34" s="39"/>
    </row>
    <row r="35" spans="1:16">
      <c r="H35" s="3"/>
      <c r="I35" s="33"/>
      <c r="J35" s="3"/>
      <c r="K35" s="33"/>
      <c r="L35" s="39"/>
      <c r="M35" s="39"/>
      <c r="N35" s="39"/>
      <c r="O35" s="39"/>
      <c r="P35" s="39"/>
    </row>
    <row r="36" spans="1:16">
      <c r="A36" s="3" t="s">
        <v>417</v>
      </c>
      <c r="B36" s="3"/>
      <c r="C36" s="33"/>
      <c r="D36" s="3"/>
      <c r="E36" s="33"/>
      <c r="F36" s="3"/>
      <c r="G36" s="3" t="s">
        <v>418</v>
      </c>
      <c r="H36" s="3"/>
      <c r="I36" s="33"/>
      <c r="J36" s="3"/>
      <c r="K36" s="33"/>
      <c r="L36" s="39"/>
      <c r="M36" s="39"/>
      <c r="N36" s="39"/>
      <c r="O36" s="39"/>
      <c r="P36" s="39"/>
    </row>
    <row r="37" spans="1:16" ht="14.25" thickBot="1">
      <c r="A37" s="3" t="s">
        <v>419</v>
      </c>
      <c r="B37" s="3"/>
      <c r="C37" s="33"/>
      <c r="D37" s="3"/>
      <c r="E37" s="33"/>
      <c r="F37" s="3"/>
      <c r="G37" s="3" t="s">
        <v>420</v>
      </c>
      <c r="H37" s="3"/>
      <c r="I37" s="33"/>
      <c r="J37" s="3"/>
      <c r="K37" s="33"/>
      <c r="L37" s="39"/>
      <c r="M37" s="39"/>
      <c r="N37" s="39"/>
      <c r="O37" s="39"/>
      <c r="P37" s="39"/>
    </row>
    <row r="38" spans="1:16" ht="16.5" customHeight="1">
      <c r="A38" s="513" t="s">
        <v>402</v>
      </c>
      <c r="B38" s="515" t="s">
        <v>30</v>
      </c>
      <c r="C38" s="515"/>
      <c r="D38" s="515" t="s">
        <v>404</v>
      </c>
      <c r="E38" s="516"/>
      <c r="F38" s="3"/>
      <c r="G38" s="513" t="s">
        <v>402</v>
      </c>
      <c r="H38" s="515" t="s">
        <v>30</v>
      </c>
      <c r="I38" s="515"/>
      <c r="J38" s="515" t="s">
        <v>404</v>
      </c>
      <c r="K38" s="516"/>
      <c r="L38" s="39"/>
      <c r="M38" s="39"/>
      <c r="N38" s="39"/>
      <c r="O38" s="39"/>
      <c r="P38" s="39"/>
    </row>
    <row r="39" spans="1:16" ht="14.25" thickBot="1">
      <c r="A39" s="514"/>
      <c r="B39" s="299" t="s">
        <v>31</v>
      </c>
      <c r="C39" s="337" t="s">
        <v>408</v>
      </c>
      <c r="D39" s="299" t="s">
        <v>31</v>
      </c>
      <c r="E39" s="338" t="s">
        <v>408</v>
      </c>
      <c r="F39" s="34"/>
      <c r="G39" s="514"/>
      <c r="H39" s="299" t="s">
        <v>31</v>
      </c>
      <c r="I39" s="337" t="s">
        <v>408</v>
      </c>
      <c r="J39" s="299" t="s">
        <v>31</v>
      </c>
      <c r="K39" s="338" t="s">
        <v>408</v>
      </c>
      <c r="L39" s="39"/>
      <c r="M39" s="39"/>
      <c r="N39" s="39"/>
      <c r="O39" s="39"/>
      <c r="P39" s="39"/>
    </row>
    <row r="40" spans="1:16">
      <c r="A40" s="290">
        <v>1</v>
      </c>
      <c r="B40" s="350" t="s">
        <v>19</v>
      </c>
      <c r="C40" s="300">
        <v>23165.662490999999</v>
      </c>
      <c r="D40" s="350" t="s">
        <v>563</v>
      </c>
      <c r="E40" s="339">
        <v>30624.335480000002</v>
      </c>
      <c r="F40" s="3"/>
      <c r="G40" s="290">
        <v>1</v>
      </c>
      <c r="H40" s="350" t="s">
        <v>562</v>
      </c>
      <c r="I40" s="336">
        <v>1600.98010909091</v>
      </c>
      <c r="J40" s="350" t="s">
        <v>15</v>
      </c>
      <c r="K40" s="345">
        <v>4389.9981174155901</v>
      </c>
      <c r="L40" s="39"/>
      <c r="M40" s="39"/>
      <c r="N40" s="39"/>
      <c r="O40" s="39"/>
      <c r="P40" s="39"/>
    </row>
    <row r="41" spans="1:16" ht="22.5">
      <c r="A41" s="290">
        <v>2</v>
      </c>
      <c r="B41" s="350" t="s">
        <v>563</v>
      </c>
      <c r="C41" s="300">
        <v>17606.219589</v>
      </c>
      <c r="D41" s="350" t="s">
        <v>14</v>
      </c>
      <c r="E41" s="339">
        <v>25185.667836000001</v>
      </c>
      <c r="F41" s="3"/>
      <c r="G41" s="290">
        <v>2</v>
      </c>
      <c r="H41" s="350" t="s">
        <v>15</v>
      </c>
      <c r="I41" s="336">
        <v>1283.44910524592</v>
      </c>
      <c r="J41" s="350" t="s">
        <v>562</v>
      </c>
      <c r="K41" s="345">
        <v>2032.4052232000001</v>
      </c>
      <c r="L41" s="39"/>
      <c r="M41" s="39"/>
      <c r="N41" s="39"/>
      <c r="O41" s="39"/>
      <c r="P41" s="39"/>
    </row>
    <row r="42" spans="1:16">
      <c r="A42" s="290">
        <v>3</v>
      </c>
      <c r="B42" s="350" t="s">
        <v>14</v>
      </c>
      <c r="C42" s="300">
        <v>16806.853401</v>
      </c>
      <c r="D42" s="350" t="s">
        <v>19</v>
      </c>
      <c r="E42" s="339">
        <v>17007.578808999999</v>
      </c>
      <c r="F42" s="3"/>
      <c r="G42" s="290">
        <v>3</v>
      </c>
      <c r="H42" s="350" t="s">
        <v>276</v>
      </c>
      <c r="I42" s="336">
        <v>734.63494531827291</v>
      </c>
      <c r="J42" s="350" t="s">
        <v>276</v>
      </c>
      <c r="K42" s="345">
        <v>524.94462644063003</v>
      </c>
      <c r="L42" s="39"/>
      <c r="M42" s="39"/>
      <c r="N42" s="39"/>
      <c r="O42" s="39"/>
      <c r="P42" s="39"/>
    </row>
    <row r="43" spans="1:16">
      <c r="A43" s="290">
        <v>4</v>
      </c>
      <c r="B43" s="350" t="s">
        <v>25</v>
      </c>
      <c r="C43" s="300">
        <v>16560.075700000001</v>
      </c>
      <c r="D43" s="350" t="s">
        <v>429</v>
      </c>
      <c r="E43" s="339">
        <v>11847.398738</v>
      </c>
      <c r="F43" s="3"/>
      <c r="G43" s="290">
        <v>4</v>
      </c>
      <c r="H43" s="350" t="s">
        <v>19</v>
      </c>
      <c r="I43" s="336">
        <v>105.60326689258801</v>
      </c>
      <c r="J43" s="350" t="s">
        <v>429</v>
      </c>
      <c r="K43" s="345">
        <v>171.63994430000002</v>
      </c>
      <c r="L43" s="39"/>
      <c r="M43" s="39"/>
      <c r="N43" s="39"/>
      <c r="O43" s="39"/>
      <c r="P43" s="39"/>
    </row>
    <row r="44" spans="1:16">
      <c r="A44" s="290">
        <v>5</v>
      </c>
      <c r="B44" s="350" t="s">
        <v>28</v>
      </c>
      <c r="C44" s="300">
        <v>12248.959586000001</v>
      </c>
      <c r="D44" s="350" t="s">
        <v>11</v>
      </c>
      <c r="E44" s="339">
        <v>10855.394372999999</v>
      </c>
      <c r="F44" s="3"/>
      <c r="G44" s="290">
        <v>5</v>
      </c>
      <c r="H44" s="350" t="s">
        <v>264</v>
      </c>
      <c r="I44" s="336">
        <v>82.285454545454499</v>
      </c>
      <c r="J44" s="350" t="s">
        <v>19</v>
      </c>
      <c r="K44" s="345">
        <v>151.96725318759999</v>
      </c>
      <c r="L44" s="39"/>
      <c r="M44" s="39"/>
      <c r="N44" s="39"/>
      <c r="O44" s="39"/>
      <c r="P44" s="39"/>
    </row>
    <row r="45" spans="1:16">
      <c r="A45" s="290">
        <v>6</v>
      </c>
      <c r="B45" s="350" t="s">
        <v>429</v>
      </c>
      <c r="C45" s="300">
        <v>10621.193284999999</v>
      </c>
      <c r="D45" s="350" t="s">
        <v>15</v>
      </c>
      <c r="E45" s="339">
        <v>9781.0434189999996</v>
      </c>
      <c r="F45" s="3"/>
      <c r="G45" s="290">
        <v>6</v>
      </c>
      <c r="H45" s="350" t="s">
        <v>266</v>
      </c>
      <c r="I45" s="336">
        <v>56.994272727272694</v>
      </c>
      <c r="J45" s="350" t="s">
        <v>14</v>
      </c>
      <c r="K45" s="345">
        <v>131.41415677542599</v>
      </c>
      <c r="L45" s="39"/>
      <c r="M45" s="39"/>
      <c r="N45" s="39"/>
      <c r="O45" s="39"/>
      <c r="P45" s="39"/>
    </row>
    <row r="46" spans="1:16">
      <c r="A46" s="290">
        <v>7</v>
      </c>
      <c r="B46" s="350" t="s">
        <v>11</v>
      </c>
      <c r="C46" s="300">
        <v>9758.9741799999993</v>
      </c>
      <c r="D46" s="350" t="s">
        <v>25</v>
      </c>
      <c r="E46" s="339">
        <v>8188.5327219999999</v>
      </c>
      <c r="F46" s="3"/>
      <c r="G46" s="290">
        <v>7</v>
      </c>
      <c r="H46" s="350" t="s">
        <v>28</v>
      </c>
      <c r="I46" s="336">
        <v>54.240869090909101</v>
      </c>
      <c r="J46" s="350" t="s">
        <v>264</v>
      </c>
      <c r="K46" s="345">
        <v>117.07498</v>
      </c>
      <c r="L46" s="39"/>
      <c r="M46" s="39"/>
      <c r="N46" s="39"/>
      <c r="O46" s="39"/>
      <c r="P46" s="39"/>
    </row>
    <row r="47" spans="1:16">
      <c r="A47" s="290">
        <v>8</v>
      </c>
      <c r="B47" s="350" t="s">
        <v>565</v>
      </c>
      <c r="C47" s="300">
        <v>6425.1033539999999</v>
      </c>
      <c r="D47" s="350" t="s">
        <v>26</v>
      </c>
      <c r="E47" s="339">
        <v>6516.2240080000001</v>
      </c>
      <c r="F47" s="3"/>
      <c r="G47" s="290">
        <v>8</v>
      </c>
      <c r="H47" s="350" t="s">
        <v>10</v>
      </c>
      <c r="I47" s="336">
        <v>46.598307272727304</v>
      </c>
      <c r="J47" s="350" t="s">
        <v>28</v>
      </c>
      <c r="K47" s="345">
        <v>69.813919999999996</v>
      </c>
    </row>
    <row r="48" spans="1:16" ht="22.5">
      <c r="A48" s="290">
        <v>9</v>
      </c>
      <c r="B48" s="350" t="s">
        <v>15</v>
      </c>
      <c r="C48" s="300">
        <v>5829.8245980000002</v>
      </c>
      <c r="D48" s="350" t="s">
        <v>27</v>
      </c>
      <c r="E48" s="339">
        <v>5647.5023570000003</v>
      </c>
      <c r="F48" s="3"/>
      <c r="G48" s="290">
        <v>9</v>
      </c>
      <c r="H48" s="350" t="s">
        <v>4</v>
      </c>
      <c r="I48" s="336">
        <v>37.886454545454505</v>
      </c>
      <c r="J48" s="350" t="s">
        <v>566</v>
      </c>
      <c r="K48" s="345">
        <v>43.062912416038202</v>
      </c>
    </row>
    <row r="49" spans="1:11">
      <c r="A49" s="290">
        <v>10</v>
      </c>
      <c r="B49" s="350" t="s">
        <v>27</v>
      </c>
      <c r="C49" s="300">
        <v>5033.1826170000004</v>
      </c>
      <c r="D49" s="350" t="s">
        <v>264</v>
      </c>
      <c r="E49" s="339">
        <v>4091.1777630000001</v>
      </c>
      <c r="F49" s="3"/>
      <c r="G49" s="290">
        <v>10</v>
      </c>
      <c r="H49" s="350" t="s">
        <v>25</v>
      </c>
      <c r="I49" s="336">
        <v>29.927844545454498</v>
      </c>
      <c r="J49" s="350" t="s">
        <v>569</v>
      </c>
      <c r="K49" s="345">
        <v>41.167486799999999</v>
      </c>
    </row>
    <row r="50" spans="1:11">
      <c r="A50" s="36"/>
      <c r="B50" s="258" t="s">
        <v>564</v>
      </c>
      <c r="C50" s="300">
        <v>176291.653051</v>
      </c>
      <c r="D50" s="258" t="s">
        <v>564</v>
      </c>
      <c r="E50" s="339">
        <v>178178.781624</v>
      </c>
      <c r="F50" s="3"/>
      <c r="G50" s="36"/>
      <c r="H50" s="351" t="s">
        <v>564</v>
      </c>
      <c r="I50" s="336">
        <v>4685.18732519078</v>
      </c>
      <c r="J50" s="351" t="s">
        <v>564</v>
      </c>
      <c r="K50" s="345">
        <v>7948.4599702094001</v>
      </c>
    </row>
    <row r="51" spans="1:11">
      <c r="A51" s="52"/>
      <c r="B51" s="52"/>
      <c r="C51" s="54"/>
      <c r="D51" s="52"/>
      <c r="E51" s="54"/>
      <c r="F51" s="3"/>
      <c r="G51" s="52"/>
      <c r="H51" s="52"/>
      <c r="I51" s="54"/>
      <c r="J51" s="52"/>
      <c r="K51" s="54"/>
    </row>
    <row r="52" spans="1:11">
      <c r="A52" s="3" t="s">
        <v>393</v>
      </c>
      <c r="B52" s="3"/>
      <c r="C52" s="33"/>
      <c r="D52" s="3"/>
      <c r="E52" s="33"/>
      <c r="F52" s="3"/>
      <c r="G52" s="3" t="s">
        <v>394</v>
      </c>
      <c r="H52" s="3"/>
      <c r="I52" s="33"/>
      <c r="J52" s="3"/>
      <c r="K52" s="33"/>
    </row>
    <row r="53" spans="1:11">
      <c r="A53" s="209" t="s">
        <v>421</v>
      </c>
      <c r="G53" s="209" t="s">
        <v>422</v>
      </c>
    </row>
    <row r="54" spans="1:11">
      <c r="A54" s="209" t="s">
        <v>423</v>
      </c>
      <c r="G54" s="209" t="s">
        <v>424</v>
      </c>
    </row>
  </sheetData>
  <mergeCells count="18">
    <mergeCell ref="A6:A7"/>
    <mergeCell ref="B6:C6"/>
    <mergeCell ref="A22:A23"/>
    <mergeCell ref="B22:C22"/>
    <mergeCell ref="D22:E22"/>
    <mergeCell ref="G22:G23"/>
    <mergeCell ref="H22:I22"/>
    <mergeCell ref="J38:K38"/>
    <mergeCell ref="D6:E6"/>
    <mergeCell ref="G6:G7"/>
    <mergeCell ref="H6:I6"/>
    <mergeCell ref="J6:K6"/>
    <mergeCell ref="J22:K22"/>
    <mergeCell ref="A38:A39"/>
    <mergeCell ref="B38:C38"/>
    <mergeCell ref="D38:E38"/>
    <mergeCell ref="G38:G39"/>
    <mergeCell ref="H38:I38"/>
  </mergeCells>
  <phoneticPr fontId="2" type="noConversion"/>
  <pageMargins left="0.27559055118110237" right="0.15748031496062992" top="0.74803149606299213" bottom="0.27559055118110237" header="0.31496062992125984" footer="0.31496062992125984"/>
  <pageSetup paperSize="9" scale="61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K53"/>
  <sheetViews>
    <sheetView view="pageBreakPreview" topLeftCell="A34" zoomScale="95" zoomScaleNormal="100" zoomScaleSheetLayoutView="95" workbookViewId="0">
      <selection activeCell="F11" sqref="F11"/>
    </sheetView>
  </sheetViews>
  <sheetFormatPr defaultColWidth="9" defaultRowHeight="16.5"/>
  <cols>
    <col min="1" max="1" width="9" style="32"/>
    <col min="2" max="2" width="20.625" style="32" bestFit="1" customWidth="1"/>
    <col min="3" max="3" width="15.5" style="32" bestFit="1" customWidth="1"/>
    <col min="4" max="4" width="16.75" style="32" bestFit="1" customWidth="1"/>
    <col min="5" max="5" width="15.5" style="32" bestFit="1" customWidth="1"/>
    <col min="6" max="7" width="9" style="32"/>
    <col min="8" max="8" width="20.625" style="32" bestFit="1" customWidth="1"/>
    <col min="9" max="9" width="15.5" style="32" bestFit="1" customWidth="1"/>
    <col min="10" max="10" width="20.625" style="32" bestFit="1" customWidth="1"/>
    <col min="11" max="11" width="15.5" style="32" bestFit="1" customWidth="1"/>
    <col min="12" max="12" width="20.625" style="32" bestFit="1" customWidth="1"/>
    <col min="13" max="14" width="12.75" style="32" bestFit="1" customWidth="1"/>
    <col min="15" max="15" width="12.875" style="32" customWidth="1"/>
    <col min="16" max="16384" width="9" style="32"/>
  </cols>
  <sheetData>
    <row r="1" spans="1:11">
      <c r="A1" s="38" t="s">
        <v>554</v>
      </c>
    </row>
    <row r="2" spans="1:11">
      <c r="A2" s="38" t="s">
        <v>555</v>
      </c>
    </row>
    <row r="4" spans="1:11">
      <c r="A4" s="3" t="s">
        <v>425</v>
      </c>
      <c r="B4" s="3"/>
      <c r="C4" s="33"/>
      <c r="D4" s="3"/>
      <c r="E4" s="33"/>
      <c r="F4" s="3"/>
      <c r="G4" s="3" t="s">
        <v>426</v>
      </c>
      <c r="H4" s="3"/>
      <c r="I4" s="33"/>
      <c r="J4" s="3"/>
      <c r="K4" s="33"/>
    </row>
    <row r="5" spans="1:11" ht="17.25" thickBot="1">
      <c r="A5" s="3" t="s">
        <v>427</v>
      </c>
      <c r="B5" s="3"/>
      <c r="C5" s="33"/>
      <c r="D5" s="3"/>
      <c r="E5" s="33"/>
      <c r="F5" s="3"/>
      <c r="G5" s="3" t="s">
        <v>428</v>
      </c>
      <c r="H5" s="3"/>
      <c r="I5" s="33"/>
      <c r="J5" s="3"/>
      <c r="K5" s="33"/>
    </row>
    <row r="6" spans="1:11" ht="16.5" customHeight="1">
      <c r="A6" s="513" t="s">
        <v>402</v>
      </c>
      <c r="B6" s="515" t="s">
        <v>30</v>
      </c>
      <c r="C6" s="515"/>
      <c r="D6" s="515" t="s">
        <v>404</v>
      </c>
      <c r="E6" s="516"/>
      <c r="F6" s="3"/>
      <c r="G6" s="513" t="s">
        <v>402</v>
      </c>
      <c r="H6" s="515" t="s">
        <v>30</v>
      </c>
      <c r="I6" s="515"/>
      <c r="J6" s="515" t="s">
        <v>404</v>
      </c>
      <c r="K6" s="516"/>
    </row>
    <row r="7" spans="1:11" ht="17.25" thickBot="1">
      <c r="A7" s="514"/>
      <c r="B7" s="299" t="s">
        <v>31</v>
      </c>
      <c r="C7" s="337" t="s">
        <v>408</v>
      </c>
      <c r="D7" s="299" t="s">
        <v>31</v>
      </c>
      <c r="E7" s="338" t="s">
        <v>408</v>
      </c>
      <c r="F7" s="34"/>
      <c r="G7" s="514"/>
      <c r="H7" s="299" t="s">
        <v>31</v>
      </c>
      <c r="I7" s="337" t="s">
        <v>408</v>
      </c>
      <c r="J7" s="299" t="s">
        <v>31</v>
      </c>
      <c r="K7" s="338" t="s">
        <v>408</v>
      </c>
    </row>
    <row r="8" spans="1:11">
      <c r="A8" s="290">
        <v>1</v>
      </c>
      <c r="B8" s="350" t="s">
        <v>14</v>
      </c>
      <c r="C8" s="336">
        <v>33291.615424000003</v>
      </c>
      <c r="D8" s="350" t="s">
        <v>570</v>
      </c>
      <c r="E8" s="345">
        <v>35328.116886000003</v>
      </c>
      <c r="F8" s="3"/>
      <c r="G8" s="290">
        <v>1</v>
      </c>
      <c r="H8" s="344" t="s">
        <v>570</v>
      </c>
      <c r="I8" s="336">
        <v>14161.9632063636</v>
      </c>
      <c r="J8" s="344" t="s">
        <v>570</v>
      </c>
      <c r="K8" s="345">
        <v>10312.3618752</v>
      </c>
    </row>
    <row r="9" spans="1:11">
      <c r="A9" s="290">
        <v>2</v>
      </c>
      <c r="B9" s="350" t="s">
        <v>570</v>
      </c>
      <c r="C9" s="336">
        <v>28203.797897</v>
      </c>
      <c r="D9" s="350" t="s">
        <v>14</v>
      </c>
      <c r="E9" s="345">
        <v>26223.906115000002</v>
      </c>
      <c r="F9" s="3"/>
      <c r="G9" s="290">
        <v>2</v>
      </c>
      <c r="H9" s="344" t="s">
        <v>15</v>
      </c>
      <c r="I9" s="336">
        <v>3560.9293442583098</v>
      </c>
      <c r="J9" s="344" t="s">
        <v>15</v>
      </c>
      <c r="K9" s="345">
        <v>4614.9477525151297</v>
      </c>
    </row>
    <row r="10" spans="1:11">
      <c r="A10" s="290">
        <v>3</v>
      </c>
      <c r="B10" s="350" t="s">
        <v>19</v>
      </c>
      <c r="C10" s="336">
        <v>25269.555178999999</v>
      </c>
      <c r="D10" s="350" t="s">
        <v>19</v>
      </c>
      <c r="E10" s="345">
        <v>16739.382127000001</v>
      </c>
      <c r="F10" s="3"/>
      <c r="G10" s="290">
        <v>3</v>
      </c>
      <c r="H10" s="344" t="s">
        <v>28</v>
      </c>
      <c r="I10" s="336">
        <v>1273.6611509090901</v>
      </c>
      <c r="J10" s="344" t="s">
        <v>14</v>
      </c>
      <c r="K10" s="345">
        <v>2637.9099206372798</v>
      </c>
    </row>
    <row r="11" spans="1:11">
      <c r="A11" s="290">
        <v>4</v>
      </c>
      <c r="B11" s="350" t="s">
        <v>25</v>
      </c>
      <c r="C11" s="336">
        <v>19707.575965</v>
      </c>
      <c r="D11" s="350" t="s">
        <v>25</v>
      </c>
      <c r="E11" s="345">
        <v>16015.566984999999</v>
      </c>
      <c r="F11" s="3"/>
      <c r="G11" s="290">
        <v>4</v>
      </c>
      <c r="H11" s="344" t="s">
        <v>19</v>
      </c>
      <c r="I11" s="336">
        <v>779.55566196620907</v>
      </c>
      <c r="J11" s="344" t="s">
        <v>19</v>
      </c>
      <c r="K11" s="345">
        <v>1303.44271639217</v>
      </c>
    </row>
    <row r="12" spans="1:11">
      <c r="A12" s="290">
        <v>5</v>
      </c>
      <c r="B12" s="350" t="s">
        <v>15</v>
      </c>
      <c r="C12" s="336">
        <v>12314.948710000001</v>
      </c>
      <c r="D12" s="350" t="s">
        <v>15</v>
      </c>
      <c r="E12" s="345">
        <v>12123.110783</v>
      </c>
      <c r="F12" s="3"/>
      <c r="G12" s="290">
        <v>5</v>
      </c>
      <c r="H12" s="344" t="s">
        <v>429</v>
      </c>
      <c r="I12" s="336">
        <v>527.17664272727302</v>
      </c>
      <c r="J12" s="344" t="s">
        <v>28</v>
      </c>
      <c r="K12" s="345">
        <v>955.9413204</v>
      </c>
    </row>
    <row r="13" spans="1:11">
      <c r="A13" s="290">
        <v>6</v>
      </c>
      <c r="B13" s="350" t="s">
        <v>572</v>
      </c>
      <c r="C13" s="336">
        <v>11325.550874</v>
      </c>
      <c r="D13" s="350" t="s">
        <v>571</v>
      </c>
      <c r="E13" s="345">
        <v>10515.186728999999</v>
      </c>
      <c r="F13" s="3"/>
      <c r="G13" s="290">
        <v>6</v>
      </c>
      <c r="H13" s="344" t="s">
        <v>11</v>
      </c>
      <c r="I13" s="336">
        <v>151.688839090909</v>
      </c>
      <c r="J13" s="344" t="s">
        <v>11</v>
      </c>
      <c r="K13" s="345">
        <v>886.30439260000003</v>
      </c>
    </row>
    <row r="14" spans="1:11">
      <c r="A14" s="290">
        <v>7</v>
      </c>
      <c r="B14" s="350" t="s">
        <v>27</v>
      </c>
      <c r="C14" s="336">
        <v>10093.977686</v>
      </c>
      <c r="D14" s="350" t="s">
        <v>429</v>
      </c>
      <c r="E14" s="345">
        <v>9704.5058040000004</v>
      </c>
      <c r="F14" s="3"/>
      <c r="G14" s="290">
        <v>7</v>
      </c>
      <c r="H14" s="344" t="s">
        <v>14</v>
      </c>
      <c r="I14" s="336">
        <v>144.577199940356</v>
      </c>
      <c r="J14" s="344" t="s">
        <v>429</v>
      </c>
      <c r="K14" s="345">
        <v>880.14373590000002</v>
      </c>
    </row>
    <row r="15" spans="1:11">
      <c r="A15" s="290">
        <v>8</v>
      </c>
      <c r="B15" s="350" t="s">
        <v>28</v>
      </c>
      <c r="C15" s="336">
        <v>9768.0921999999991</v>
      </c>
      <c r="D15" s="350" t="s">
        <v>10</v>
      </c>
      <c r="E15" s="345">
        <v>8482.1676509999998</v>
      </c>
      <c r="F15" s="3"/>
      <c r="G15" s="290">
        <v>8</v>
      </c>
      <c r="H15" s="344" t="s">
        <v>276</v>
      </c>
      <c r="I15" s="336">
        <v>122.533353680364</v>
      </c>
      <c r="J15" s="344" t="s">
        <v>10</v>
      </c>
      <c r="K15" s="345">
        <v>623.59762850000004</v>
      </c>
    </row>
    <row r="16" spans="1:11">
      <c r="A16" s="290">
        <v>9</v>
      </c>
      <c r="B16" s="350" t="s">
        <v>10</v>
      </c>
      <c r="C16" s="336">
        <v>9717.6335249999993</v>
      </c>
      <c r="D16" s="350" t="s">
        <v>264</v>
      </c>
      <c r="E16" s="345">
        <v>7089.8365739999999</v>
      </c>
      <c r="F16" s="3"/>
      <c r="G16" s="290">
        <v>9</v>
      </c>
      <c r="H16" s="344" t="s">
        <v>264</v>
      </c>
      <c r="I16" s="336">
        <v>116.625</v>
      </c>
      <c r="J16" s="344" t="s">
        <v>276</v>
      </c>
      <c r="K16" s="345">
        <v>380.44892205012002</v>
      </c>
    </row>
    <row r="17" spans="1:11">
      <c r="A17" s="290">
        <v>10</v>
      </c>
      <c r="B17" s="350" t="s">
        <v>429</v>
      </c>
      <c r="C17" s="336">
        <v>8557.3887439999999</v>
      </c>
      <c r="D17" s="350" t="s">
        <v>27</v>
      </c>
      <c r="E17" s="345">
        <v>6188.7686919999996</v>
      </c>
      <c r="F17" s="3"/>
      <c r="G17" s="290">
        <v>10</v>
      </c>
      <c r="H17" s="344" t="s">
        <v>10</v>
      </c>
      <c r="I17" s="336">
        <v>110.979082727273</v>
      </c>
      <c r="J17" s="344" t="s">
        <v>573</v>
      </c>
      <c r="K17" s="345">
        <v>247.5385</v>
      </c>
    </row>
    <row r="18" spans="1:11">
      <c r="A18" s="36"/>
      <c r="B18" s="351" t="s">
        <v>564</v>
      </c>
      <c r="C18" s="336">
        <v>234248.44574699999</v>
      </c>
      <c r="D18" s="351" t="s">
        <v>564</v>
      </c>
      <c r="E18" s="345">
        <v>208961.36342000001</v>
      </c>
      <c r="F18" s="3"/>
      <c r="G18" s="36"/>
      <c r="H18" s="353" t="s">
        <v>564</v>
      </c>
      <c r="I18" s="336">
        <v>22486.619554883498</v>
      </c>
      <c r="J18" s="353" t="s">
        <v>564</v>
      </c>
      <c r="K18" s="345">
        <v>24312.907723804401</v>
      </c>
    </row>
    <row r="19" spans="1:11">
      <c r="A19" s="3"/>
      <c r="B19" s="3"/>
      <c r="C19" s="33"/>
      <c r="D19" s="3"/>
      <c r="E19" s="33"/>
      <c r="F19" s="3"/>
      <c r="G19" s="3"/>
      <c r="H19" s="3"/>
      <c r="I19" s="33"/>
      <c r="J19" s="3"/>
      <c r="K19" s="33"/>
    </row>
    <row r="20" spans="1:11">
      <c r="A20" s="3" t="s">
        <v>430</v>
      </c>
      <c r="B20" s="3"/>
      <c r="C20" s="33"/>
      <c r="D20" s="3"/>
      <c r="E20" s="33"/>
      <c r="F20" s="3"/>
      <c r="G20" s="3" t="s">
        <v>431</v>
      </c>
      <c r="H20" s="3"/>
      <c r="I20" s="33"/>
      <c r="J20" s="3"/>
      <c r="K20" s="33"/>
    </row>
    <row r="21" spans="1:11" ht="17.25" thickBot="1">
      <c r="A21" s="3" t="s">
        <v>432</v>
      </c>
      <c r="B21" s="3"/>
      <c r="C21" s="33"/>
      <c r="D21" s="3"/>
      <c r="E21" s="33"/>
      <c r="F21" s="3"/>
      <c r="G21" s="3" t="s">
        <v>433</v>
      </c>
      <c r="H21" s="3"/>
      <c r="I21" s="33"/>
      <c r="J21" s="3"/>
      <c r="K21" s="33"/>
    </row>
    <row r="22" spans="1:11" ht="16.5" customHeight="1">
      <c r="A22" s="513" t="s">
        <v>402</v>
      </c>
      <c r="B22" s="515" t="s">
        <v>434</v>
      </c>
      <c r="C22" s="515"/>
      <c r="D22" s="515" t="s">
        <v>404</v>
      </c>
      <c r="E22" s="516"/>
      <c r="F22" s="3"/>
      <c r="G22" s="513" t="s">
        <v>402</v>
      </c>
      <c r="H22" s="515" t="s">
        <v>435</v>
      </c>
      <c r="I22" s="515"/>
      <c r="J22" s="515" t="s">
        <v>404</v>
      </c>
      <c r="K22" s="516"/>
    </row>
    <row r="23" spans="1:11" ht="17.25" thickBot="1">
      <c r="A23" s="514"/>
      <c r="B23" s="299" t="s">
        <v>31</v>
      </c>
      <c r="C23" s="337" t="s">
        <v>436</v>
      </c>
      <c r="D23" s="299" t="s">
        <v>31</v>
      </c>
      <c r="E23" s="338" t="s">
        <v>408</v>
      </c>
      <c r="F23" s="34"/>
      <c r="G23" s="514"/>
      <c r="H23" s="299" t="s">
        <v>31</v>
      </c>
      <c r="I23" s="337" t="s">
        <v>408</v>
      </c>
      <c r="J23" s="299" t="s">
        <v>31</v>
      </c>
      <c r="K23" s="338" t="s">
        <v>408</v>
      </c>
    </row>
    <row r="24" spans="1:11">
      <c r="A24" s="290">
        <v>1</v>
      </c>
      <c r="B24" s="350" t="s">
        <v>19</v>
      </c>
      <c r="C24" s="336">
        <v>13918.859503</v>
      </c>
      <c r="D24" s="350" t="s">
        <v>570</v>
      </c>
      <c r="E24" s="345">
        <v>10661.7082715</v>
      </c>
      <c r="F24" s="3"/>
      <c r="G24" s="290">
        <v>1</v>
      </c>
      <c r="H24" s="350" t="s">
        <v>570</v>
      </c>
      <c r="I24" s="336">
        <v>51471.047468619203</v>
      </c>
      <c r="J24" s="350" t="s">
        <v>570</v>
      </c>
      <c r="K24" s="345">
        <v>44373.8929435342</v>
      </c>
    </row>
    <row r="25" spans="1:11">
      <c r="A25" s="290">
        <v>2</v>
      </c>
      <c r="B25" s="350" t="s">
        <v>25</v>
      </c>
      <c r="C25" s="336">
        <v>8732.8467860000001</v>
      </c>
      <c r="D25" s="350" t="s">
        <v>25</v>
      </c>
      <c r="E25" s="345">
        <v>6198.5269433999993</v>
      </c>
      <c r="F25" s="3"/>
      <c r="G25" s="290">
        <v>2</v>
      </c>
      <c r="H25" s="350" t="s">
        <v>11</v>
      </c>
      <c r="I25" s="336">
        <v>49040.580783129401</v>
      </c>
      <c r="J25" s="350" t="s">
        <v>11</v>
      </c>
      <c r="K25" s="345">
        <v>39041.221801295404</v>
      </c>
    </row>
    <row r="26" spans="1:11">
      <c r="A26" s="290">
        <v>3</v>
      </c>
      <c r="B26" s="350" t="s">
        <v>570</v>
      </c>
      <c r="C26" s="336">
        <v>8022.1341819999998</v>
      </c>
      <c r="D26" s="350" t="s">
        <v>19</v>
      </c>
      <c r="E26" s="345">
        <v>5711.7814545000001</v>
      </c>
      <c r="F26" s="3"/>
      <c r="G26" s="290">
        <v>3</v>
      </c>
      <c r="H26" s="350" t="s">
        <v>572</v>
      </c>
      <c r="I26" s="336">
        <v>45086.994148924699</v>
      </c>
      <c r="J26" s="350" t="s">
        <v>25</v>
      </c>
      <c r="K26" s="345">
        <v>37876.240088269202</v>
      </c>
    </row>
    <row r="27" spans="1:11">
      <c r="A27" s="290">
        <v>4</v>
      </c>
      <c r="B27" s="350" t="s">
        <v>572</v>
      </c>
      <c r="C27" s="336">
        <v>5593.6947090000003</v>
      </c>
      <c r="D27" s="350" t="s">
        <v>429</v>
      </c>
      <c r="E27" s="345">
        <v>5547.0452212999999</v>
      </c>
      <c r="F27" s="3"/>
      <c r="G27" s="290">
        <v>4</v>
      </c>
      <c r="H27" s="350" t="s">
        <v>10</v>
      </c>
      <c r="I27" s="336">
        <v>38560.464786578297</v>
      </c>
      <c r="J27" s="350" t="s">
        <v>573</v>
      </c>
      <c r="K27" s="345">
        <v>30050.419623350401</v>
      </c>
    </row>
    <row r="28" spans="1:11">
      <c r="A28" s="290">
        <v>5</v>
      </c>
      <c r="B28" s="350" t="s">
        <v>14</v>
      </c>
      <c r="C28" s="336">
        <v>4453.9182819999996</v>
      </c>
      <c r="D28" s="350" t="s">
        <v>14</v>
      </c>
      <c r="E28" s="345">
        <v>4972.1219185</v>
      </c>
      <c r="F28" s="3"/>
      <c r="G28" s="290">
        <v>5</v>
      </c>
      <c r="H28" s="350" t="s">
        <v>25</v>
      </c>
      <c r="I28" s="336">
        <v>24247.298787143201</v>
      </c>
      <c r="J28" s="350" t="s">
        <v>429</v>
      </c>
      <c r="K28" s="345">
        <v>21600.619149276001</v>
      </c>
    </row>
    <row r="29" spans="1:11">
      <c r="A29" s="290">
        <v>6</v>
      </c>
      <c r="B29" s="350" t="s">
        <v>264</v>
      </c>
      <c r="C29" s="336">
        <v>2659.9657040000002</v>
      </c>
      <c r="D29" s="350" t="s">
        <v>575</v>
      </c>
      <c r="E29" s="345">
        <v>4837.7464201000003</v>
      </c>
      <c r="F29" s="3"/>
      <c r="G29" s="290">
        <v>6</v>
      </c>
      <c r="H29" s="350" t="s">
        <v>19</v>
      </c>
      <c r="I29" s="336">
        <v>16753.180885841</v>
      </c>
      <c r="J29" s="350" t="s">
        <v>19</v>
      </c>
      <c r="K29" s="345">
        <v>20105.665485207999</v>
      </c>
    </row>
    <row r="30" spans="1:11">
      <c r="A30" s="290">
        <v>7</v>
      </c>
      <c r="B30" s="350" t="s">
        <v>429</v>
      </c>
      <c r="C30" s="336">
        <v>2532.4082349999999</v>
      </c>
      <c r="D30" s="350" t="s">
        <v>15</v>
      </c>
      <c r="E30" s="345">
        <v>3781.2635014000002</v>
      </c>
      <c r="F30" s="3"/>
      <c r="G30" s="290">
        <v>7</v>
      </c>
      <c r="H30" s="350" t="s">
        <v>429</v>
      </c>
      <c r="I30" s="336">
        <v>16702.797207849999</v>
      </c>
      <c r="J30" s="350" t="s">
        <v>10</v>
      </c>
      <c r="K30" s="345">
        <v>18789.326637984599</v>
      </c>
    </row>
    <row r="31" spans="1:11">
      <c r="A31" s="290">
        <v>8</v>
      </c>
      <c r="B31" s="350" t="s">
        <v>574</v>
      </c>
      <c r="C31" s="336">
        <v>2446.3400219999999</v>
      </c>
      <c r="D31" s="350" t="s">
        <v>26</v>
      </c>
      <c r="E31" s="345">
        <v>3574.5295366</v>
      </c>
      <c r="F31" s="3"/>
      <c r="G31" s="290">
        <v>8</v>
      </c>
      <c r="H31" s="350" t="s">
        <v>573</v>
      </c>
      <c r="I31" s="336">
        <v>16150.306649735599</v>
      </c>
      <c r="J31" s="350" t="s">
        <v>279</v>
      </c>
      <c r="K31" s="345">
        <v>15396.326373869699</v>
      </c>
    </row>
    <row r="32" spans="1:11">
      <c r="A32" s="290">
        <v>9</v>
      </c>
      <c r="B32" s="350" t="s">
        <v>15</v>
      </c>
      <c r="C32" s="336">
        <v>2351.8751649999999</v>
      </c>
      <c r="D32" s="350" t="s">
        <v>11</v>
      </c>
      <c r="E32" s="345">
        <v>3399.9249548000003</v>
      </c>
      <c r="F32" s="3"/>
      <c r="G32" s="290">
        <v>9</v>
      </c>
      <c r="H32" s="350" t="s">
        <v>27</v>
      </c>
      <c r="I32" s="336">
        <v>15502.465252264799</v>
      </c>
      <c r="J32" s="350" t="s">
        <v>26</v>
      </c>
      <c r="K32" s="345">
        <v>14645.044813165301</v>
      </c>
    </row>
    <row r="33" spans="1:11">
      <c r="A33" s="290">
        <v>10</v>
      </c>
      <c r="B33" s="350" t="s">
        <v>4</v>
      </c>
      <c r="C33" s="336">
        <v>1892.3149659999999</v>
      </c>
      <c r="D33" s="350" t="s">
        <v>10</v>
      </c>
      <c r="E33" s="345">
        <v>3299.9265255</v>
      </c>
      <c r="F33" s="3"/>
      <c r="G33" s="290">
        <v>10</v>
      </c>
      <c r="H33" s="350" t="s">
        <v>15</v>
      </c>
      <c r="I33" s="336">
        <v>15048.0295134073</v>
      </c>
      <c r="J33" s="350" t="s">
        <v>264</v>
      </c>
      <c r="K33" s="345">
        <v>10643.046333710501</v>
      </c>
    </row>
    <row r="34" spans="1:11">
      <c r="A34" s="36"/>
      <c r="B34" s="351" t="s">
        <v>564</v>
      </c>
      <c r="C34" s="336">
        <v>61796.188931999997</v>
      </c>
      <c r="D34" s="351" t="s">
        <v>564</v>
      </c>
      <c r="E34" s="345">
        <v>70976.037525799999</v>
      </c>
      <c r="F34" s="3"/>
      <c r="G34" s="36"/>
      <c r="H34" s="351" t="s">
        <v>564</v>
      </c>
      <c r="I34" s="336">
        <v>410075.66199478001</v>
      </c>
      <c r="J34" s="351" t="s">
        <v>564</v>
      </c>
      <c r="K34" s="345">
        <v>366300.42115331895</v>
      </c>
    </row>
    <row r="35" spans="1:11">
      <c r="B35" s="3"/>
      <c r="C35" s="33"/>
      <c r="D35" s="3"/>
      <c r="E35" s="33"/>
      <c r="F35" s="3"/>
      <c r="H35" s="3"/>
      <c r="I35" s="33"/>
      <c r="J35" s="3"/>
      <c r="K35" s="33"/>
    </row>
    <row r="36" spans="1:11">
      <c r="A36" s="3" t="s">
        <v>437</v>
      </c>
      <c r="B36" s="3"/>
      <c r="C36" s="33"/>
      <c r="D36" s="3"/>
      <c r="E36" s="33"/>
      <c r="F36" s="3"/>
      <c r="G36" s="3" t="s">
        <v>438</v>
      </c>
      <c r="H36" s="3"/>
      <c r="I36" s="33"/>
      <c r="J36" s="3"/>
      <c r="K36" s="33"/>
    </row>
    <row r="37" spans="1:11" ht="17.25" thickBot="1">
      <c r="A37" s="3" t="s">
        <v>439</v>
      </c>
      <c r="B37" s="3"/>
      <c r="C37" s="33"/>
      <c r="D37" s="3"/>
      <c r="E37" s="33"/>
      <c r="F37" s="3"/>
      <c r="G37" s="3" t="s">
        <v>440</v>
      </c>
      <c r="H37" s="3"/>
      <c r="I37" s="33"/>
      <c r="J37" s="3"/>
      <c r="K37" s="33"/>
    </row>
    <row r="38" spans="1:11" ht="16.5" customHeight="1">
      <c r="A38" s="513" t="s">
        <v>402</v>
      </c>
      <c r="B38" s="515" t="s">
        <v>30</v>
      </c>
      <c r="C38" s="515"/>
      <c r="D38" s="515" t="s">
        <v>441</v>
      </c>
      <c r="E38" s="516"/>
      <c r="F38" s="3"/>
      <c r="G38" s="513" t="s">
        <v>402</v>
      </c>
      <c r="H38" s="515" t="s">
        <v>30</v>
      </c>
      <c r="I38" s="515"/>
      <c r="J38" s="515" t="s">
        <v>442</v>
      </c>
      <c r="K38" s="516"/>
    </row>
    <row r="39" spans="1:11" ht="17.25" thickBot="1">
      <c r="A39" s="514"/>
      <c r="B39" s="299" t="s">
        <v>31</v>
      </c>
      <c r="C39" s="337" t="s">
        <v>408</v>
      </c>
      <c r="D39" s="299" t="s">
        <v>31</v>
      </c>
      <c r="E39" s="338" t="s">
        <v>408</v>
      </c>
      <c r="F39" s="34"/>
      <c r="G39" s="514"/>
      <c r="H39" s="299" t="s">
        <v>443</v>
      </c>
      <c r="I39" s="337" t="s">
        <v>408</v>
      </c>
      <c r="J39" s="299" t="s">
        <v>31</v>
      </c>
      <c r="K39" s="338" t="s">
        <v>408</v>
      </c>
    </row>
    <row r="40" spans="1:11">
      <c r="A40" s="290">
        <v>1</v>
      </c>
      <c r="B40" s="350" t="s">
        <v>562</v>
      </c>
      <c r="C40" s="336">
        <v>24825.873378111697</v>
      </c>
      <c r="D40" s="350" t="s">
        <v>562</v>
      </c>
      <c r="E40" s="345">
        <v>38527.7834864537</v>
      </c>
      <c r="F40" s="3"/>
      <c r="G40" s="290">
        <v>1</v>
      </c>
      <c r="H40" s="352" t="s">
        <v>25</v>
      </c>
      <c r="I40" s="347">
        <v>28655.653007647998</v>
      </c>
      <c r="J40" s="352" t="s">
        <v>562</v>
      </c>
      <c r="K40" s="354">
        <v>43867.922920318</v>
      </c>
    </row>
    <row r="41" spans="1:11">
      <c r="A41" s="290">
        <v>2</v>
      </c>
      <c r="B41" s="350" t="s">
        <v>25</v>
      </c>
      <c r="C41" s="336">
        <v>23719.546372034802</v>
      </c>
      <c r="D41" s="350" t="s">
        <v>19</v>
      </c>
      <c r="E41" s="345">
        <v>35551.070418778501</v>
      </c>
      <c r="F41" s="3"/>
      <c r="G41" s="290">
        <v>2</v>
      </c>
      <c r="H41" s="352" t="s">
        <v>562</v>
      </c>
      <c r="I41" s="347">
        <v>14905.643525060101</v>
      </c>
      <c r="J41" s="352" t="s">
        <v>429</v>
      </c>
      <c r="K41" s="354">
        <v>21736.379560622601</v>
      </c>
    </row>
    <row r="42" spans="1:11">
      <c r="A42" s="290">
        <v>3</v>
      </c>
      <c r="B42" s="350" t="s">
        <v>19</v>
      </c>
      <c r="C42" s="336">
        <v>21520.926245341099</v>
      </c>
      <c r="D42" s="350" t="s">
        <v>25</v>
      </c>
      <c r="E42" s="345">
        <v>14693.8030202962</v>
      </c>
      <c r="F42" s="3"/>
      <c r="G42" s="290">
        <v>3</v>
      </c>
      <c r="H42" s="352" t="s">
        <v>19</v>
      </c>
      <c r="I42" s="347">
        <v>14704.211752602501</v>
      </c>
      <c r="J42" s="352" t="s">
        <v>19</v>
      </c>
      <c r="K42" s="354">
        <v>12908.787993428499</v>
      </c>
    </row>
    <row r="43" spans="1:11">
      <c r="A43" s="290">
        <v>4</v>
      </c>
      <c r="B43" s="350" t="s">
        <v>11</v>
      </c>
      <c r="C43" s="336">
        <v>12632.1599742812</v>
      </c>
      <c r="D43" s="350" t="s">
        <v>11</v>
      </c>
      <c r="E43" s="345">
        <v>12759.9772724584</v>
      </c>
      <c r="F43" s="3"/>
      <c r="G43" s="290">
        <v>4</v>
      </c>
      <c r="H43" s="352" t="s">
        <v>429</v>
      </c>
      <c r="I43" s="347">
        <v>7144.0188296137003</v>
      </c>
      <c r="J43" s="352" t="s">
        <v>548</v>
      </c>
      <c r="K43" s="354">
        <v>11084.906246271201</v>
      </c>
    </row>
    <row r="44" spans="1:11">
      <c r="A44" s="290">
        <v>5</v>
      </c>
      <c r="B44" s="350" t="s">
        <v>566</v>
      </c>
      <c r="C44" s="336">
        <v>12481.316119045699</v>
      </c>
      <c r="D44" s="350" t="s">
        <v>279</v>
      </c>
      <c r="E44" s="345">
        <v>12723.7072307365</v>
      </c>
      <c r="F44" s="3"/>
      <c r="G44" s="290">
        <v>5</v>
      </c>
      <c r="H44" s="352" t="s">
        <v>566</v>
      </c>
      <c r="I44" s="347">
        <v>5203.2582597341006</v>
      </c>
      <c r="J44" s="352" t="s">
        <v>15</v>
      </c>
      <c r="K44" s="354">
        <v>7118.6926492386001</v>
      </c>
    </row>
    <row r="45" spans="1:11">
      <c r="A45" s="290">
        <v>6</v>
      </c>
      <c r="B45" s="350" t="s">
        <v>14</v>
      </c>
      <c r="C45" s="336">
        <v>10338.962372903099</v>
      </c>
      <c r="D45" s="350" t="s">
        <v>429</v>
      </c>
      <c r="E45" s="345">
        <v>8559.881861241769</v>
      </c>
      <c r="F45" s="3"/>
      <c r="G45" s="290">
        <v>6</v>
      </c>
      <c r="H45" s="352" t="s">
        <v>264</v>
      </c>
      <c r="I45" s="347">
        <v>5185.1278963886998</v>
      </c>
      <c r="J45" s="352" t="s">
        <v>14</v>
      </c>
      <c r="K45" s="354">
        <v>6827.1014844696001</v>
      </c>
    </row>
    <row r="46" spans="1:11">
      <c r="A46" s="290">
        <v>7</v>
      </c>
      <c r="B46" s="350" t="s">
        <v>10</v>
      </c>
      <c r="C46" s="336">
        <v>9412.0307291770314</v>
      </c>
      <c r="D46" s="350" t="s">
        <v>14</v>
      </c>
      <c r="E46" s="345">
        <v>7893.8924196104699</v>
      </c>
      <c r="F46" s="3"/>
      <c r="G46" s="290">
        <v>7</v>
      </c>
      <c r="H46" s="352" t="s">
        <v>279</v>
      </c>
      <c r="I46" s="347">
        <v>4627.6949224455002</v>
      </c>
      <c r="J46" s="352" t="s">
        <v>25</v>
      </c>
      <c r="K46" s="354">
        <v>6284.3192610254</v>
      </c>
    </row>
    <row r="47" spans="1:11">
      <c r="A47" s="290">
        <v>8</v>
      </c>
      <c r="B47" s="350" t="s">
        <v>27</v>
      </c>
      <c r="C47" s="336">
        <v>9202.0732663181498</v>
      </c>
      <c r="D47" s="350" t="s">
        <v>26</v>
      </c>
      <c r="E47" s="345">
        <v>7828.2111670159193</v>
      </c>
      <c r="F47" s="3"/>
      <c r="G47" s="290">
        <v>8</v>
      </c>
      <c r="H47" s="352" t="s">
        <v>27</v>
      </c>
      <c r="I47" s="347">
        <v>3990.1441541837003</v>
      </c>
      <c r="J47" s="352" t="s">
        <v>11</v>
      </c>
      <c r="K47" s="354">
        <v>4193.3149790675998</v>
      </c>
    </row>
    <row r="48" spans="1:11" ht="22.5">
      <c r="A48" s="290">
        <v>9</v>
      </c>
      <c r="B48" s="350" t="s">
        <v>276</v>
      </c>
      <c r="C48" s="336">
        <v>7800.7013626432599</v>
      </c>
      <c r="D48" s="350" t="s">
        <v>548</v>
      </c>
      <c r="E48" s="345">
        <v>7545.1255891298306</v>
      </c>
      <c r="F48" s="3"/>
      <c r="G48" s="290">
        <v>9</v>
      </c>
      <c r="H48" s="352" t="s">
        <v>11</v>
      </c>
      <c r="I48" s="347">
        <v>3930.7526619833998</v>
      </c>
      <c r="J48" s="352" t="s">
        <v>28</v>
      </c>
      <c r="K48" s="354">
        <v>3132.3310312161002</v>
      </c>
    </row>
    <row r="49" spans="1:11">
      <c r="A49" s="290">
        <v>10</v>
      </c>
      <c r="B49" s="350" t="s">
        <v>13</v>
      </c>
      <c r="C49" s="336">
        <v>5806.4294441418506</v>
      </c>
      <c r="D49" s="350" t="s">
        <v>10</v>
      </c>
      <c r="E49" s="345">
        <v>7289.6517421440603</v>
      </c>
      <c r="F49" s="3"/>
      <c r="G49" s="290">
        <v>10</v>
      </c>
      <c r="H49" s="352" t="s">
        <v>4</v>
      </c>
      <c r="I49" s="347">
        <v>3769.3702444176001</v>
      </c>
      <c r="J49" s="352" t="s">
        <v>264</v>
      </c>
      <c r="K49" s="354">
        <v>2623.2795582295998</v>
      </c>
    </row>
    <row r="50" spans="1:11">
      <c r="A50" s="36"/>
      <c r="B50" s="351" t="s">
        <v>564</v>
      </c>
      <c r="C50" s="336">
        <v>225192.87008509799</v>
      </c>
      <c r="D50" s="351" t="s">
        <v>564</v>
      </c>
      <c r="E50" s="345">
        <v>227997.11666590601</v>
      </c>
      <c r="F50" s="3"/>
      <c r="G50" s="36"/>
      <c r="H50" s="355" t="s">
        <v>564</v>
      </c>
      <c r="I50" s="347">
        <v>143039.43454864802</v>
      </c>
      <c r="J50" s="355" t="s">
        <v>564</v>
      </c>
      <c r="K50" s="354">
        <v>144557.595451731</v>
      </c>
    </row>
    <row r="51" spans="1:11">
      <c r="A51" s="52"/>
      <c r="B51" s="52"/>
      <c r="C51" s="54"/>
      <c r="D51" s="52"/>
      <c r="E51" s="54"/>
      <c r="F51" s="3"/>
      <c r="G51" s="52"/>
      <c r="H51" s="52"/>
      <c r="I51" s="54"/>
      <c r="J51" s="52"/>
      <c r="K51" s="54"/>
    </row>
    <row r="52" spans="1:11">
      <c r="A52" s="3" t="s">
        <v>393</v>
      </c>
      <c r="B52" s="3"/>
      <c r="C52" s="33"/>
      <c r="D52" s="3"/>
      <c r="E52" s="33"/>
      <c r="F52" s="3"/>
      <c r="G52" s="3" t="s">
        <v>374</v>
      </c>
      <c r="H52" s="3"/>
      <c r="I52" s="33"/>
      <c r="J52" s="3"/>
      <c r="K52" s="33"/>
    </row>
    <row r="53" spans="1:11">
      <c r="A53" s="3"/>
    </row>
  </sheetData>
  <mergeCells count="18">
    <mergeCell ref="J6:K6"/>
    <mergeCell ref="A6:A7"/>
    <mergeCell ref="B6:C6"/>
    <mergeCell ref="D6:E6"/>
    <mergeCell ref="G6:G7"/>
    <mergeCell ref="H6:I6"/>
    <mergeCell ref="J38:K38"/>
    <mergeCell ref="A22:A23"/>
    <mergeCell ref="B22:C22"/>
    <mergeCell ref="D22:E22"/>
    <mergeCell ref="G22:G23"/>
    <mergeCell ref="H22:I22"/>
    <mergeCell ref="J22:K22"/>
    <mergeCell ref="A38:A39"/>
    <mergeCell ref="B38:C38"/>
    <mergeCell ref="D38:E38"/>
    <mergeCell ref="G38:G39"/>
    <mergeCell ref="H38:I38"/>
  </mergeCells>
  <phoneticPr fontId="3" type="noConversion"/>
  <pageMargins left="0.23" right="0.16" top="0.74803149606299213" bottom="0.74803149606299213" header="0.31496062992125984" footer="0.31496062992125984"/>
  <pageSetup paperSize="9" scale="56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15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6</vt:lpstr>
      <vt:lpstr>7</vt:lpstr>
      <vt:lpstr>8-1</vt:lpstr>
      <vt:lpstr>8-2</vt:lpstr>
      <vt:lpstr>9,10</vt:lpstr>
      <vt:lpstr>11,12</vt:lpstr>
      <vt:lpstr>13,14</vt:lpstr>
      <vt:lpstr>15</vt:lpstr>
      <vt:lpstr>16,17</vt:lpstr>
      <vt:lpstr>18,19</vt:lpstr>
      <vt:lpstr>20</vt:lpstr>
      <vt:lpstr>21</vt:lpstr>
      <vt:lpstr>22</vt:lpstr>
      <vt:lpstr>23</vt:lpstr>
      <vt:lpstr>24</vt:lpstr>
      <vt:lpstr>25</vt:lpstr>
      <vt:lpstr>'11,12'!Print_Area</vt:lpstr>
      <vt:lpstr>'13,14'!Print_Area</vt:lpstr>
      <vt:lpstr>'15'!Print_Area</vt:lpstr>
      <vt:lpstr>'16,17'!Print_Area</vt:lpstr>
      <vt:lpstr>'18,19'!Print_Area</vt:lpstr>
      <vt:lpstr>'20'!Print_Area</vt:lpstr>
      <vt:lpstr>'21'!Print_Area</vt:lpstr>
      <vt:lpstr>'23'!Print_Area</vt:lpstr>
      <vt:lpstr>'24'!Print_Area</vt:lpstr>
      <vt:lpstr>'25'!Print_Area</vt:lpstr>
      <vt:lpstr>'5'!Print_Area</vt:lpstr>
      <vt:lpstr>'6'!Print_Area</vt:lpstr>
      <vt:lpstr>'7'!Print_Area</vt:lpstr>
      <vt:lpstr>'8-1'!Print_Area</vt:lpstr>
      <vt:lpstr>'9,10'!Print_Area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akc-365</dc:creator>
  <cp:lastModifiedBy>akc-365</cp:lastModifiedBy>
  <cp:lastPrinted>2012-11-06T02:28:11Z</cp:lastPrinted>
  <dcterms:created xsi:type="dcterms:W3CDTF">2011-07-11T05:33:46Z</dcterms:created>
  <dcterms:modified xsi:type="dcterms:W3CDTF">2015-10-07T06:48:14Z</dcterms:modified>
</cp:coreProperties>
</file>