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iciency Lift (Indiviual Temp" sheetId="1" r:id="rId4"/>
    <sheet state="visible" name="Efficiency Lift (Individual Exa" sheetId="2" r:id="rId5"/>
    <sheet state="visible" name="Efficiency Lift (Team Template)" sheetId="3" r:id="rId6"/>
    <sheet state="visible" name="Efficiency Lift (Team Example)" sheetId="4" r:id="rId7"/>
    <sheet state="visible" name="Productivity Lift (Individual T" sheetId="5" r:id="rId8"/>
    <sheet state="visible" name="Productivity Lift (Individual E" sheetId="6" r:id="rId9"/>
    <sheet state="visible" name="Productivity Lift (Team Templat" sheetId="7" r:id="rId10"/>
    <sheet state="visible" name="Productivity Lift (Team Example" sheetId="8" r:id="rId11"/>
  </sheets>
  <definedNames/>
  <calcPr/>
</workbook>
</file>

<file path=xl/sharedStrings.xml><?xml version="1.0" encoding="utf-8"?>
<sst xmlns="http://schemas.openxmlformats.org/spreadsheetml/2006/main" count="356" uniqueCount="93">
  <si>
    <r>
      <rPr>
        <rFont val="Arial"/>
        <b/>
        <color rgb="FF3C78D8"/>
        <sz val="16.0"/>
      </rPr>
      <t>Efficiency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Individual</t>
    </r>
    <r>
      <rPr>
        <rFont val="Arial"/>
        <b/>
        <color theme="1"/>
        <sz val="16.0"/>
      </rPr>
      <t xml:space="preserve"> Template)</t>
    </r>
  </si>
  <si>
    <t>Save Time and Money by Doing Work Faster.</t>
  </si>
  <si>
    <t>Part 1: Value Analysis</t>
  </si>
  <si>
    <t>Notes</t>
  </si>
  <si>
    <t>Comp</t>
  </si>
  <si>
    <t>(Variable) Enter total annual comp (salary + payroll taxes + benefits). Use base salary if total comp is unknown.</t>
  </si>
  <si>
    <t>Work Hours</t>
  </si>
  <si>
    <t>(Variable) Standard work year based on 40 hr/week is 2,080. Adjust as needed.</t>
  </si>
  <si>
    <t>Cost Per Hour</t>
  </si>
  <si>
    <t>(Calculated) Comp / work hours.</t>
  </si>
  <si>
    <t>Est. Time Savings (%)</t>
  </si>
  <si>
    <t>(Variable) Explore different assumptions using a conservative (e.g. 10%), likely (e.g. 20%), best model (e.g. 30%).</t>
  </si>
  <si>
    <t>Est. Hours Saved</t>
  </si>
  <si>
    <t>(Calculated) Est. time savings (%) x work hours.</t>
  </si>
  <si>
    <t>VALUE OF SAVINGS</t>
  </si>
  <si>
    <t>(Calculated) Hours saved x cost per hour.</t>
  </si>
  <si>
    <t>Part 2: Cost Analysis</t>
  </si>
  <si>
    <t>AI Training Hours</t>
  </si>
  <si>
    <t>(Variable) Est. number of AI training hours for the year.</t>
  </si>
  <si>
    <t>AI Training Human Costs</t>
  </si>
  <si>
    <t>(Calculated) AI training hours x cost per hour.</t>
  </si>
  <si>
    <t>AI Training License / Fees</t>
  </si>
  <si>
    <t>(Variable) Cost of AI training license and related fees (such as guest speakers, workshops, etc).</t>
  </si>
  <si>
    <t>Total AI Training Costs</t>
  </si>
  <si>
    <t>(Calculated) AI training human costs + AI training license / fees.</t>
  </si>
  <si>
    <t>AI Tech Costs</t>
  </si>
  <si>
    <t xml:space="preserve">(Variable) Related tech costs such as ChatGPT or Gemini annual licenses. </t>
  </si>
  <si>
    <t>TOTAL AI COSTS</t>
  </si>
  <si>
    <t>(Calculated) Cost of AI training + AI tech</t>
  </si>
  <si>
    <t>Part 3: Net Value Estimate</t>
  </si>
  <si>
    <t>FIRST-YEAR NET VALUE</t>
  </si>
  <si>
    <t xml:space="preserve">(Calculated) Value of savings - total AI costs. </t>
  </si>
  <si>
    <t>ROI</t>
  </si>
  <si>
    <t>2025 © SmarterX Ventures, LLC. All rights reserved.</t>
  </si>
  <si>
    <r>
      <rPr>
        <rFont val="Arial"/>
        <b/>
        <color rgb="FF3C78D8"/>
        <sz val="16.0"/>
      </rPr>
      <t>Efficiency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Individual</t>
    </r>
    <r>
      <rPr>
        <rFont val="Arial"/>
        <b/>
        <color theme="1"/>
        <sz val="16.0"/>
      </rPr>
      <t xml:space="preserve"> Example)</t>
    </r>
  </si>
  <si>
    <r>
      <rPr>
        <rFont val="Arial"/>
        <b/>
        <color rgb="FF3C78D8"/>
        <sz val="16.0"/>
      </rPr>
      <t>Efficiency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Team</t>
    </r>
    <r>
      <rPr>
        <rFont val="Arial"/>
        <b/>
        <color theme="1"/>
        <sz val="16.0"/>
      </rPr>
      <t xml:space="preserve"> Template)</t>
    </r>
  </si>
  <si>
    <t>Number of Learners</t>
  </si>
  <si>
    <t>(Variable) Enter the total number of learners.</t>
  </si>
  <si>
    <t>Combined Comp</t>
  </si>
  <si>
    <t>(Variable) Enter total combined comp (salary + payroll taxes + benefits) of all learners. Use base salary if total comp is unknown.</t>
  </si>
  <si>
    <t>Average Work Hours</t>
  </si>
  <si>
    <t>Combined Work Hours</t>
  </si>
  <si>
    <t>(Calcuated) Average work hours x number of learners.</t>
  </si>
  <si>
    <t>Blended Cost Per Hour</t>
  </si>
  <si>
    <t>(Calculated) Combined comp / combined work hours</t>
  </si>
  <si>
    <t>(Calculated) Est. time savings (%) x combined work hours.</t>
  </si>
  <si>
    <t>(Calculated) Est. hours saved x blended cost per hour.</t>
  </si>
  <si>
    <t>AI Training Hours Per Learner</t>
  </si>
  <si>
    <t>(Variable) Est. number of AI training hours for the year per learner.</t>
  </si>
  <si>
    <t>Combined AI Training Hours</t>
  </si>
  <si>
    <t>(Calculated) Number of learners x AI training hours per learner.</t>
  </si>
  <si>
    <t>Combined AI Training Human Costs</t>
  </si>
  <si>
    <t>(Calculated) AI training hours x blended cost per hour.</t>
  </si>
  <si>
    <t>AI Training License / Fees Per Learner</t>
  </si>
  <si>
    <t>(Variable) Cost of AI training license and related fees (such as guest speakers, workshops, etc) per learner.</t>
  </si>
  <si>
    <t>Combined AI Training License / Fees</t>
  </si>
  <si>
    <t>(Calculated) Cost of AI training license / fees per learner x number of learners.</t>
  </si>
  <si>
    <t>AI Tech Costs Per Learner</t>
  </si>
  <si>
    <t>(Variable) Enter related tech costs such as ChatGPT or Gemini annual license fees per learner.</t>
  </si>
  <si>
    <t>Total AI Tech Costs</t>
  </si>
  <si>
    <t>(Calculated) AI tech costs per learner x number of learners.</t>
  </si>
  <si>
    <r>
      <rPr>
        <rFont val="Arial"/>
        <b/>
        <color rgb="FF3C78D8"/>
        <sz val="16.0"/>
      </rPr>
      <t>Efficiency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Team</t>
    </r>
    <r>
      <rPr>
        <rFont val="Arial"/>
        <b/>
        <color theme="1"/>
        <sz val="16.0"/>
      </rPr>
      <t xml:space="preserve"> Template)</t>
    </r>
  </si>
  <si>
    <r>
      <rPr>
        <rFont val="Arial"/>
        <b/>
        <color rgb="FF3C78D8"/>
        <sz val="16.0"/>
      </rPr>
      <t>Productivity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Individual</t>
    </r>
    <r>
      <rPr>
        <rFont val="Arial"/>
        <b/>
        <color theme="1"/>
        <sz val="16.0"/>
      </rPr>
      <t xml:space="preserve"> Template)</t>
    </r>
  </si>
  <si>
    <t>Increase Output and Revenue by Doing More.</t>
  </si>
  <si>
    <t>(Variable) Standard work year based on 40 hr/week. Adjust as needed.</t>
  </si>
  <si>
    <t>(Calculated) Cost is annual comp / work hours per year.</t>
  </si>
  <si>
    <t>Value of Work Multiple</t>
  </si>
  <si>
    <t xml:space="preserve">(Variable) Varies by profession and role. A conservative multiple would be 1.5 - 2.0x. </t>
  </si>
  <si>
    <t>Value of Work / Hour</t>
  </si>
  <si>
    <t>(Calculated) Cost per hour x value of work multiple.</t>
  </si>
  <si>
    <t>Annual Value of Work</t>
  </si>
  <si>
    <t>(Calculated) work hours x value of work / hour.</t>
  </si>
  <si>
    <t>Est. Productivity Lift (%)</t>
  </si>
  <si>
    <t>(Variable) Explore different assumptions use a conservative (e.g. 10%), likely (e.g. 20%), best model (e.g. 30%).</t>
  </si>
  <si>
    <t>Value of Productivity Lift</t>
  </si>
  <si>
    <t>(Calculated) Annual value of work x est. productivity lift %.</t>
  </si>
  <si>
    <t>New Annual Value of Work</t>
  </si>
  <si>
    <t>(Calculated) Annual value of work + value of productivity lift.</t>
  </si>
  <si>
    <t>(Calculated) Cost of training hours x cost per hour.</t>
  </si>
  <si>
    <t xml:space="preserve">(Variable) Enter related tech costs such as ChatGPT or Gemini annual license fees. </t>
  </si>
  <si>
    <t xml:space="preserve">(Calculated) Value of productivity lift - total AI costs. </t>
  </si>
  <si>
    <r>
      <rPr>
        <rFont val="Arial"/>
        <b/>
        <color rgb="FF3C78D8"/>
        <sz val="16.0"/>
      </rPr>
      <t>Productivity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Individual</t>
    </r>
    <r>
      <rPr>
        <rFont val="Arial"/>
        <b/>
        <color theme="1"/>
        <sz val="16.0"/>
      </rPr>
      <t xml:space="preserve"> Example)</t>
    </r>
  </si>
  <si>
    <t>(Calculated) Work hours x value of work / hour.</t>
  </si>
  <si>
    <r>
      <rPr>
        <rFont val="Arial"/>
        <b/>
        <color rgb="FF3C78D8"/>
        <sz val="16.0"/>
      </rPr>
      <t>Productivity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Team</t>
    </r>
    <r>
      <rPr>
        <rFont val="Arial"/>
        <b/>
        <color theme="1"/>
        <sz val="16.0"/>
      </rPr>
      <t xml:space="preserve"> Example)</t>
    </r>
  </si>
  <si>
    <t>Blended Value of Work / Hour</t>
  </si>
  <si>
    <t>(Calculated) Blended per hour x value of work multiple.</t>
  </si>
  <si>
    <t>Avg. Annual Value of Work</t>
  </si>
  <si>
    <t>Avg. Value of Productivity Lift</t>
  </si>
  <si>
    <t>Avg. New Annual Value of Work</t>
  </si>
  <si>
    <t>TOTAL VALUE OF PRODUCTIVITY LIFT</t>
  </si>
  <si>
    <t>(Calculated) Avg. value of productivity lift x number of learners.</t>
  </si>
  <si>
    <t>(Calculated) Total AI costs per learner x number of learners.</t>
  </si>
  <si>
    <r>
      <rPr>
        <rFont val="Arial"/>
        <b/>
        <color rgb="FF3C78D8"/>
        <sz val="16.0"/>
      </rPr>
      <t>Productivity</t>
    </r>
    <r>
      <rPr>
        <rFont val="Arial"/>
        <b/>
        <color theme="1"/>
        <sz val="16.0"/>
      </rPr>
      <t xml:space="preserve"> Lift (</t>
    </r>
    <r>
      <rPr>
        <rFont val="Arial"/>
        <b/>
        <color rgb="FF3C78D8"/>
        <sz val="16.0"/>
      </rPr>
      <t>Team</t>
    </r>
    <r>
      <rPr>
        <rFont val="Arial"/>
        <b/>
        <color theme="1"/>
        <sz val="16.0"/>
      </rPr>
      <t xml:space="preserve"> Example)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</si>
</sst>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#,##0.0"/>
    <numFmt numFmtId="166" formatCode="0.0"/>
  </numFmts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6.0"/>
      <color theme="1"/>
      <name val="Arial"/>
      <scheme val="minor"/>
    </font>
    <font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i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3" fontId="1" numFmtId="164" xfId="0" applyAlignment="1" applyBorder="1" applyFill="1" applyFont="1" applyNumberForma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3" fontId="1" numFmtId="9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4" fontId="4" numFmtId="164" xfId="0" applyAlignment="1" applyBorder="1" applyFill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9" xfId="0" applyAlignment="1" applyBorder="1" applyFont="1" applyNumberFormat="1">
      <alignment horizontal="center"/>
    </xf>
    <xf borderId="0" fillId="0" fontId="5" numFmtId="0" xfId="0" applyAlignment="1" applyFont="1">
      <alignment horizontal="left" readingOrder="0" shrinkToFit="0" wrapText="0"/>
    </xf>
    <xf borderId="1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3" fontId="1" numFmtId="165" xfId="0" applyAlignment="1" applyBorder="1" applyFont="1" applyNumberFormat="1">
      <alignment horizontal="center" readingOrder="0"/>
    </xf>
    <xf borderId="0" fillId="0" fontId="4" numFmtId="0" xfId="0" applyFont="1"/>
    <xf borderId="1" fillId="0" fontId="4" numFmtId="164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171450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161925</xdr:rowOff>
    </xdr:from>
    <xdr:ext cx="317182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25.88"/>
    <col customWidth="1" min="3" max="3" width="15.38"/>
    <col customWidth="1" min="4" max="4" width="102.63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4</v>
      </c>
      <c r="C8" s="8"/>
      <c r="D8" s="7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6</v>
      </c>
      <c r="C9" s="9">
        <v>2080.0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8</v>
      </c>
      <c r="C10" s="10">
        <f>C8/C9</f>
        <v>0</v>
      </c>
      <c r="D10" s="7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10</v>
      </c>
      <c r="C11" s="11"/>
      <c r="D11" s="7" t="s"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12</v>
      </c>
      <c r="C12" s="12">
        <f>C9*C11</f>
        <v>0</v>
      </c>
      <c r="D12" s="7" t="s">
        <v>13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14</v>
      </c>
      <c r="C13" s="14">
        <f>C12*C10</f>
        <v>0</v>
      </c>
      <c r="D13" s="7" t="s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 t="s">
        <v>16</v>
      </c>
      <c r="C15" s="6"/>
      <c r="D15" s="5" t="s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17</v>
      </c>
      <c r="C16" s="15"/>
      <c r="D16" s="7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 t="s">
        <v>19</v>
      </c>
      <c r="C17" s="10">
        <f>C16*C10</f>
        <v>0</v>
      </c>
      <c r="D17" s="7" t="s"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 t="s">
        <v>21</v>
      </c>
      <c r="C18" s="8"/>
      <c r="D18" s="7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23</v>
      </c>
      <c r="C19" s="16">
        <f>SUM(C17:C18)</f>
        <v>0</v>
      </c>
      <c r="D19" s="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25</v>
      </c>
      <c r="C20" s="8"/>
      <c r="D20" s="7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 t="s">
        <v>27</v>
      </c>
      <c r="C21" s="14">
        <f>C19+C20</f>
        <v>0</v>
      </c>
      <c r="D21" s="7" t="s">
        <v>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29</v>
      </c>
      <c r="C23" s="6"/>
      <c r="D23" s="5" t="s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3" t="s">
        <v>30</v>
      </c>
      <c r="C24" s="17">
        <f>C13-C21</f>
        <v>0</v>
      </c>
      <c r="D24" s="7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3" t="s">
        <v>32</v>
      </c>
      <c r="C25" s="18" t="str">
        <f>(C24/C21)*100%</f>
        <v>#DIV/0!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9" t="str">
        <f>C25*100%</f>
        <v>#DIV/0!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0" t="s">
        <v>33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25.88"/>
    <col customWidth="1" min="3" max="3" width="15.38"/>
    <col customWidth="1" min="4" max="4" width="103.63"/>
  </cols>
  <sheetData>
    <row r="1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34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4</v>
      </c>
      <c r="C8" s="8">
        <v>120000.0</v>
      </c>
      <c r="D8" s="7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6</v>
      </c>
      <c r="C9" s="9">
        <v>2080.0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8</v>
      </c>
      <c r="C10" s="10">
        <f>C8/C9</f>
        <v>57.69230769</v>
      </c>
      <c r="D10" s="7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10</v>
      </c>
      <c r="C11" s="11">
        <v>0.2</v>
      </c>
      <c r="D11" s="7" t="s"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12</v>
      </c>
      <c r="C12" s="21">
        <f>C9*C11</f>
        <v>416</v>
      </c>
      <c r="D12" s="7" t="s">
        <v>13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14</v>
      </c>
      <c r="C13" s="14">
        <f>C12*C10</f>
        <v>24000</v>
      </c>
      <c r="D13" s="7" t="s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 t="s">
        <v>16</v>
      </c>
      <c r="C15" s="6"/>
      <c r="D15" s="5" t="s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17</v>
      </c>
      <c r="C16" s="15">
        <v>25.0</v>
      </c>
      <c r="D16" s="7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 t="s">
        <v>19</v>
      </c>
      <c r="C17" s="10">
        <f>C16*C10</f>
        <v>1442.307692</v>
      </c>
      <c r="D17" s="7" t="s"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 t="s">
        <v>21</v>
      </c>
      <c r="C18" s="8">
        <v>300.0</v>
      </c>
      <c r="D18" s="7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23</v>
      </c>
      <c r="C19" s="16">
        <f>SUM(C17:C18)</f>
        <v>1742.307692</v>
      </c>
      <c r="D19" s="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25</v>
      </c>
      <c r="C20" s="8">
        <v>300.0</v>
      </c>
      <c r="D20" s="7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 t="s">
        <v>27</v>
      </c>
      <c r="C21" s="14">
        <f>C19+C20</f>
        <v>2042.307692</v>
      </c>
      <c r="D21" s="7" t="s">
        <v>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29</v>
      </c>
      <c r="C23" s="6"/>
      <c r="D23" s="5" t="s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3" t="s">
        <v>30</v>
      </c>
      <c r="C24" s="17">
        <f>C13-C21</f>
        <v>21957.69231</v>
      </c>
      <c r="D24" s="7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3" t="s">
        <v>32</v>
      </c>
      <c r="C25" s="18">
        <f>(C24/C21)*100%</f>
        <v>10.75141243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9">
        <f>C25*100%</f>
        <v>10.75141243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" t="s">
        <v>33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36.25"/>
    <col customWidth="1" min="3" max="3" width="15.38"/>
    <col customWidth="1" min="4" max="4" width="115.25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35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36</v>
      </c>
      <c r="C8" s="9"/>
      <c r="D8" s="7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38</v>
      </c>
      <c r="C9" s="8"/>
      <c r="D9" s="7" t="s">
        <v>39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40</v>
      </c>
      <c r="C10" s="9">
        <v>2080.0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41</v>
      </c>
      <c r="C11" s="22">
        <f>C10*C8</f>
        <v>0</v>
      </c>
      <c r="D11" s="7" t="s">
        <v>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43</v>
      </c>
      <c r="C12" s="10" t="str">
        <f>C9/C11</f>
        <v>#DIV/0!</v>
      </c>
      <c r="D12" s="7" t="s">
        <v>44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10</v>
      </c>
      <c r="C13" s="11"/>
      <c r="D13" s="7" t="s">
        <v>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12</v>
      </c>
      <c r="C14" s="12">
        <f t="shared" ref="C14:C15" si="1">C11*C13</f>
        <v>0</v>
      </c>
      <c r="D14" s="7" t="s">
        <v>45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14</v>
      </c>
      <c r="C15" s="23" t="str">
        <f t="shared" si="1"/>
        <v>#DIV/0!</v>
      </c>
      <c r="D15" s="7" t="s">
        <v>46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16</v>
      </c>
      <c r="C17" s="6"/>
      <c r="D17" s="5" t="s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 t="s">
        <v>47</v>
      </c>
      <c r="C18" s="15"/>
      <c r="D18" s="7" t="s">
        <v>48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49</v>
      </c>
      <c r="C19" s="22">
        <f>C8*C18</f>
        <v>0</v>
      </c>
      <c r="D19" s="7" t="s">
        <v>50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51</v>
      </c>
      <c r="C20" s="10" t="str">
        <f>C19*C12</f>
        <v>#DIV/0!</v>
      </c>
      <c r="D20" s="7" t="s">
        <v>52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53</v>
      </c>
      <c r="C21" s="8"/>
      <c r="D21" s="7" t="s">
        <v>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55</v>
      </c>
      <c r="C22" s="16">
        <f>C21*C8</f>
        <v>0</v>
      </c>
      <c r="D22" s="7" t="s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23</v>
      </c>
      <c r="C23" s="16" t="str">
        <f>C22+C20</f>
        <v>#DIV/0!</v>
      </c>
      <c r="D23" s="7" t="s">
        <v>24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57</v>
      </c>
      <c r="C24" s="8"/>
      <c r="D24" s="7" t="s">
        <v>58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 t="s">
        <v>59</v>
      </c>
      <c r="C25" s="16">
        <f>C24*C8</f>
        <v>0</v>
      </c>
      <c r="D25" s="7" t="s">
        <v>60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3" t="s">
        <v>27</v>
      </c>
      <c r="C26" s="23" t="str">
        <f>C23+C25</f>
        <v>#DIV/0!</v>
      </c>
      <c r="D26" s="7" t="s">
        <v>28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29</v>
      </c>
      <c r="C28" s="6"/>
      <c r="D28" s="5" t="s">
        <v>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3" t="s">
        <v>30</v>
      </c>
      <c r="C29" s="24" t="str">
        <f>C15-C26</f>
        <v>#DIV/0!</v>
      </c>
      <c r="D29" s="7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3" t="s">
        <v>32</v>
      </c>
      <c r="C30" s="18" t="str">
        <f>(C29/C26)*100%</f>
        <v>#DIV/0!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9" t="str">
        <f>C30*100%</f>
        <v>#DIV/0!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" t="s">
        <v>33</v>
      </c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36.25"/>
    <col customWidth="1" min="3" max="3" width="15.38"/>
    <col customWidth="1" min="4" max="4" width="116.88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61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36</v>
      </c>
      <c r="C8" s="9">
        <v>25.0</v>
      </c>
      <c r="D8" s="7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38</v>
      </c>
      <c r="C9" s="8">
        <v>2500000.0</v>
      </c>
      <c r="D9" s="7" t="s">
        <v>39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40</v>
      </c>
      <c r="C10" s="9">
        <v>2080.0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41</v>
      </c>
      <c r="C11" s="22">
        <f>C10*C8</f>
        <v>52000</v>
      </c>
      <c r="D11" s="7" t="s">
        <v>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43</v>
      </c>
      <c r="C12" s="10">
        <f>C9/C11</f>
        <v>48.07692308</v>
      </c>
      <c r="D12" s="7" t="s">
        <v>44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10</v>
      </c>
      <c r="C13" s="11">
        <v>0.2</v>
      </c>
      <c r="D13" s="7" t="s">
        <v>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12</v>
      </c>
      <c r="C14" s="12">
        <f t="shared" ref="C14:C15" si="1">C11*C13</f>
        <v>10400</v>
      </c>
      <c r="D14" s="7" t="s">
        <v>45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14</v>
      </c>
      <c r="C15" s="14">
        <f t="shared" si="1"/>
        <v>500000</v>
      </c>
      <c r="D15" s="7" t="s">
        <v>46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16</v>
      </c>
      <c r="C17" s="6"/>
      <c r="D17" s="5" t="s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 t="s">
        <v>47</v>
      </c>
      <c r="C18" s="15">
        <v>15.0</v>
      </c>
      <c r="D18" s="7" t="s">
        <v>48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49</v>
      </c>
      <c r="C19" s="22">
        <f>C8*C18</f>
        <v>375</v>
      </c>
      <c r="D19" s="7" t="s">
        <v>50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51</v>
      </c>
      <c r="C20" s="10">
        <f>C19*C12</f>
        <v>18028.84615</v>
      </c>
      <c r="D20" s="7" t="s">
        <v>52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53</v>
      </c>
      <c r="C21" s="8">
        <v>300.0</v>
      </c>
      <c r="D21" s="7" t="s">
        <v>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55</v>
      </c>
      <c r="C22" s="16">
        <f>C21*C8</f>
        <v>7500</v>
      </c>
      <c r="D22" s="7" t="s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23</v>
      </c>
      <c r="C23" s="16">
        <f> C22+C20</f>
        <v>25528.84615</v>
      </c>
      <c r="D23" s="7" t="s">
        <v>24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57</v>
      </c>
      <c r="C24" s="8">
        <v>300.0</v>
      </c>
      <c r="D24" s="7" t="s">
        <v>58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 t="s">
        <v>59</v>
      </c>
      <c r="C25" s="16">
        <f>C24*C8</f>
        <v>7500</v>
      </c>
      <c r="D25" s="7" t="s">
        <v>60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3" t="s">
        <v>27</v>
      </c>
      <c r="C26" s="14">
        <f>C23+C25</f>
        <v>33028.84615</v>
      </c>
      <c r="D26" s="7" t="s">
        <v>28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29</v>
      </c>
      <c r="C28" s="6"/>
      <c r="D28" s="5" t="s">
        <v>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3" t="s">
        <v>30</v>
      </c>
      <c r="C29" s="17">
        <f>C15-C26</f>
        <v>466971.1538</v>
      </c>
      <c r="D29" s="7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3" t="s">
        <v>32</v>
      </c>
      <c r="C30" s="18">
        <f>(C29/C26)*100%</f>
        <v>14.13828239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9">
        <f>C30*100%</f>
        <v>14.13828239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0" t="s">
        <v>33</v>
      </c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27.75"/>
    <col customWidth="1" min="3" max="3" width="15.38"/>
    <col customWidth="1" min="4" max="4" width="100.0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62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63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4</v>
      </c>
      <c r="C8" s="8"/>
      <c r="D8" s="7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6</v>
      </c>
      <c r="C9" s="9">
        <v>2080.0</v>
      </c>
      <c r="D9" s="7" t="s">
        <v>64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8</v>
      </c>
      <c r="C10" s="10">
        <f>C8/C9</f>
        <v>0</v>
      </c>
      <c r="D10" s="7" t="s">
        <v>65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66</v>
      </c>
      <c r="C11" s="25">
        <v>2.0</v>
      </c>
      <c r="D11" s="7" t="s">
        <v>67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68</v>
      </c>
      <c r="C12" s="16">
        <f>C10*C11</f>
        <v>0</v>
      </c>
      <c r="D12" s="7" t="s">
        <v>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70</v>
      </c>
      <c r="C13" s="16">
        <f>C9*C12</f>
        <v>0</v>
      </c>
      <c r="D13" s="7" t="s">
        <v>71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72</v>
      </c>
      <c r="C14" s="11"/>
      <c r="D14" s="7" t="s">
        <v>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/>
      <c r="B15" s="13" t="s">
        <v>74</v>
      </c>
      <c r="C15" s="27">
        <f>C13*C14</f>
        <v>0</v>
      </c>
      <c r="D15" s="7" t="s">
        <v>75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"/>
      <c r="B16" s="7" t="s">
        <v>76</v>
      </c>
      <c r="C16" s="10">
        <f>C15+C13</f>
        <v>0</v>
      </c>
      <c r="D16" s="7" t="s">
        <v>77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16</v>
      </c>
      <c r="C18" s="6"/>
      <c r="D18" s="5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17</v>
      </c>
      <c r="C19" s="15"/>
      <c r="D19" s="7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19</v>
      </c>
      <c r="C20" s="10">
        <f>C19*C10</f>
        <v>0</v>
      </c>
      <c r="D20" s="7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21</v>
      </c>
      <c r="C21" s="8"/>
      <c r="D21" s="7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23</v>
      </c>
      <c r="C22" s="16">
        <f>SUM(C20:C21)</f>
        <v>0</v>
      </c>
      <c r="D22" s="7" t="s">
        <v>24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25</v>
      </c>
      <c r="C23" s="8"/>
      <c r="D23" s="7" t="s">
        <v>79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3" t="s">
        <v>27</v>
      </c>
      <c r="C24" s="14">
        <f>C22+C23</f>
        <v>0</v>
      </c>
      <c r="D24" s="7" t="s">
        <v>28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29</v>
      </c>
      <c r="C26" s="6"/>
      <c r="D26" s="5" t="s"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3" t="s">
        <v>30</v>
      </c>
      <c r="C27" s="17">
        <f>C15-C24</f>
        <v>0</v>
      </c>
      <c r="D27" s="7" t="s">
        <v>80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3" t="s">
        <v>32</v>
      </c>
      <c r="C28" s="18" t="str">
        <f>(C27/C24)*100%</f>
        <v>#DIV/0!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9" t="str">
        <f>C28*100%</f>
        <v>#DIV/0!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0" t="s">
        <v>33</v>
      </c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27.75"/>
    <col customWidth="1" min="3" max="3" width="15.38"/>
    <col customWidth="1" min="4" max="4" width="100.0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81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63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4</v>
      </c>
      <c r="C8" s="8">
        <v>120000.0</v>
      </c>
      <c r="D8" s="7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6</v>
      </c>
      <c r="C9" s="9">
        <v>2080.0</v>
      </c>
      <c r="D9" s="7" t="s">
        <v>64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8</v>
      </c>
      <c r="C10" s="10">
        <f>C8/C9</f>
        <v>57.69230769</v>
      </c>
      <c r="D10" s="7" t="s">
        <v>65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66</v>
      </c>
      <c r="C11" s="25">
        <v>2.0</v>
      </c>
      <c r="D11" s="7" t="s">
        <v>67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68</v>
      </c>
      <c r="C12" s="16">
        <f>C10*C11</f>
        <v>115.3846154</v>
      </c>
      <c r="D12" s="7" t="s">
        <v>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70</v>
      </c>
      <c r="C13" s="16">
        <f>C9*C12</f>
        <v>240000</v>
      </c>
      <c r="D13" s="7" t="s">
        <v>82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72</v>
      </c>
      <c r="C14" s="11">
        <v>0.2</v>
      </c>
      <c r="D14" s="7" t="s">
        <v>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/>
      <c r="B15" s="13" t="s">
        <v>74</v>
      </c>
      <c r="C15" s="27">
        <f>C13*C14</f>
        <v>48000</v>
      </c>
      <c r="D15" s="7" t="s">
        <v>75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"/>
      <c r="B16" s="7" t="s">
        <v>76</v>
      </c>
      <c r="C16" s="10">
        <f>C15+C13</f>
        <v>288000</v>
      </c>
      <c r="D16" s="7" t="s">
        <v>77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16</v>
      </c>
      <c r="C18" s="6"/>
      <c r="D18" s="5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17</v>
      </c>
      <c r="C19" s="15">
        <v>25.0</v>
      </c>
      <c r="D19" s="7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19</v>
      </c>
      <c r="C20" s="10">
        <f>C19*C10</f>
        <v>1442.307692</v>
      </c>
      <c r="D20" s="7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21</v>
      </c>
      <c r="C21" s="8">
        <v>300.0</v>
      </c>
      <c r="D21" s="7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23</v>
      </c>
      <c r="C22" s="16">
        <f>SUM(C20:C21)</f>
        <v>1742.307692</v>
      </c>
      <c r="D22" s="7" t="s">
        <v>24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25</v>
      </c>
      <c r="C23" s="8">
        <v>300.0</v>
      </c>
      <c r="D23" s="7" t="s">
        <v>79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3" t="s">
        <v>27</v>
      </c>
      <c r="C24" s="14">
        <f>C22+C23</f>
        <v>2042.307692</v>
      </c>
      <c r="D24" s="7" t="s">
        <v>28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29</v>
      </c>
      <c r="C26" s="6"/>
      <c r="D26" s="5" t="s"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3" t="s">
        <v>30</v>
      </c>
      <c r="C27" s="17">
        <f>C15-C24</f>
        <v>45957.69231</v>
      </c>
      <c r="D27" s="7" t="s">
        <v>80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3" t="s">
        <v>32</v>
      </c>
      <c r="C28" s="28">
        <f>(C27/C24)*100%</f>
        <v>22.50282486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9">
        <f>C28*100%</f>
        <v>22.50282486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0" t="s">
        <v>33</v>
      </c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42.25"/>
    <col customWidth="1" min="3" max="3" width="15.38"/>
    <col customWidth="1" min="4" max="4" width="100.0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83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63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36</v>
      </c>
      <c r="C8" s="9"/>
      <c r="D8" s="7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38</v>
      </c>
      <c r="C9" s="8"/>
      <c r="D9" s="7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40</v>
      </c>
      <c r="C10" s="9">
        <v>2080.0</v>
      </c>
      <c r="D10" s="7" t="s">
        <v>64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41</v>
      </c>
      <c r="C11" s="12">
        <f>C8*C10</f>
        <v>0</v>
      </c>
      <c r="D11" s="7" t="s">
        <v>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43</v>
      </c>
      <c r="C12" s="10" t="str">
        <f>C9/C11</f>
        <v>#DIV/0!</v>
      </c>
      <c r="D12" s="7" t="s">
        <v>44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66</v>
      </c>
      <c r="C13" s="25">
        <v>2.0</v>
      </c>
      <c r="D13" s="7" t="s">
        <v>67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84</v>
      </c>
      <c r="C14" s="16" t="str">
        <f>C12*C13</f>
        <v>#DIV/0!</v>
      </c>
      <c r="D14" s="7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86</v>
      </c>
      <c r="C15" s="16" t="str">
        <f>C10*C14</f>
        <v>#DIV/0!</v>
      </c>
      <c r="D15" s="7" t="s">
        <v>82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72</v>
      </c>
      <c r="C16" s="11"/>
      <c r="D16" s="7" t="s">
        <v>73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/>
      <c r="B17" s="7" t="s">
        <v>87</v>
      </c>
      <c r="C17" s="16" t="str">
        <f>C15*C16</f>
        <v>#DIV/0!</v>
      </c>
      <c r="D17" s="7" t="s">
        <v>75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"/>
      <c r="B18" s="7" t="s">
        <v>88</v>
      </c>
      <c r="C18" s="21" t="str">
        <f>C17+C15</f>
        <v>#DIV/0!</v>
      </c>
      <c r="D18" s="7" t="s">
        <v>77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 t="s">
        <v>89</v>
      </c>
      <c r="C19" s="23" t="str">
        <f>C17*C8</f>
        <v>#DIV/0!</v>
      </c>
      <c r="D19" s="7" t="s">
        <v>90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16</v>
      </c>
      <c r="C21" s="6"/>
      <c r="D21" s="5" t="s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47</v>
      </c>
      <c r="C22" s="15"/>
      <c r="D22" s="7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49</v>
      </c>
      <c r="C23" s="29">
        <f>C22*C8</f>
        <v>0</v>
      </c>
      <c r="D23" s="7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51</v>
      </c>
      <c r="C24" s="10" t="str">
        <f>C23*C12</f>
        <v>#DIV/0!</v>
      </c>
      <c r="D24" s="7" t="s">
        <v>78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 t="s">
        <v>53</v>
      </c>
      <c r="C25" s="8"/>
      <c r="D25" s="7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 t="s">
        <v>55</v>
      </c>
      <c r="C26" s="16">
        <f>C25*C8</f>
        <v>0</v>
      </c>
      <c r="D26" s="7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 t="s">
        <v>23</v>
      </c>
      <c r="C27" s="16" t="str">
        <f>C24+C26</f>
        <v>#DIV/0!</v>
      </c>
      <c r="D27" s="7" t="s">
        <v>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 t="s">
        <v>57</v>
      </c>
      <c r="C28" s="8"/>
      <c r="D28" s="7" t="s">
        <v>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 t="s">
        <v>59</v>
      </c>
      <c r="C29" s="16">
        <f>C28*C8</f>
        <v>0</v>
      </c>
      <c r="D29" s="7" t="s">
        <v>60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3" t="s">
        <v>27</v>
      </c>
      <c r="C30" s="23" t="str">
        <f>C29+C27</f>
        <v>#DIV/0!</v>
      </c>
      <c r="D30" s="7" t="s">
        <v>91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29</v>
      </c>
      <c r="C32" s="6"/>
      <c r="D32" s="5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3" t="s">
        <v>30</v>
      </c>
      <c r="C33" s="24" t="str">
        <f>C19-C30</f>
        <v>#DIV/0!</v>
      </c>
      <c r="D33" s="7" t="s">
        <v>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3" t="s">
        <v>32</v>
      </c>
      <c r="C34" s="18" t="str">
        <f>(C33/C30)*100%</f>
        <v>#DIV/0!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9" t="str">
        <f>C34*100%</f>
        <v>#DIV/0!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0" t="s">
        <v>33</v>
      </c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42.25"/>
    <col customWidth="1" min="3" max="3" width="15.38"/>
    <col customWidth="1" min="4" max="4" width="100.0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92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63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</v>
      </c>
      <c r="C7" s="6"/>
      <c r="D7" s="5" t="s">
        <v>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36</v>
      </c>
      <c r="C8" s="9">
        <v>25.0</v>
      </c>
      <c r="D8" s="7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38</v>
      </c>
      <c r="C9" s="8">
        <v>2500000.0</v>
      </c>
      <c r="D9" s="7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40</v>
      </c>
      <c r="C10" s="9">
        <v>2080.0</v>
      </c>
      <c r="D10" s="7" t="s">
        <v>64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41</v>
      </c>
      <c r="C11" s="12">
        <f>C8*C10</f>
        <v>52000</v>
      </c>
      <c r="D11" s="7" t="s">
        <v>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43</v>
      </c>
      <c r="C12" s="10">
        <f>C9/C11</f>
        <v>48.07692308</v>
      </c>
      <c r="D12" s="7" t="s">
        <v>44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66</v>
      </c>
      <c r="C13" s="25">
        <v>2.0</v>
      </c>
      <c r="D13" s="7" t="s">
        <v>67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84</v>
      </c>
      <c r="C14" s="16">
        <f>C12*C13</f>
        <v>96.15384615</v>
      </c>
      <c r="D14" s="7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86</v>
      </c>
      <c r="C15" s="16">
        <f>C10*C14</f>
        <v>200000</v>
      </c>
      <c r="D15" s="7" t="s">
        <v>82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72</v>
      </c>
      <c r="C16" s="11">
        <v>0.2</v>
      </c>
      <c r="D16" s="7" t="s">
        <v>73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/>
      <c r="B17" s="7" t="s">
        <v>87</v>
      </c>
      <c r="C17" s="16">
        <f>C15*C16</f>
        <v>40000</v>
      </c>
      <c r="D17" s="7" t="s">
        <v>75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"/>
      <c r="B18" s="7" t="s">
        <v>88</v>
      </c>
      <c r="C18" s="10">
        <f>C17+C15</f>
        <v>240000</v>
      </c>
      <c r="D18" s="7" t="s">
        <v>77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 t="s">
        <v>89</v>
      </c>
      <c r="C19" s="14">
        <f>C17*C8</f>
        <v>1000000</v>
      </c>
      <c r="D19" s="7" t="s">
        <v>90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16</v>
      </c>
      <c r="C21" s="6"/>
      <c r="D21" s="5" t="s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47</v>
      </c>
      <c r="C22" s="15">
        <v>15.0</v>
      </c>
      <c r="D22" s="7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49</v>
      </c>
      <c r="C23" s="29">
        <f>C22*C8</f>
        <v>375</v>
      </c>
      <c r="D23" s="7" t="s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51</v>
      </c>
      <c r="C24" s="10">
        <f>C23*C12</f>
        <v>18028.84615</v>
      </c>
      <c r="D24" s="7" t="s">
        <v>78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 t="s">
        <v>53</v>
      </c>
      <c r="C25" s="8">
        <v>300.0</v>
      </c>
      <c r="D25" s="7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 t="s">
        <v>55</v>
      </c>
      <c r="C26" s="16">
        <f>C25*C8</f>
        <v>7500</v>
      </c>
      <c r="D26" s="7" t="s">
        <v>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 t="s">
        <v>23</v>
      </c>
      <c r="C27" s="16">
        <f>C24+C26</f>
        <v>25528.84615</v>
      </c>
      <c r="D27" s="7" t="s">
        <v>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 t="s">
        <v>57</v>
      </c>
      <c r="C28" s="8">
        <v>300.0</v>
      </c>
      <c r="D28" s="7" t="s">
        <v>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 t="s">
        <v>59</v>
      </c>
      <c r="C29" s="16">
        <f>C28*C8</f>
        <v>7500</v>
      </c>
      <c r="D29" s="7" t="s">
        <v>60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3" t="s">
        <v>27</v>
      </c>
      <c r="C30" s="14">
        <f>C29+C27</f>
        <v>33028.84615</v>
      </c>
      <c r="D30" s="7" t="s">
        <v>91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29</v>
      </c>
      <c r="C32" s="6"/>
      <c r="D32" s="5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3" t="s">
        <v>30</v>
      </c>
      <c r="C33" s="17">
        <f>C19-C30</f>
        <v>966971.1538</v>
      </c>
      <c r="D33" s="7" t="s">
        <v>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3" t="s">
        <v>32</v>
      </c>
      <c r="C34" s="18">
        <f>(C33/C30)*100%</f>
        <v>29.27656477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9">
        <f>C34*100%</f>
        <v>29.27656477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0" t="s">
        <v>33</v>
      </c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drawing r:id="rId1"/>
</worksheet>
</file>