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feldman/Dropbox/python/PredictiveAnalytics/"/>
    </mc:Choice>
  </mc:AlternateContent>
  <xr:revisionPtr revIDLastSave="0" documentId="8_{721C2CB5-55A8-B54F-A61E-7D5CE07340B7}" xr6:coauthVersionLast="45" xr6:coauthVersionMax="45" xr10:uidLastSave="{00000000-0000-0000-0000-000000000000}"/>
  <bookViews>
    <workbookView xWindow="8740" yWindow="460" windowWidth="29680" windowHeight="20560" xr2:uid="{C0E5DAEE-3A67-6D43-BFB3-BBFA107493BF}"/>
  </bookViews>
  <sheets>
    <sheet name="Slope &amp; Intercept Formul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B41" i="1"/>
  <c r="N40" i="1"/>
  <c r="P40" i="1" s="1"/>
  <c r="E40" i="1"/>
  <c r="C40" i="1"/>
  <c r="N39" i="1"/>
  <c r="O39" i="1" s="1"/>
  <c r="E39" i="1"/>
  <c r="C39" i="1"/>
  <c r="N38" i="1"/>
  <c r="P38" i="1" s="1"/>
  <c r="E38" i="1"/>
  <c r="C38" i="1"/>
  <c r="N37" i="1"/>
  <c r="P37" i="1" s="1"/>
  <c r="E37" i="1"/>
  <c r="C37" i="1"/>
  <c r="O36" i="1"/>
  <c r="N36" i="1"/>
  <c r="P36" i="1" s="1"/>
  <c r="E36" i="1"/>
  <c r="C36" i="1"/>
  <c r="N35" i="1"/>
  <c r="O35" i="1" s="1"/>
  <c r="E35" i="1"/>
  <c r="C35" i="1"/>
  <c r="N34" i="1"/>
  <c r="O34" i="1" s="1"/>
  <c r="E34" i="1"/>
  <c r="C34" i="1"/>
  <c r="N33" i="1"/>
  <c r="P33" i="1" s="1"/>
  <c r="E33" i="1"/>
  <c r="C33" i="1"/>
  <c r="N32" i="1"/>
  <c r="P32" i="1" s="1"/>
  <c r="E32" i="1"/>
  <c r="C32" i="1"/>
  <c r="P31" i="1"/>
  <c r="N31" i="1"/>
  <c r="O31" i="1" s="1"/>
  <c r="E31" i="1"/>
  <c r="C31" i="1"/>
  <c r="N30" i="1"/>
  <c r="P30" i="1" s="1"/>
  <c r="E30" i="1"/>
  <c r="C30" i="1"/>
  <c r="N29" i="1"/>
  <c r="P29" i="1" s="1"/>
  <c r="E29" i="1"/>
  <c r="C29" i="1"/>
  <c r="N28" i="1"/>
  <c r="P28" i="1" s="1"/>
  <c r="E28" i="1"/>
  <c r="C28" i="1"/>
  <c r="N27" i="1"/>
  <c r="O27" i="1" s="1"/>
  <c r="E27" i="1"/>
  <c r="C27" i="1"/>
  <c r="N26" i="1"/>
  <c r="O26" i="1" s="1"/>
  <c r="E26" i="1"/>
  <c r="C26" i="1"/>
  <c r="N25" i="1"/>
  <c r="O25" i="1" s="1"/>
  <c r="E25" i="1"/>
  <c r="C25" i="1"/>
  <c r="N24" i="1"/>
  <c r="P24" i="1" s="1"/>
  <c r="E24" i="1"/>
  <c r="C24" i="1"/>
  <c r="N23" i="1"/>
  <c r="P23" i="1" s="1"/>
  <c r="E23" i="1"/>
  <c r="C23" i="1"/>
  <c r="N22" i="1"/>
  <c r="P22" i="1" s="1"/>
  <c r="E22" i="1"/>
  <c r="C22" i="1"/>
  <c r="N21" i="1"/>
  <c r="P21" i="1" s="1"/>
  <c r="E21" i="1"/>
  <c r="C21" i="1"/>
  <c r="N20" i="1"/>
  <c r="P20" i="1" s="1"/>
  <c r="E20" i="1"/>
  <c r="C20" i="1"/>
  <c r="N19" i="1"/>
  <c r="O19" i="1" s="1"/>
  <c r="E19" i="1"/>
  <c r="C19" i="1"/>
  <c r="P18" i="1"/>
  <c r="N18" i="1"/>
  <c r="O18" i="1" s="1"/>
  <c r="E18" i="1"/>
  <c r="C18" i="1"/>
  <c r="N17" i="1"/>
  <c r="P17" i="1" s="1"/>
  <c r="E17" i="1"/>
  <c r="C17" i="1"/>
  <c r="P16" i="1"/>
  <c r="O16" i="1"/>
  <c r="N16" i="1"/>
  <c r="E16" i="1"/>
  <c r="C16" i="1"/>
  <c r="N15" i="1"/>
  <c r="O15" i="1" s="1"/>
  <c r="E15" i="1"/>
  <c r="C15" i="1"/>
  <c r="N14" i="1"/>
  <c r="P14" i="1" s="1"/>
  <c r="E14" i="1"/>
  <c r="C14" i="1"/>
  <c r="N13" i="1"/>
  <c r="P13" i="1" s="1"/>
  <c r="E13" i="1"/>
  <c r="C13" i="1"/>
  <c r="H12" i="1"/>
  <c r="G12" i="1"/>
  <c r="J12" i="1" s="1"/>
  <c r="E12" i="1"/>
  <c r="C12" i="1"/>
  <c r="O32" i="1" l="1"/>
  <c r="P39" i="1"/>
  <c r="P15" i="1"/>
  <c r="P34" i="1"/>
  <c r="O23" i="1"/>
  <c r="P35" i="1"/>
  <c r="P27" i="1"/>
  <c r="P19" i="1"/>
  <c r="O40" i="1"/>
  <c r="C41" i="1"/>
  <c r="K12" i="1" s="1"/>
  <c r="O24" i="1"/>
  <c r="P26" i="1"/>
  <c r="O28" i="1"/>
  <c r="E41" i="1"/>
  <c r="I12" i="1" s="1"/>
  <c r="L12" i="1"/>
  <c r="O13" i="1"/>
  <c r="O21" i="1"/>
  <c r="O29" i="1"/>
  <c r="O37" i="1"/>
  <c r="O33" i="1"/>
  <c r="O17" i="1"/>
  <c r="O14" i="1"/>
  <c r="O22" i="1"/>
  <c r="P25" i="1"/>
  <c r="O30" i="1"/>
  <c r="O38" i="1"/>
  <c r="O20" i="1"/>
  <c r="M12" i="1" l="1"/>
  <c r="N12" i="1" s="1"/>
  <c r="P12" i="1" l="1"/>
  <c r="P41" i="1" s="1"/>
  <c r="O12" i="1"/>
  <c r="O41" i="1" s="1"/>
  <c r="Q12" i="1" s="1"/>
</calcChain>
</file>

<file path=xl/sharedStrings.xml><?xml version="1.0" encoding="utf-8"?>
<sst xmlns="http://schemas.openxmlformats.org/spreadsheetml/2006/main" count="29" uniqueCount="29">
  <si>
    <t xml:space="preserve">m = (Avg(x) * Avg(y) - Avg(x*y)) / (Avg(x)^2 - Avg(x^2))
b = Avg(y) - m * Avg(x) </t>
  </si>
  <si>
    <t>Avg(x)</t>
  </si>
  <si>
    <t>Avg(y)</t>
  </si>
  <si>
    <t>Avg(x*y)</t>
  </si>
  <si>
    <t>Avg(x)^2</t>
  </si>
  <si>
    <t>Avg(x^2)</t>
  </si>
  <si>
    <t>Linear Regression - Find line that minimizes the Squared difference between the data points and the line</t>
  </si>
  <si>
    <t>1. Using formula for m and b, calculate the slope and intercept of best fitting line</t>
  </si>
  <si>
    <t xml:space="preserve">2. Calculate r-squared.  This metric is number between 0 and 1. The smaller the value the better the fit.  This determines how well the line fits the data.  </t>
  </si>
  <si>
    <t>x</t>
  </si>
  <si>
    <t>y</t>
  </si>
  <si>
    <t>r-squared = 1 - SEfromLine/TotalSqError (% error Not explained by line)</t>
  </si>
  <si>
    <t>SqError from line</t>
  </si>
  <si>
    <t>SqrDiff from Avg(y) (aka Total Sq Error)</t>
  </si>
  <si>
    <t>Batch</t>
  </si>
  <si>
    <t>y* = mX + b</t>
  </si>
  <si>
    <t>m</t>
  </si>
  <si>
    <t>b</t>
  </si>
  <si>
    <t>NumberOfLights (aka x)</t>
  </si>
  <si>
    <t>Yield (aka y)</t>
  </si>
  <si>
    <t>Totals</t>
  </si>
  <si>
    <t>NumberOfLights * Yield (x * y)</t>
  </si>
  <si>
    <t>x^2</t>
  </si>
  <si>
    <t>SqErrorFromLine</t>
  </si>
  <si>
    <t>y* (predicted y value)</t>
  </si>
  <si>
    <t>Total SqError</t>
  </si>
  <si>
    <t>r Squared</t>
  </si>
  <si>
    <t xml:space="preserve">b = Avg(y) - m * Avg(x) </t>
  </si>
  <si>
    <t>m = (Avg(x) * Avg(y) - Avg(x*y)) / (Avg(x)^2 - Avg(x^2))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</si>
</sst>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0622-8C73-9048-BC6E-D93BCDF7FE7C}">
  <dimension ref="A1:Q43"/>
  <sheetViews>
    <sheetView tabSelected="1" workbookViewId="0">
      <selection activeCell="L11" sqref="L11"/>
    </sheetView>
  </sheetViews>
  <sheetFormatPr baseColWidth="10" defaultRowHeight="16" x14ac:dyDescent="0.2"/>
  <cols>
    <col min="1" max="1" width="7.83203125" customWidth="1"/>
    <col min="2" max="2" width="24.33203125" bestFit="1" customWidth="1"/>
    <col min="3" max="3" width="11.6640625" bestFit="1" customWidth="1"/>
    <col min="4" max="4" width="15.33203125" bestFit="1" customWidth="1"/>
    <col min="5" max="5" width="30.6640625" bestFit="1" customWidth="1"/>
    <col min="6" max="6" width="9.6640625" customWidth="1"/>
    <col min="15" max="15" width="17.83203125" bestFit="1" customWidth="1"/>
    <col min="16" max="16" width="14.1640625" bestFit="1" customWidth="1"/>
  </cols>
  <sheetData>
    <row r="1" spans="1:17" ht="42" customHeight="1" x14ac:dyDescent="0.3">
      <c r="A1" s="6" t="s">
        <v>28</v>
      </c>
      <c r="B1" s="6"/>
      <c r="C1" s="6"/>
      <c r="D1" s="6"/>
      <c r="E1" s="6"/>
      <c r="F1" s="6"/>
      <c r="G1" s="6"/>
      <c r="H1" s="8" t="s">
        <v>27</v>
      </c>
      <c r="I1" s="8"/>
      <c r="J1" s="8"/>
      <c r="K1" s="7"/>
      <c r="L1" s="7"/>
      <c r="M1" s="7"/>
    </row>
    <row r="3" spans="1:17" x14ac:dyDescent="0.2">
      <c r="A3" t="s">
        <v>6</v>
      </c>
    </row>
    <row r="4" spans="1:17" x14ac:dyDescent="0.2">
      <c r="A4" t="s">
        <v>7</v>
      </c>
    </row>
    <row r="5" spans="1:17" x14ac:dyDescent="0.2">
      <c r="A5" t="s">
        <v>8</v>
      </c>
    </row>
    <row r="6" spans="1:17" x14ac:dyDescent="0.2">
      <c r="A6" t="s">
        <v>11</v>
      </c>
    </row>
    <row r="9" spans="1:17" ht="19" x14ac:dyDescent="0.25">
      <c r="B9" t="s">
        <v>9</v>
      </c>
      <c r="C9" t="s">
        <v>10</v>
      </c>
      <c r="D9" s="1" t="s">
        <v>15</v>
      </c>
      <c r="E9" t="s">
        <v>12</v>
      </c>
      <c r="F9" t="s">
        <v>13</v>
      </c>
    </row>
    <row r="11" spans="1:17" ht="20" x14ac:dyDescent="0.25">
      <c r="A11" s="3" t="s">
        <v>14</v>
      </c>
      <c r="B11" s="3" t="s">
        <v>18</v>
      </c>
      <c r="C11" s="3" t="s">
        <v>22</v>
      </c>
      <c r="D11" s="3" t="s">
        <v>19</v>
      </c>
      <c r="E11" s="3" t="s">
        <v>21</v>
      </c>
      <c r="F11" s="3"/>
      <c r="G11" s="4" t="s">
        <v>1</v>
      </c>
      <c r="H11" s="4" t="s">
        <v>2</v>
      </c>
      <c r="I11" s="4" t="s">
        <v>3</v>
      </c>
      <c r="J11" s="4" t="s">
        <v>4</v>
      </c>
      <c r="K11" s="4" t="s">
        <v>5</v>
      </c>
      <c r="L11" s="3" t="s">
        <v>16</v>
      </c>
      <c r="M11" s="3" t="s">
        <v>17</v>
      </c>
      <c r="N11" s="3" t="s">
        <v>24</v>
      </c>
      <c r="O11" s="3" t="s">
        <v>23</v>
      </c>
      <c r="P11" s="3" t="s">
        <v>25</v>
      </c>
      <c r="Q11" s="3" t="s">
        <v>26</v>
      </c>
    </row>
    <row r="12" spans="1:17" ht="19" x14ac:dyDescent="0.25">
      <c r="A12" s="2">
        <v>1</v>
      </c>
      <c r="B12" s="2">
        <v>1</v>
      </c>
      <c r="C12" s="2">
        <f>B12^2</f>
        <v>1</v>
      </c>
      <c r="D12" s="2">
        <v>28</v>
      </c>
      <c r="E12" s="2">
        <f>B12*D12</f>
        <v>28</v>
      </c>
      <c r="F12" s="2"/>
      <c r="G12" s="2">
        <f>B41/29</f>
        <v>6.4827586206896548</v>
      </c>
      <c r="H12" s="2">
        <f>D41/29</f>
        <v>207.86206896551724</v>
      </c>
      <c r="I12" s="2">
        <f>E41/29</f>
        <v>1661.655172413793</v>
      </c>
      <c r="J12" s="2">
        <f>G12^2</f>
        <v>42.026159334126035</v>
      </c>
      <c r="K12" s="2">
        <f>C41/29</f>
        <v>51.793103448275865</v>
      </c>
      <c r="L12" s="2">
        <f>((G12*H12)-I12)/(J12-K12)</f>
        <v>32.163136109082032</v>
      </c>
      <c r="M12" s="2">
        <f>H12-L12*G12</f>
        <v>-0.64377891404902243</v>
      </c>
      <c r="N12" s="2">
        <f>L12*B12+M12</f>
        <v>31.51935719503301</v>
      </c>
      <c r="O12" s="2">
        <f>(D12-N12)^2</f>
        <v>12.385875066230613</v>
      </c>
      <c r="P12" s="2">
        <f>(N12-H12)^2</f>
        <v>31096.751994568083</v>
      </c>
      <c r="Q12" s="2">
        <f>1-O41/P41</f>
        <v>0.99796761625305364</v>
      </c>
    </row>
    <row r="13" spans="1:17" ht="19" x14ac:dyDescent="0.25">
      <c r="A13" s="2">
        <v>2</v>
      </c>
      <c r="B13" s="2">
        <v>1</v>
      </c>
      <c r="C13" s="2">
        <f t="shared" ref="C13:C40" si="0">B13^2</f>
        <v>1</v>
      </c>
      <c r="D13" s="2">
        <v>32</v>
      </c>
      <c r="E13" s="2">
        <f t="shared" ref="E13:E40" si="1">B13*D13</f>
        <v>32</v>
      </c>
      <c r="F13" s="2"/>
      <c r="G13" s="2"/>
      <c r="H13" s="2">
        <v>207.86206896551724</v>
      </c>
      <c r="I13" s="2"/>
      <c r="J13" s="2"/>
      <c r="K13" s="2"/>
      <c r="L13" s="2">
        <v>32.163136109082032</v>
      </c>
      <c r="M13" s="2">
        <v>-0.64377891404902243</v>
      </c>
      <c r="N13" s="2">
        <f t="shared" ref="N13:N40" si="2">L13*B13+M13</f>
        <v>31.51935719503301</v>
      </c>
      <c r="O13" s="2">
        <f t="shared" ref="O13:O40" si="3">(D13-N13)^2</f>
        <v>0.23101750596653639</v>
      </c>
      <c r="P13" s="2">
        <f t="shared" ref="P13:P40" si="4">(N13-H13)^2</f>
        <v>31096.751994568083</v>
      </c>
      <c r="Q13" s="2"/>
    </row>
    <row r="14" spans="1:17" ht="19" x14ac:dyDescent="0.25">
      <c r="A14" s="2">
        <v>3</v>
      </c>
      <c r="B14" s="2">
        <v>2</v>
      </c>
      <c r="C14" s="2">
        <f t="shared" si="0"/>
        <v>4</v>
      </c>
      <c r="D14" s="2">
        <v>64</v>
      </c>
      <c r="E14" s="2">
        <f t="shared" si="1"/>
        <v>128</v>
      </c>
      <c r="F14" s="2"/>
      <c r="G14" s="2"/>
      <c r="H14" s="2">
        <v>207.86206896551724</v>
      </c>
      <c r="I14" s="2"/>
      <c r="J14" s="2"/>
      <c r="K14" s="2"/>
      <c r="L14" s="2">
        <v>32.163136109082032</v>
      </c>
      <c r="M14" s="2">
        <v>-0.64377891404902243</v>
      </c>
      <c r="N14" s="2">
        <f t="shared" si="2"/>
        <v>63.682493304115042</v>
      </c>
      <c r="O14" s="2">
        <f t="shared" si="3"/>
        <v>0.10081050193178345</v>
      </c>
      <c r="P14" s="2">
        <f t="shared" si="4"/>
        <v>20787.750037902002</v>
      </c>
      <c r="Q14" s="2"/>
    </row>
    <row r="15" spans="1:17" ht="19" x14ac:dyDescent="0.25">
      <c r="A15" s="2">
        <v>4</v>
      </c>
      <c r="B15" s="2">
        <v>2</v>
      </c>
      <c r="C15" s="2">
        <f t="shared" si="0"/>
        <v>4</v>
      </c>
      <c r="D15" s="2">
        <v>68</v>
      </c>
      <c r="E15" s="2">
        <f t="shared" si="1"/>
        <v>136</v>
      </c>
      <c r="F15" s="2"/>
      <c r="G15" s="2"/>
      <c r="H15" s="2">
        <v>207.86206896551724</v>
      </c>
      <c r="I15" s="2"/>
      <c r="J15" s="2"/>
      <c r="K15" s="2"/>
      <c r="L15" s="2">
        <v>32.163136109082032</v>
      </c>
      <c r="M15" s="2">
        <v>-0.64377891404902243</v>
      </c>
      <c r="N15" s="2">
        <f t="shared" si="2"/>
        <v>63.682493304115042</v>
      </c>
      <c r="O15" s="2">
        <f t="shared" si="3"/>
        <v>18.64086406901145</v>
      </c>
      <c r="P15" s="2">
        <f t="shared" si="4"/>
        <v>20787.750037902002</v>
      </c>
      <c r="Q15" s="2"/>
    </row>
    <row r="16" spans="1:17" ht="19" x14ac:dyDescent="0.25">
      <c r="A16" s="2">
        <v>5</v>
      </c>
      <c r="B16" s="2">
        <v>2</v>
      </c>
      <c r="C16" s="2">
        <f t="shared" si="0"/>
        <v>4</v>
      </c>
      <c r="D16" s="2">
        <v>60</v>
      </c>
      <c r="E16" s="2">
        <f t="shared" si="1"/>
        <v>120</v>
      </c>
      <c r="F16" s="2"/>
      <c r="G16" s="2"/>
      <c r="H16" s="2">
        <v>207.86206896551724</v>
      </c>
      <c r="I16" s="2"/>
      <c r="J16" s="2"/>
      <c r="K16" s="2"/>
      <c r="L16" s="2">
        <v>32.163136109082032</v>
      </c>
      <c r="M16" s="2">
        <v>-0.64377891404902243</v>
      </c>
      <c r="N16" s="2">
        <f t="shared" si="2"/>
        <v>63.682493304115042</v>
      </c>
      <c r="O16" s="2">
        <f t="shared" si="3"/>
        <v>13.560756934852117</v>
      </c>
      <c r="P16" s="2">
        <f t="shared" si="4"/>
        <v>20787.750037902002</v>
      </c>
      <c r="Q16" s="2"/>
    </row>
    <row r="17" spans="1:17" ht="19" x14ac:dyDescent="0.25">
      <c r="A17" s="2">
        <v>6</v>
      </c>
      <c r="B17" s="2">
        <v>4</v>
      </c>
      <c r="C17" s="2">
        <f t="shared" si="0"/>
        <v>16</v>
      </c>
      <c r="D17" s="2">
        <v>128</v>
      </c>
      <c r="E17" s="2">
        <f t="shared" si="1"/>
        <v>512</v>
      </c>
      <c r="F17" s="2"/>
      <c r="G17" s="2"/>
      <c r="H17" s="2">
        <v>207.86206896551724</v>
      </c>
      <c r="I17" s="2"/>
      <c r="J17" s="2"/>
      <c r="K17" s="2"/>
      <c r="L17" s="2">
        <v>32.163136109082032</v>
      </c>
      <c r="M17" s="2">
        <v>-0.64377891404902243</v>
      </c>
      <c r="N17" s="2">
        <f t="shared" si="2"/>
        <v>128.00876552227911</v>
      </c>
      <c r="O17" s="2">
        <f t="shared" si="3"/>
        <v>7.6834380825497564E-5</v>
      </c>
      <c r="P17" s="2">
        <f t="shared" si="4"/>
        <v>6376.5500707978672</v>
      </c>
      <c r="Q17" s="2"/>
    </row>
    <row r="18" spans="1:17" ht="19" x14ac:dyDescent="0.25">
      <c r="A18" s="2">
        <v>7</v>
      </c>
      <c r="B18" s="2">
        <v>4</v>
      </c>
      <c r="C18" s="2">
        <f t="shared" si="0"/>
        <v>16</v>
      </c>
      <c r="D18" s="2">
        <v>124</v>
      </c>
      <c r="E18" s="2">
        <f t="shared" si="1"/>
        <v>496</v>
      </c>
      <c r="F18" s="2"/>
      <c r="G18" s="2"/>
      <c r="H18" s="2">
        <v>207.86206896551724</v>
      </c>
      <c r="I18" s="2"/>
      <c r="J18" s="2"/>
      <c r="K18" s="2"/>
      <c r="L18" s="2">
        <v>32.163136109082032</v>
      </c>
      <c r="M18" s="2">
        <v>-0.64377891404902243</v>
      </c>
      <c r="N18" s="2">
        <f t="shared" si="2"/>
        <v>128.00876552227911</v>
      </c>
      <c r="O18" s="2">
        <f t="shared" si="3"/>
        <v>16.070201012613669</v>
      </c>
      <c r="P18" s="2">
        <f t="shared" si="4"/>
        <v>6376.5500707978672</v>
      </c>
      <c r="Q18" s="2"/>
    </row>
    <row r="19" spans="1:17" ht="19" x14ac:dyDescent="0.25">
      <c r="A19" s="2">
        <v>8</v>
      </c>
      <c r="B19" s="2">
        <v>4</v>
      </c>
      <c r="C19" s="2">
        <f t="shared" si="0"/>
        <v>16</v>
      </c>
      <c r="D19" s="2">
        <v>134</v>
      </c>
      <c r="E19" s="2">
        <f t="shared" si="1"/>
        <v>536</v>
      </c>
      <c r="F19" s="2"/>
      <c r="G19" s="2"/>
      <c r="H19" s="2">
        <v>207.86206896551724</v>
      </c>
      <c r="I19" s="2"/>
      <c r="J19" s="2"/>
      <c r="K19" s="2"/>
      <c r="L19" s="2">
        <v>32.163136109082032</v>
      </c>
      <c r="M19" s="2">
        <v>-0.64377891404902243</v>
      </c>
      <c r="N19" s="2">
        <f t="shared" si="2"/>
        <v>128.00876552227911</v>
      </c>
      <c r="O19" s="2">
        <f t="shared" si="3"/>
        <v>35.89489056703156</v>
      </c>
      <c r="P19" s="2">
        <f t="shared" si="4"/>
        <v>6376.5500707978672</v>
      </c>
      <c r="Q19" s="2"/>
    </row>
    <row r="20" spans="1:17" ht="19" x14ac:dyDescent="0.25">
      <c r="A20" s="2">
        <v>9</v>
      </c>
      <c r="B20" s="2">
        <v>4</v>
      </c>
      <c r="C20" s="2">
        <f t="shared" si="0"/>
        <v>16</v>
      </c>
      <c r="D20" s="2">
        <v>128</v>
      </c>
      <c r="E20" s="2">
        <f t="shared" si="1"/>
        <v>512</v>
      </c>
      <c r="F20" s="2"/>
      <c r="G20" s="2"/>
      <c r="H20" s="2">
        <v>207.86206896551724</v>
      </c>
      <c r="I20" s="2"/>
      <c r="J20" s="2"/>
      <c r="K20" s="2"/>
      <c r="L20" s="2">
        <v>32.163136109082032</v>
      </c>
      <c r="M20" s="2">
        <v>-0.64377891404902243</v>
      </c>
      <c r="N20" s="2">
        <f t="shared" si="2"/>
        <v>128.00876552227911</v>
      </c>
      <c r="O20" s="2">
        <f t="shared" si="3"/>
        <v>7.6834380825497564E-5</v>
      </c>
      <c r="P20" s="2">
        <f t="shared" si="4"/>
        <v>6376.5500707978672</v>
      </c>
      <c r="Q20" s="2"/>
    </row>
    <row r="21" spans="1:17" ht="19" x14ac:dyDescent="0.25">
      <c r="A21" s="2">
        <v>10</v>
      </c>
      <c r="B21" s="2">
        <v>4</v>
      </c>
      <c r="C21" s="2">
        <f t="shared" si="0"/>
        <v>16</v>
      </c>
      <c r="D21" s="2">
        <v>124</v>
      </c>
      <c r="E21" s="2">
        <f t="shared" si="1"/>
        <v>496</v>
      </c>
      <c r="F21" s="2"/>
      <c r="G21" s="2"/>
      <c r="H21" s="2">
        <v>207.86206896551724</v>
      </c>
      <c r="I21" s="2"/>
      <c r="J21" s="2"/>
      <c r="K21" s="2"/>
      <c r="L21" s="2">
        <v>32.163136109082032</v>
      </c>
      <c r="M21" s="2">
        <v>-0.64377891404902243</v>
      </c>
      <c r="N21" s="2">
        <f t="shared" si="2"/>
        <v>128.00876552227911</v>
      </c>
      <c r="O21" s="2">
        <f t="shared" si="3"/>
        <v>16.070201012613669</v>
      </c>
      <c r="P21" s="2">
        <f t="shared" si="4"/>
        <v>6376.5500707978672</v>
      </c>
      <c r="Q21" s="2"/>
    </row>
    <row r="22" spans="1:17" ht="19" x14ac:dyDescent="0.25">
      <c r="A22" s="2">
        <v>11</v>
      </c>
      <c r="B22" s="2">
        <v>4</v>
      </c>
      <c r="C22" s="2">
        <f t="shared" si="0"/>
        <v>16</v>
      </c>
      <c r="D22" s="2">
        <v>134</v>
      </c>
      <c r="E22" s="2">
        <f t="shared" si="1"/>
        <v>536</v>
      </c>
      <c r="F22" s="2"/>
      <c r="G22" s="2"/>
      <c r="H22" s="2">
        <v>207.86206896551724</v>
      </c>
      <c r="I22" s="2"/>
      <c r="J22" s="2"/>
      <c r="K22" s="2"/>
      <c r="L22" s="2">
        <v>32.163136109082032</v>
      </c>
      <c r="M22" s="2">
        <v>-0.64377891404902243</v>
      </c>
      <c r="N22" s="2">
        <f t="shared" si="2"/>
        <v>128.00876552227911</v>
      </c>
      <c r="O22" s="2">
        <f t="shared" si="3"/>
        <v>35.89489056703156</v>
      </c>
      <c r="P22" s="2">
        <f t="shared" si="4"/>
        <v>6376.5500707978672</v>
      </c>
      <c r="Q22" s="2"/>
    </row>
    <row r="23" spans="1:17" ht="19" x14ac:dyDescent="0.25">
      <c r="A23" s="2">
        <v>12</v>
      </c>
      <c r="B23" s="2">
        <v>8</v>
      </c>
      <c r="C23" s="2">
        <f t="shared" si="0"/>
        <v>64</v>
      </c>
      <c r="D23" s="2">
        <v>250</v>
      </c>
      <c r="E23" s="2">
        <f t="shared" si="1"/>
        <v>2000</v>
      </c>
      <c r="F23" s="2"/>
      <c r="G23" s="2"/>
      <c r="H23" s="2">
        <v>207.86206896551724</v>
      </c>
      <c r="I23" s="2"/>
      <c r="J23" s="2"/>
      <c r="K23" s="2"/>
      <c r="L23" s="2">
        <v>32.163136109082032</v>
      </c>
      <c r="M23" s="2">
        <v>-0.64377891404902243</v>
      </c>
      <c r="N23" s="2">
        <f t="shared" si="2"/>
        <v>256.66130995860726</v>
      </c>
      <c r="O23" s="2">
        <f t="shared" si="3"/>
        <v>44.373050364640285</v>
      </c>
      <c r="P23" s="2">
        <f t="shared" si="4"/>
        <v>2381.3659215016778</v>
      </c>
      <c r="Q23" s="2"/>
    </row>
    <row r="24" spans="1:17" ht="19" x14ac:dyDescent="0.25">
      <c r="A24" s="2">
        <v>13</v>
      </c>
      <c r="B24" s="2">
        <v>8</v>
      </c>
      <c r="C24" s="2">
        <f t="shared" si="0"/>
        <v>64</v>
      </c>
      <c r="D24" s="2">
        <v>262</v>
      </c>
      <c r="E24" s="2">
        <f t="shared" si="1"/>
        <v>2096</v>
      </c>
      <c r="F24" s="2"/>
      <c r="G24" s="2"/>
      <c r="H24" s="2">
        <v>207.86206896551724</v>
      </c>
      <c r="I24" s="2"/>
      <c r="J24" s="2"/>
      <c r="K24" s="2"/>
      <c r="L24" s="2">
        <v>32.163136109082032</v>
      </c>
      <c r="M24" s="2">
        <v>-0.64377891404902243</v>
      </c>
      <c r="N24" s="2">
        <f t="shared" si="2"/>
        <v>256.66130995860726</v>
      </c>
      <c r="O24" s="2">
        <f t="shared" si="3"/>
        <v>28.501611358065993</v>
      </c>
      <c r="P24" s="2">
        <f t="shared" si="4"/>
        <v>2381.3659215016778</v>
      </c>
      <c r="Q24" s="2"/>
    </row>
    <row r="25" spans="1:17" ht="19" x14ac:dyDescent="0.25">
      <c r="A25" s="2">
        <v>14</v>
      </c>
      <c r="B25" s="2">
        <v>8</v>
      </c>
      <c r="C25" s="2">
        <f t="shared" si="0"/>
        <v>64</v>
      </c>
      <c r="D25" s="2">
        <v>256</v>
      </c>
      <c r="E25" s="2">
        <f t="shared" si="1"/>
        <v>2048</v>
      </c>
      <c r="F25" s="2"/>
      <c r="G25" s="2"/>
      <c r="H25" s="2">
        <v>207.86206896551724</v>
      </c>
      <c r="I25" s="2"/>
      <c r="J25" s="2"/>
      <c r="K25" s="2"/>
      <c r="L25" s="2">
        <v>32.163136109082032</v>
      </c>
      <c r="M25" s="2">
        <v>-0.64377891404902243</v>
      </c>
      <c r="N25" s="2">
        <f t="shared" si="2"/>
        <v>256.66130995860726</v>
      </c>
      <c r="O25" s="2">
        <f t="shared" si="3"/>
        <v>0.43733086135313881</v>
      </c>
      <c r="P25" s="2">
        <f t="shared" si="4"/>
        <v>2381.3659215016778</v>
      </c>
      <c r="Q25" s="2"/>
    </row>
    <row r="26" spans="1:17" ht="19" x14ac:dyDescent="0.25">
      <c r="A26" s="2">
        <v>15</v>
      </c>
      <c r="B26" s="2">
        <v>8</v>
      </c>
      <c r="C26" s="2">
        <f t="shared" si="0"/>
        <v>64</v>
      </c>
      <c r="D26" s="2">
        <v>250</v>
      </c>
      <c r="E26" s="2">
        <f t="shared" si="1"/>
        <v>2000</v>
      </c>
      <c r="F26" s="2"/>
      <c r="G26" s="2"/>
      <c r="H26" s="2">
        <v>207.86206896551724</v>
      </c>
      <c r="I26" s="2"/>
      <c r="J26" s="2"/>
      <c r="K26" s="2"/>
      <c r="L26" s="2">
        <v>32.163136109082032</v>
      </c>
      <c r="M26" s="2">
        <v>-0.64377891404902243</v>
      </c>
      <c r="N26" s="2">
        <f t="shared" si="2"/>
        <v>256.66130995860726</v>
      </c>
      <c r="O26" s="2">
        <f t="shared" si="3"/>
        <v>44.373050364640285</v>
      </c>
      <c r="P26" s="2">
        <f t="shared" si="4"/>
        <v>2381.3659215016778</v>
      </c>
      <c r="Q26" s="2"/>
    </row>
    <row r="27" spans="1:17" ht="19" x14ac:dyDescent="0.25">
      <c r="A27" s="2">
        <v>16</v>
      </c>
      <c r="B27" s="2">
        <v>8</v>
      </c>
      <c r="C27" s="2">
        <f t="shared" si="0"/>
        <v>64</v>
      </c>
      <c r="D27" s="2">
        <v>262</v>
      </c>
      <c r="E27" s="2">
        <f t="shared" si="1"/>
        <v>2096</v>
      </c>
      <c r="F27" s="2"/>
      <c r="G27" s="2"/>
      <c r="H27" s="2">
        <v>207.86206896551724</v>
      </c>
      <c r="I27" s="2"/>
      <c r="J27" s="2"/>
      <c r="K27" s="2"/>
      <c r="L27" s="2">
        <v>32.163136109082032</v>
      </c>
      <c r="M27" s="2">
        <v>-0.64377891404902243</v>
      </c>
      <c r="N27" s="2">
        <f t="shared" si="2"/>
        <v>256.66130995860726</v>
      </c>
      <c r="O27" s="2">
        <f t="shared" si="3"/>
        <v>28.501611358065993</v>
      </c>
      <c r="P27" s="2">
        <f t="shared" si="4"/>
        <v>2381.3659215016778</v>
      </c>
      <c r="Q27" s="2"/>
    </row>
    <row r="28" spans="1:17" ht="19" x14ac:dyDescent="0.25">
      <c r="A28" s="2">
        <v>17</v>
      </c>
      <c r="B28" s="2">
        <v>8</v>
      </c>
      <c r="C28" s="2">
        <f t="shared" si="0"/>
        <v>64</v>
      </c>
      <c r="D28" s="2">
        <v>256</v>
      </c>
      <c r="E28" s="2">
        <f t="shared" si="1"/>
        <v>2048</v>
      </c>
      <c r="F28" s="2"/>
      <c r="G28" s="2"/>
      <c r="H28" s="2">
        <v>207.86206896551724</v>
      </c>
      <c r="I28" s="2"/>
      <c r="J28" s="2"/>
      <c r="K28" s="2"/>
      <c r="L28" s="2">
        <v>32.163136109082032</v>
      </c>
      <c r="M28" s="2">
        <v>-0.64377891404902243</v>
      </c>
      <c r="N28" s="2">
        <f t="shared" si="2"/>
        <v>256.66130995860726</v>
      </c>
      <c r="O28" s="2">
        <f t="shared" si="3"/>
        <v>0.43733086135313881</v>
      </c>
      <c r="P28" s="2">
        <f t="shared" si="4"/>
        <v>2381.3659215016778</v>
      </c>
      <c r="Q28" s="2"/>
    </row>
    <row r="29" spans="1:17" ht="19" x14ac:dyDescent="0.25">
      <c r="A29" s="2">
        <v>18</v>
      </c>
      <c r="B29" s="2">
        <v>8</v>
      </c>
      <c r="C29" s="2">
        <f t="shared" si="0"/>
        <v>64</v>
      </c>
      <c r="D29" s="2">
        <v>256</v>
      </c>
      <c r="E29" s="2">
        <f t="shared" si="1"/>
        <v>2048</v>
      </c>
      <c r="F29" s="2"/>
      <c r="G29" s="2"/>
      <c r="H29" s="2">
        <v>207.86206896551724</v>
      </c>
      <c r="I29" s="2"/>
      <c r="J29" s="2"/>
      <c r="K29" s="2"/>
      <c r="L29" s="2">
        <v>32.163136109082032</v>
      </c>
      <c r="M29" s="2">
        <v>-0.64377891404902243</v>
      </c>
      <c r="N29" s="2">
        <f t="shared" si="2"/>
        <v>256.66130995860726</v>
      </c>
      <c r="O29" s="2">
        <f t="shared" si="3"/>
        <v>0.43733086135313881</v>
      </c>
      <c r="P29" s="2">
        <f t="shared" si="4"/>
        <v>2381.3659215016778</v>
      </c>
      <c r="Q29" s="2"/>
    </row>
    <row r="30" spans="1:17" ht="19" x14ac:dyDescent="0.25">
      <c r="A30" s="2">
        <v>19</v>
      </c>
      <c r="B30" s="2">
        <v>8</v>
      </c>
      <c r="C30" s="2">
        <f t="shared" si="0"/>
        <v>64</v>
      </c>
      <c r="D30" s="2">
        <v>260</v>
      </c>
      <c r="E30" s="2">
        <f t="shared" si="1"/>
        <v>2080</v>
      </c>
      <c r="F30" s="2"/>
      <c r="G30" s="2"/>
      <c r="H30" s="2">
        <v>207.86206896551724</v>
      </c>
      <c r="I30" s="2"/>
      <c r="J30" s="2"/>
      <c r="K30" s="2"/>
      <c r="L30" s="2">
        <v>32.163136109082032</v>
      </c>
      <c r="M30" s="2">
        <v>-0.64377891404902243</v>
      </c>
      <c r="N30" s="2">
        <f t="shared" si="2"/>
        <v>256.66130995860726</v>
      </c>
      <c r="O30" s="2">
        <f t="shared" si="3"/>
        <v>11.146851192495042</v>
      </c>
      <c r="P30" s="2">
        <f t="shared" si="4"/>
        <v>2381.3659215016778</v>
      </c>
      <c r="Q30" s="2"/>
    </row>
    <row r="31" spans="1:17" ht="19" x14ac:dyDescent="0.25">
      <c r="A31" s="2">
        <v>20</v>
      </c>
      <c r="B31" s="2">
        <v>8</v>
      </c>
      <c r="C31" s="2">
        <f t="shared" si="0"/>
        <v>64</v>
      </c>
      <c r="D31" s="2">
        <v>250</v>
      </c>
      <c r="E31" s="2">
        <f t="shared" si="1"/>
        <v>2000</v>
      </c>
      <c r="F31" s="2"/>
      <c r="G31" s="2"/>
      <c r="H31" s="2">
        <v>207.86206896551724</v>
      </c>
      <c r="I31" s="2"/>
      <c r="J31" s="2"/>
      <c r="K31" s="2"/>
      <c r="L31" s="2">
        <v>32.163136109082032</v>
      </c>
      <c r="M31" s="2">
        <v>-0.64377891404902243</v>
      </c>
      <c r="N31" s="2">
        <f t="shared" si="2"/>
        <v>256.66130995860726</v>
      </c>
      <c r="O31" s="2">
        <f t="shared" si="3"/>
        <v>44.373050364640285</v>
      </c>
      <c r="P31" s="2">
        <f t="shared" si="4"/>
        <v>2381.3659215016778</v>
      </c>
      <c r="Q31" s="2"/>
    </row>
    <row r="32" spans="1:17" ht="19" x14ac:dyDescent="0.25">
      <c r="A32" s="2">
        <v>21</v>
      </c>
      <c r="B32" s="2">
        <v>8</v>
      </c>
      <c r="C32" s="2">
        <f t="shared" si="0"/>
        <v>64</v>
      </c>
      <c r="D32" s="2">
        <v>262</v>
      </c>
      <c r="E32" s="2">
        <f t="shared" si="1"/>
        <v>2096</v>
      </c>
      <c r="F32" s="2"/>
      <c r="G32" s="2"/>
      <c r="H32" s="2">
        <v>207.86206896551724</v>
      </c>
      <c r="I32" s="2"/>
      <c r="J32" s="2"/>
      <c r="K32" s="2"/>
      <c r="L32" s="2">
        <v>32.163136109082032</v>
      </c>
      <c r="M32" s="2">
        <v>-0.64377891404902243</v>
      </c>
      <c r="N32" s="2">
        <f t="shared" si="2"/>
        <v>256.66130995860726</v>
      </c>
      <c r="O32" s="2">
        <f t="shared" si="3"/>
        <v>28.501611358065993</v>
      </c>
      <c r="P32" s="2">
        <f t="shared" si="4"/>
        <v>2381.3659215016778</v>
      </c>
      <c r="Q32" s="2"/>
    </row>
    <row r="33" spans="1:17" ht="19" x14ac:dyDescent="0.25">
      <c r="A33" s="2">
        <v>22</v>
      </c>
      <c r="B33" s="2">
        <v>8</v>
      </c>
      <c r="C33" s="2">
        <f t="shared" si="0"/>
        <v>64</v>
      </c>
      <c r="D33" s="2">
        <v>256</v>
      </c>
      <c r="E33" s="2">
        <f t="shared" si="1"/>
        <v>2048</v>
      </c>
      <c r="F33" s="2"/>
      <c r="G33" s="2"/>
      <c r="H33" s="2">
        <v>207.86206896551724</v>
      </c>
      <c r="I33" s="2"/>
      <c r="J33" s="2"/>
      <c r="K33" s="2"/>
      <c r="L33" s="2">
        <v>32.163136109082032</v>
      </c>
      <c r="M33" s="2">
        <v>-0.64377891404902243</v>
      </c>
      <c r="N33" s="2">
        <f t="shared" si="2"/>
        <v>256.66130995860726</v>
      </c>
      <c r="O33" s="2">
        <f t="shared" si="3"/>
        <v>0.43733086135313881</v>
      </c>
      <c r="P33" s="2">
        <f t="shared" si="4"/>
        <v>2381.3659215016778</v>
      </c>
      <c r="Q33" s="2"/>
    </row>
    <row r="34" spans="1:17" ht="19" x14ac:dyDescent="0.25">
      <c r="A34" s="2">
        <v>23</v>
      </c>
      <c r="B34" s="2">
        <v>8</v>
      </c>
      <c r="C34" s="2">
        <f t="shared" si="0"/>
        <v>64</v>
      </c>
      <c r="D34" s="2">
        <v>250</v>
      </c>
      <c r="E34" s="2">
        <f t="shared" si="1"/>
        <v>2000</v>
      </c>
      <c r="F34" s="2"/>
      <c r="G34" s="2"/>
      <c r="H34" s="2">
        <v>207.86206896551724</v>
      </c>
      <c r="I34" s="2"/>
      <c r="J34" s="2"/>
      <c r="K34" s="2"/>
      <c r="L34" s="2">
        <v>32.163136109082032</v>
      </c>
      <c r="M34" s="2">
        <v>-0.64377891404902243</v>
      </c>
      <c r="N34" s="2">
        <f t="shared" si="2"/>
        <v>256.66130995860726</v>
      </c>
      <c r="O34" s="2">
        <f t="shared" si="3"/>
        <v>44.373050364640285</v>
      </c>
      <c r="P34" s="2">
        <f t="shared" si="4"/>
        <v>2381.3659215016778</v>
      </c>
      <c r="Q34" s="2"/>
    </row>
    <row r="35" spans="1:17" ht="19" x14ac:dyDescent="0.25">
      <c r="A35" s="2">
        <v>24</v>
      </c>
      <c r="B35" s="2">
        <v>8</v>
      </c>
      <c r="C35" s="2">
        <f t="shared" si="0"/>
        <v>64</v>
      </c>
      <c r="D35" s="2">
        <v>262</v>
      </c>
      <c r="E35" s="2">
        <f t="shared" si="1"/>
        <v>2096</v>
      </c>
      <c r="F35" s="2"/>
      <c r="G35" s="2"/>
      <c r="H35" s="2">
        <v>207.86206896551724</v>
      </c>
      <c r="I35" s="2"/>
      <c r="J35" s="2"/>
      <c r="K35" s="2"/>
      <c r="L35" s="2">
        <v>32.163136109082032</v>
      </c>
      <c r="M35" s="2">
        <v>-0.64377891404902243</v>
      </c>
      <c r="N35" s="2">
        <f t="shared" si="2"/>
        <v>256.66130995860726</v>
      </c>
      <c r="O35" s="2">
        <f t="shared" si="3"/>
        <v>28.501611358065993</v>
      </c>
      <c r="P35" s="2">
        <f t="shared" si="4"/>
        <v>2381.3659215016778</v>
      </c>
      <c r="Q35" s="2"/>
    </row>
    <row r="36" spans="1:17" ht="19" x14ac:dyDescent="0.25">
      <c r="A36" s="2">
        <v>25</v>
      </c>
      <c r="B36" s="2">
        <v>8</v>
      </c>
      <c r="C36" s="2">
        <f t="shared" si="0"/>
        <v>64</v>
      </c>
      <c r="D36" s="2">
        <v>256</v>
      </c>
      <c r="E36" s="2">
        <f t="shared" si="1"/>
        <v>2048</v>
      </c>
      <c r="F36" s="2"/>
      <c r="G36" s="2"/>
      <c r="H36" s="2">
        <v>207.86206896551724</v>
      </c>
      <c r="I36" s="2"/>
      <c r="J36" s="2"/>
      <c r="K36" s="2"/>
      <c r="L36" s="2">
        <v>32.163136109082032</v>
      </c>
      <c r="M36" s="2">
        <v>-0.64377891404902243</v>
      </c>
      <c r="N36" s="2">
        <f t="shared" si="2"/>
        <v>256.66130995860726</v>
      </c>
      <c r="O36" s="2">
        <f t="shared" si="3"/>
        <v>0.43733086135313881</v>
      </c>
      <c r="P36" s="2">
        <f t="shared" si="4"/>
        <v>2381.3659215016778</v>
      </c>
      <c r="Q36" s="2"/>
    </row>
    <row r="37" spans="1:17" ht="19" x14ac:dyDescent="0.25">
      <c r="A37" s="2">
        <v>26</v>
      </c>
      <c r="B37" s="2">
        <v>8</v>
      </c>
      <c r="C37" s="2">
        <f t="shared" si="0"/>
        <v>64</v>
      </c>
      <c r="D37" s="2">
        <v>260</v>
      </c>
      <c r="E37" s="2">
        <f t="shared" si="1"/>
        <v>2080</v>
      </c>
      <c r="F37" s="2"/>
      <c r="G37" s="2"/>
      <c r="H37" s="2">
        <v>207.86206896551724</v>
      </c>
      <c r="I37" s="2"/>
      <c r="J37" s="2"/>
      <c r="K37" s="2"/>
      <c r="L37" s="2">
        <v>32.163136109082032</v>
      </c>
      <c r="M37" s="2">
        <v>-0.64377891404902243</v>
      </c>
      <c r="N37" s="2">
        <f t="shared" si="2"/>
        <v>256.66130995860726</v>
      </c>
      <c r="O37" s="2">
        <f t="shared" si="3"/>
        <v>11.146851192495042</v>
      </c>
      <c r="P37" s="2">
        <f t="shared" si="4"/>
        <v>2381.3659215016778</v>
      </c>
      <c r="Q37" s="2"/>
    </row>
    <row r="38" spans="1:17" ht="19" x14ac:dyDescent="0.25">
      <c r="A38" s="2">
        <v>27</v>
      </c>
      <c r="B38" s="2">
        <v>12</v>
      </c>
      <c r="C38" s="2">
        <f t="shared" si="0"/>
        <v>144</v>
      </c>
      <c r="D38" s="2">
        <v>384</v>
      </c>
      <c r="E38" s="2">
        <f t="shared" si="1"/>
        <v>4608</v>
      </c>
      <c r="F38" s="2"/>
      <c r="G38" s="2"/>
      <c r="H38" s="2">
        <v>207.86206896551724</v>
      </c>
      <c r="I38" s="2"/>
      <c r="J38" s="2"/>
      <c r="K38" s="2"/>
      <c r="L38" s="2">
        <v>32.163136109082032</v>
      </c>
      <c r="M38" s="2">
        <v>-0.64377891404902243</v>
      </c>
      <c r="N38" s="2">
        <f t="shared" si="2"/>
        <v>385.31385439493533</v>
      </c>
      <c r="O38" s="2">
        <f t="shared" si="3"/>
        <v>1.7262133710908911</v>
      </c>
      <c r="P38" s="2">
        <f t="shared" si="4"/>
        <v>31489.136152088238</v>
      </c>
      <c r="Q38" s="2"/>
    </row>
    <row r="39" spans="1:17" ht="19" x14ac:dyDescent="0.25">
      <c r="A39" s="2">
        <v>28</v>
      </c>
      <c r="B39" s="2">
        <v>12</v>
      </c>
      <c r="C39" s="2">
        <f t="shared" si="0"/>
        <v>144</v>
      </c>
      <c r="D39" s="2">
        <v>394</v>
      </c>
      <c r="E39" s="2">
        <f t="shared" si="1"/>
        <v>4728</v>
      </c>
      <c r="F39" s="2"/>
      <c r="G39" s="2"/>
      <c r="H39" s="2">
        <v>207.86206896551724</v>
      </c>
      <c r="I39" s="2"/>
      <c r="J39" s="2"/>
      <c r="K39" s="2"/>
      <c r="L39" s="2">
        <v>32.163136109082032</v>
      </c>
      <c r="M39" s="2">
        <v>-0.64377891404902243</v>
      </c>
      <c r="N39" s="2">
        <f t="shared" si="2"/>
        <v>385.31385439493533</v>
      </c>
      <c r="O39" s="2">
        <f t="shared" si="3"/>
        <v>75.449125472384225</v>
      </c>
      <c r="P39" s="2">
        <f t="shared" si="4"/>
        <v>31489.136152088238</v>
      </c>
      <c r="Q39" s="2"/>
    </row>
    <row r="40" spans="1:17" ht="19" x14ac:dyDescent="0.25">
      <c r="A40" s="2">
        <v>29</v>
      </c>
      <c r="B40" s="2">
        <v>12</v>
      </c>
      <c r="C40" s="2">
        <f t="shared" si="0"/>
        <v>144</v>
      </c>
      <c r="D40" s="2">
        <v>378</v>
      </c>
      <c r="E40" s="2">
        <f t="shared" si="1"/>
        <v>4536</v>
      </c>
      <c r="F40" s="2"/>
      <c r="G40" s="2"/>
      <c r="H40" s="2">
        <v>207.86206896551724</v>
      </c>
      <c r="I40" s="2"/>
      <c r="J40" s="2"/>
      <c r="K40" s="2"/>
      <c r="L40" s="2">
        <v>32.163136109082032</v>
      </c>
      <c r="M40" s="2">
        <v>-0.64377891404902243</v>
      </c>
      <c r="N40" s="2">
        <f t="shared" si="2"/>
        <v>385.31385439493533</v>
      </c>
      <c r="O40" s="2">
        <f t="shared" si="3"/>
        <v>53.492466110314894</v>
      </c>
      <c r="P40" s="2">
        <f t="shared" si="4"/>
        <v>31489.136152088238</v>
      </c>
      <c r="Q40" s="2"/>
    </row>
    <row r="41" spans="1:17" ht="19" x14ac:dyDescent="0.25">
      <c r="A41" s="2" t="s">
        <v>20</v>
      </c>
      <c r="B41" s="2">
        <f>SUM(B12:B40)</f>
        <v>188</v>
      </c>
      <c r="C41" s="2">
        <f>SUM(C12:C40)</f>
        <v>1502</v>
      </c>
      <c r="D41" s="2">
        <f>SUM(D12:D40)</f>
        <v>6028</v>
      </c>
      <c r="E41" s="2">
        <f>SUM(E12:E40)</f>
        <v>48188</v>
      </c>
      <c r="F41" s="2"/>
      <c r="G41" s="2"/>
      <c r="H41" s="2"/>
      <c r="I41" s="2"/>
      <c r="J41" s="2"/>
      <c r="K41" s="2"/>
      <c r="L41" s="2"/>
      <c r="M41" s="2"/>
      <c r="N41" s="2"/>
      <c r="O41" s="2">
        <f>SUM(O12:O40)</f>
        <v>595.49646944241545</v>
      </c>
      <c r="P41" s="2">
        <f>SUM(P12:P40)</f>
        <v>293003.95180641935</v>
      </c>
      <c r="Q41" s="2"/>
    </row>
    <row r="42" spans="1:17" ht="19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2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5" t="s">
        <v>0</v>
      </c>
      <c r="O43" s="5"/>
      <c r="P43" s="2"/>
      <c r="Q43" s="2"/>
    </row>
  </sheetData>
  <mergeCells count="3">
    <mergeCell ref="N43:O43"/>
    <mergeCell ref="A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Slope &amp; Intercept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2019-11-18T03:51:46Z</dcterms:created>
  <dcterms:modified xsi:type="dcterms:W3CDTF">2019-11-18T20:24:24Z</dcterms:modified>
</cp:coreProperties>
</file>