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"/>
    </mc:Choice>
  </mc:AlternateContent>
  <xr:revisionPtr revIDLastSave="136" documentId="8_{BD87AF82-C01B-4F60-BC6F-5B9D2EE74C68}" xr6:coauthVersionLast="46" xr6:coauthVersionMax="46" xr10:uidLastSave="{9CC071B7-5D36-424E-9299-2EBF6B6E6239}"/>
  <bookViews>
    <workbookView xWindow="-23148" yWindow="12" windowWidth="23256" windowHeight="12576" xr2:uid="{5E6A113F-BE28-42D9-A930-78B74F241830}"/>
  </bookViews>
  <sheets>
    <sheet name="Master" sheetId="1" r:id="rId1"/>
    <sheet name="Other Sheets" sheetId="2" r:id="rId2"/>
  </sheets>
  <externalReferences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C18" i="2" s="1"/>
  <c r="D16" i="2"/>
  <c r="C16" i="2" s="1"/>
  <c r="D14" i="2" l="1"/>
  <c r="C14" i="2" s="1"/>
  <c r="D17" i="2"/>
  <c r="C17" i="2" s="1"/>
  <c r="D15" i="2"/>
  <c r="C15" i="2" s="1"/>
  <c r="D19" i="2" l="1"/>
  <c r="D22" i="2"/>
  <c r="C22" i="2" s="1"/>
  <c r="D23" i="2"/>
  <c r="C23" i="2" s="1"/>
  <c r="D20" i="2"/>
  <c r="C20" i="2" s="1"/>
  <c r="D8" i="2" l="1"/>
  <c r="C8" i="2" s="1"/>
  <c r="D5" i="2"/>
  <c r="C5" i="2" s="1"/>
  <c r="D7" i="2"/>
  <c r="C7" i="2" s="1"/>
  <c r="D4" i="2"/>
  <c r="C4" i="2" s="1"/>
  <c r="D6" i="2"/>
  <c r="C6" i="2" s="1"/>
  <c r="D21" i="2"/>
  <c r="C21" i="2" s="1"/>
  <c r="D25" i="2"/>
  <c r="C25" i="2" s="1"/>
  <c r="D27" i="2"/>
  <c r="C27" i="2" s="1"/>
  <c r="D24" i="2"/>
  <c r="C24" i="2" s="1"/>
  <c r="D26" i="2"/>
  <c r="C26" i="2" s="1"/>
  <c r="D28" i="2"/>
  <c r="C28" i="2" s="1"/>
  <c r="C19" i="2"/>
  <c r="D13" i="2" l="1"/>
  <c r="C13" i="2" s="1"/>
  <c r="D10" i="2" l="1"/>
  <c r="C10" i="2" s="1"/>
  <c r="D11" i="2"/>
  <c r="C11" i="2" s="1"/>
  <c r="D12" i="2"/>
  <c r="C12" i="2" s="1"/>
  <c r="D9" i="2"/>
  <c r="C9" i="2" l="1"/>
</calcChain>
</file>

<file path=xl/sharedStrings.xml><?xml version="1.0" encoding="utf-8"?>
<sst xmlns="http://schemas.openxmlformats.org/spreadsheetml/2006/main" count="71" uniqueCount="19">
  <si>
    <t>League</t>
  </si>
  <si>
    <t>Bet</t>
  </si>
  <si>
    <t>Multiplier</t>
  </si>
  <si>
    <t>Serie A</t>
  </si>
  <si>
    <t>La Liga</t>
  </si>
  <si>
    <t>EPL</t>
  </si>
  <si>
    <t>Ligue 1</t>
  </si>
  <si>
    <t>Bundesliga</t>
  </si>
  <si>
    <t>Home Underdog</t>
  </si>
  <si>
    <t>Draw If &lt;4</t>
  </si>
  <si>
    <t>Draw &gt;4 Draw No Bet Else Draw - Home</t>
  </si>
  <si>
    <t>Draw &gt;4 Draw No Bet Else Draw - Away</t>
  </si>
  <si>
    <t>Third Outcome</t>
  </si>
  <si>
    <t>Away Favourite</t>
  </si>
  <si>
    <t>Away Underdog</t>
  </si>
  <si>
    <t>Draw No Bet - Home</t>
  </si>
  <si>
    <t>Away Team</t>
  </si>
  <si>
    <t>Draw</t>
  </si>
  <si>
    <t>Draw No Bet -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</si>
</sst>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ie%20A%20Trac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a%20Liga%20Track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PL%20Track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igue%201%20Track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undesliga%20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Summary"/>
      <sheetName val="Analysis"/>
    </sheetNames>
    <sheetDataSet>
      <sheetData sheetId="0"/>
      <sheetData sheetId="1"/>
      <sheetData sheetId="2">
        <row r="1">
          <cell r="C1" t="str">
            <v>Home Win</v>
          </cell>
          <cell r="D1"/>
          <cell r="E1" t="str">
            <v>Draw</v>
          </cell>
          <cell r="F1"/>
          <cell r="G1" t="str">
            <v>Away Team</v>
          </cell>
          <cell r="H1"/>
          <cell r="I1" t="str">
            <v>Over 2.5</v>
          </cell>
          <cell r="J1"/>
          <cell r="K1" t="str">
            <v>Under 2.5</v>
          </cell>
          <cell r="L1"/>
          <cell r="M1" t="str">
            <v>Both Teams to Score - Yes</v>
          </cell>
          <cell r="N1"/>
          <cell r="O1" t="str">
            <v>Both Teams to Score - No</v>
          </cell>
          <cell r="P1"/>
          <cell r="Q1" t="str">
            <v>Draw No Bet - Home</v>
          </cell>
          <cell r="R1"/>
          <cell r="S1" t="str">
            <v>Draw No Bet - Away</v>
          </cell>
          <cell r="T1"/>
          <cell r="U1" t="str">
            <v>Double Chance - Home and Draw</v>
          </cell>
          <cell r="V1"/>
          <cell r="W1" t="str">
            <v>Double Chance - Away and Draw</v>
          </cell>
          <cell r="X1"/>
          <cell r="Y1" t="str">
            <v>Double Chance - Home and Away</v>
          </cell>
          <cell r="Z1"/>
          <cell r="AA1" t="str">
            <v>Home Favourite</v>
          </cell>
          <cell r="AB1" t="str">
            <v>Home Team is Fave</v>
          </cell>
          <cell r="AC1"/>
          <cell r="AD1" t="str">
            <v>Home Underdog</v>
          </cell>
          <cell r="AE1"/>
          <cell r="AF1" t="str">
            <v>Away Favourite</v>
          </cell>
          <cell r="AG1"/>
          <cell r="AH1" t="str">
            <v>Away Underdog</v>
          </cell>
          <cell r="AI1"/>
          <cell r="AJ1" t="str">
            <v>First Outcome</v>
          </cell>
          <cell r="AK1"/>
          <cell r="AL1" t="str">
            <v>Second Outcome</v>
          </cell>
          <cell r="AM1"/>
          <cell r="AN1" t="str">
            <v>Third Outcome</v>
          </cell>
          <cell r="AO1"/>
          <cell r="AP1" t="str">
            <v>Favourite</v>
          </cell>
          <cell r="AQ1"/>
          <cell r="AR1" t="str">
            <v>Underdog</v>
          </cell>
          <cell r="AS1"/>
          <cell r="AT1" t="str">
            <v>Draw &gt;4 Draw No Bet Else Draw - Home</v>
          </cell>
          <cell r="AU1"/>
          <cell r="AV1" t="str">
            <v>Draw &gt;4 Draw No Bet Else Draw - Away</v>
          </cell>
          <cell r="AW1"/>
          <cell r="AX1" t="str">
            <v>Draw If &lt;4</v>
          </cell>
        </row>
        <row r="5">
          <cell r="A5" t="str">
            <v>Multiplier</v>
          </cell>
          <cell r="B5"/>
          <cell r="C5">
            <v>0.78749999999999976</v>
          </cell>
          <cell r="E5">
            <v>1.2033333333333331</v>
          </cell>
          <cell r="G5">
            <v>0.83350000000000002</v>
          </cell>
          <cell r="I5">
            <v>0.76783333333333337</v>
          </cell>
          <cell r="K5">
            <v>0.94050000000000011</v>
          </cell>
          <cell r="M5">
            <v>0.85416666666666674</v>
          </cell>
          <cell r="O5">
            <v>1.0738333333333332</v>
          </cell>
          <cell r="Q5">
            <v>0.90799999999999981</v>
          </cell>
          <cell r="S5">
            <v>0.93874999999999997</v>
          </cell>
          <cell r="U5">
            <v>0.9920000000000001</v>
          </cell>
          <cell r="W5">
            <v>0.9883333333333334</v>
          </cell>
          <cell r="Y5">
            <v>0.81333333333333335</v>
          </cell>
          <cell r="AA5">
            <v>0.74548387096774194</v>
          </cell>
          <cell r="AD5">
            <v>0.74206896551724144</v>
          </cell>
          <cell r="AF5">
            <v>0.63137931034482764</v>
          </cell>
          <cell r="AH5">
            <v>1.0225806451612902</v>
          </cell>
          <cell r="AJ5">
            <v>0.73399999999999987</v>
          </cell>
          <cell r="AL5">
            <v>0.82066666666666666</v>
          </cell>
          <cell r="AN5">
            <v>1.4750000000000001</v>
          </cell>
          <cell r="AP5">
            <v>0.69033333333333324</v>
          </cell>
          <cell r="AR5">
            <v>0.8869999999999999</v>
          </cell>
          <cell r="AT5">
            <v>1.3052542372881353</v>
          </cell>
          <cell r="AV5">
            <v>1.2474576271186437</v>
          </cell>
          <cell r="AX5">
            <v>1.3534883720930231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Summary"/>
      <sheetName val="Analysis"/>
    </sheetNames>
    <sheetDataSet>
      <sheetData sheetId="0"/>
      <sheetData sheetId="1"/>
      <sheetData sheetId="2">
        <row r="1">
          <cell r="C1" t="str">
            <v>Home Win</v>
          </cell>
          <cell r="D1"/>
          <cell r="E1" t="str">
            <v>Draw</v>
          </cell>
          <cell r="F1"/>
          <cell r="G1" t="str">
            <v>Away Team</v>
          </cell>
          <cell r="H1"/>
          <cell r="I1" t="str">
            <v>Over 2.5</v>
          </cell>
          <cell r="J1"/>
          <cell r="K1" t="str">
            <v>Under 2.5</v>
          </cell>
          <cell r="L1"/>
          <cell r="M1" t="str">
            <v>Both Teams to Score - Yes</v>
          </cell>
          <cell r="N1"/>
          <cell r="O1" t="str">
            <v>Both Teams to Score - No</v>
          </cell>
          <cell r="P1"/>
          <cell r="Q1" t="str">
            <v>Draw No Bet - Home</v>
          </cell>
          <cell r="R1"/>
          <cell r="S1" t="str">
            <v>Draw No Bet - Away</v>
          </cell>
          <cell r="T1"/>
          <cell r="U1" t="str">
            <v>Double Chance - Home and Draw</v>
          </cell>
          <cell r="V1"/>
          <cell r="W1" t="str">
            <v>Double Chance - Away and Draw</v>
          </cell>
          <cell r="X1"/>
          <cell r="Y1" t="str">
            <v>Double Chance - Home and Away</v>
          </cell>
          <cell r="Z1"/>
          <cell r="AA1" t="str">
            <v>Home Favourite</v>
          </cell>
          <cell r="AB1" t="str">
            <v>Home Team is Fave</v>
          </cell>
          <cell r="AC1"/>
          <cell r="AD1" t="str">
            <v>Home Underdog</v>
          </cell>
          <cell r="AE1"/>
          <cell r="AF1" t="str">
            <v>Away Favourite</v>
          </cell>
          <cell r="AG1"/>
          <cell r="AH1" t="str">
            <v>Away Underdog</v>
          </cell>
          <cell r="AI1"/>
          <cell r="AJ1" t="str">
            <v>First Outcome</v>
          </cell>
          <cell r="AK1"/>
          <cell r="AL1" t="str">
            <v>Second Outcome</v>
          </cell>
          <cell r="AM1"/>
          <cell r="AN1" t="str">
            <v>Third Outcome</v>
          </cell>
          <cell r="AO1"/>
          <cell r="AP1" t="str">
            <v>Favourite</v>
          </cell>
          <cell r="AQ1"/>
          <cell r="AR1" t="str">
            <v>Underdog</v>
          </cell>
          <cell r="AS1"/>
          <cell r="AT1" t="str">
            <v>Draw &gt;4 Draw No Bet Else Draw - Home</v>
          </cell>
          <cell r="AU1"/>
          <cell r="AV1" t="str">
            <v>Draw &gt;4 Draw No Bet Else Draw - Away</v>
          </cell>
          <cell r="AW1"/>
          <cell r="AX1" t="str">
            <v>Draw If &lt;4</v>
          </cell>
        </row>
        <row r="5">
          <cell r="A5" t="str">
            <v>Multiplier</v>
          </cell>
          <cell r="B5"/>
          <cell r="C5">
            <v>0.748</v>
          </cell>
          <cell r="E5">
            <v>0.77800000000000002</v>
          </cell>
          <cell r="G5">
            <v>1.1676</v>
          </cell>
          <cell r="I5">
            <v>1.0192000000000001</v>
          </cell>
          <cell r="K5">
            <v>1.0465999999999998</v>
          </cell>
          <cell r="M5">
            <v>0.83160000000000012</v>
          </cell>
          <cell r="O5">
            <v>1.0048000000000001</v>
          </cell>
          <cell r="Q5">
            <v>0.68625000000000003</v>
          </cell>
          <cell r="S5">
            <v>1.0524999999999998</v>
          </cell>
          <cell r="U5">
            <v>0.73980000000000001</v>
          </cell>
          <cell r="W5">
            <v>1.0583999999999998</v>
          </cell>
          <cell r="Y5">
            <v>1.0151999999999999</v>
          </cell>
          <cell r="AA5">
            <v>0.86129032258064531</v>
          </cell>
          <cell r="AD5">
            <v>0.56315789473684208</v>
          </cell>
          <cell r="AF5">
            <v>1.3499999999999999</v>
          </cell>
          <cell r="AH5">
            <v>0.96548387096774191</v>
          </cell>
          <cell r="AJ5">
            <v>1.103</v>
          </cell>
          <cell r="AL5">
            <v>0.77</v>
          </cell>
          <cell r="AN5">
            <v>0.93259999999999987</v>
          </cell>
          <cell r="AP5">
            <v>1.0469999999999999</v>
          </cell>
          <cell r="AR5">
            <v>0.81259999999999988</v>
          </cell>
          <cell r="AT5">
            <v>0.65937500000000004</v>
          </cell>
          <cell r="AV5">
            <v>0.61812500000000004</v>
          </cell>
          <cell r="AX5">
            <v>0.66829268292682931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Summary"/>
      <sheetName val="Analysis"/>
    </sheetNames>
    <sheetDataSet>
      <sheetData sheetId="0"/>
      <sheetData sheetId="1"/>
      <sheetData sheetId="2">
        <row r="1">
          <cell r="C1" t="str">
            <v>Home Win</v>
          </cell>
          <cell r="D1"/>
          <cell r="E1" t="str">
            <v>Draw</v>
          </cell>
          <cell r="F1"/>
          <cell r="G1" t="str">
            <v>Away Team</v>
          </cell>
          <cell r="H1"/>
          <cell r="I1" t="str">
            <v>Over 2.5</v>
          </cell>
          <cell r="J1"/>
          <cell r="K1" t="str">
            <v>Under 2.5</v>
          </cell>
          <cell r="L1"/>
          <cell r="M1" t="str">
            <v>Both Teams to Score - Yes</v>
          </cell>
          <cell r="N1"/>
          <cell r="O1" t="str">
            <v>Both Teams to Score - No</v>
          </cell>
          <cell r="P1"/>
          <cell r="Q1" t="str">
            <v>Draw No Bet - Home</v>
          </cell>
          <cell r="R1"/>
          <cell r="S1" t="str">
            <v>Draw No Bet - Away</v>
          </cell>
          <cell r="T1"/>
          <cell r="U1" t="str">
            <v>Double Chance - Home and Draw</v>
          </cell>
          <cell r="V1"/>
          <cell r="W1" t="str">
            <v>Double Chance - Away and Draw</v>
          </cell>
          <cell r="X1"/>
          <cell r="Y1" t="str">
            <v>Double Chance - Home and Away</v>
          </cell>
          <cell r="Z1"/>
          <cell r="AA1" t="str">
            <v>Home Favourite</v>
          </cell>
          <cell r="AB1" t="str">
            <v>Home Team is Fave</v>
          </cell>
          <cell r="AC1"/>
          <cell r="AD1" t="str">
            <v>Home Underdog</v>
          </cell>
          <cell r="AE1"/>
          <cell r="AF1" t="str">
            <v>Away Favourite</v>
          </cell>
          <cell r="AG1"/>
          <cell r="AH1" t="str">
            <v>Away Underdog</v>
          </cell>
          <cell r="AI1"/>
          <cell r="AJ1" t="str">
            <v>First Outcome</v>
          </cell>
          <cell r="AK1"/>
          <cell r="AL1" t="str">
            <v>Second Outcome</v>
          </cell>
          <cell r="AM1"/>
          <cell r="AN1" t="str">
            <v>Third Outcome</v>
          </cell>
          <cell r="AO1"/>
          <cell r="AP1" t="str">
            <v>Favourite</v>
          </cell>
          <cell r="AQ1"/>
          <cell r="AR1" t="str">
            <v>Underdog</v>
          </cell>
          <cell r="AS1"/>
          <cell r="AT1" t="str">
            <v>Draw &gt;4 Draw No Bet Else Draw - Home</v>
          </cell>
          <cell r="AU1"/>
          <cell r="AV1" t="str">
            <v>Draw &gt;4 Draw No Bet Else Draw - Away</v>
          </cell>
          <cell r="AW1"/>
          <cell r="AX1" t="str">
            <v>Draw If &lt;4</v>
          </cell>
        </row>
        <row r="5">
          <cell r="A5" t="str">
            <v>Multiplier</v>
          </cell>
          <cell r="B5"/>
          <cell r="C5">
            <v>1.2345614035087715</v>
          </cell>
          <cell r="E5">
            <v>1.0543859649122806</v>
          </cell>
          <cell r="G5">
            <v>0.70421052631578951</v>
          </cell>
          <cell r="I5">
            <v>0.9933333333333334</v>
          </cell>
          <cell r="K5">
            <v>0.75175438596491229</v>
          </cell>
          <cell r="M5">
            <v>1.0540350877192983</v>
          </cell>
          <cell r="O5">
            <v>0.80140350877192956</v>
          </cell>
          <cell r="Q5">
            <v>1.3084146341463416</v>
          </cell>
          <cell r="S5">
            <v>0.68024390243902433</v>
          </cell>
          <cell r="U5">
            <v>1.1712280701754387</v>
          </cell>
          <cell r="W5">
            <v>0.76315789473684226</v>
          </cell>
          <cell r="Y5">
            <v>0.86754385964912284</v>
          </cell>
          <cell r="AA5">
            <v>0.98783783783783774</v>
          </cell>
          <cell r="AD5">
            <v>1.6910000000000001</v>
          </cell>
          <cell r="AF5">
            <v>0.50700000000000001</v>
          </cell>
          <cell r="AH5">
            <v>0.81081081081081086</v>
          </cell>
          <cell r="AJ5">
            <v>0.8191228070175437</v>
          </cell>
          <cell r="AL5">
            <v>0.9135087719298246</v>
          </cell>
          <cell r="AN5">
            <v>1.2605263157894735</v>
          </cell>
          <cell r="AP5">
            <v>0.8191228070175437</v>
          </cell>
          <cell r="AR5">
            <v>1.1196491228070173</v>
          </cell>
          <cell r="AT5">
            <v>1.2785849056603773</v>
          </cell>
          <cell r="AV5">
            <v>1.0147169811320753</v>
          </cell>
          <cell r="AX5">
            <v>1.2640624999999999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Summary"/>
      <sheetName val="Analysis"/>
    </sheetNames>
    <sheetDataSet>
      <sheetData sheetId="0"/>
      <sheetData sheetId="1"/>
      <sheetData sheetId="2">
        <row r="1">
          <cell r="C1" t="str">
            <v>Home Win</v>
          </cell>
          <cell r="D1"/>
          <cell r="E1" t="str">
            <v>Draw</v>
          </cell>
          <cell r="F1"/>
          <cell r="G1" t="str">
            <v>Away Team</v>
          </cell>
          <cell r="H1"/>
          <cell r="I1" t="str">
            <v>Over 2.5</v>
          </cell>
          <cell r="J1"/>
          <cell r="K1" t="str">
            <v>Under 2.5</v>
          </cell>
          <cell r="L1"/>
          <cell r="M1" t="str">
            <v>Both Teams to Score - Yes</v>
          </cell>
          <cell r="N1"/>
          <cell r="O1" t="str">
            <v>Both Teams to Score - No</v>
          </cell>
          <cell r="P1"/>
          <cell r="Q1" t="str">
            <v>Draw No Bet - Home</v>
          </cell>
          <cell r="R1"/>
          <cell r="S1" t="str">
            <v>Draw No Bet - Away</v>
          </cell>
          <cell r="T1"/>
          <cell r="U1" t="str">
            <v>Double Chance - Home and Draw</v>
          </cell>
          <cell r="V1"/>
          <cell r="W1" t="str">
            <v>Double Chance - Away and Draw</v>
          </cell>
          <cell r="X1"/>
          <cell r="Y1" t="str">
            <v>Double Chance - Home and Away</v>
          </cell>
          <cell r="Z1"/>
          <cell r="AA1" t="str">
            <v>Home Favourite</v>
          </cell>
          <cell r="AB1" t="str">
            <v>Home Team is Fave</v>
          </cell>
          <cell r="AC1"/>
          <cell r="AD1" t="str">
            <v>Home Underdog</v>
          </cell>
          <cell r="AE1"/>
          <cell r="AF1" t="str">
            <v>Away Favourite</v>
          </cell>
          <cell r="AG1"/>
          <cell r="AH1" t="str">
            <v>Away Underdog</v>
          </cell>
          <cell r="AI1"/>
          <cell r="AJ1" t="str">
            <v>First Outcome</v>
          </cell>
          <cell r="AK1"/>
          <cell r="AL1" t="str">
            <v>Second Outcome</v>
          </cell>
          <cell r="AM1"/>
          <cell r="AN1" t="str">
            <v>Third Outcome</v>
          </cell>
          <cell r="AO1"/>
          <cell r="AP1" t="str">
            <v>Favourite</v>
          </cell>
          <cell r="AQ1"/>
          <cell r="AR1" t="str">
            <v>Underdog</v>
          </cell>
          <cell r="AS1"/>
          <cell r="AT1" t="str">
            <v>Draw &gt;4 Draw No Bet Else Draw - Home</v>
          </cell>
          <cell r="AU1"/>
          <cell r="AV1" t="str">
            <v>Draw &gt;4 Draw No Bet Else Draw - Away</v>
          </cell>
          <cell r="AW1"/>
          <cell r="AX1" t="str">
            <v>Draw If &lt;4</v>
          </cell>
        </row>
        <row r="5">
          <cell r="A5" t="str">
            <v>Multiplier</v>
          </cell>
          <cell r="B5"/>
          <cell r="C5">
            <v>0.71542372881355931</v>
          </cell>
          <cell r="E5">
            <v>0.81271186440677956</v>
          </cell>
          <cell r="G5">
            <v>1.2203389830508469</v>
          </cell>
          <cell r="I5">
            <v>1.0440677966101692</v>
          </cell>
          <cell r="K5">
            <v>0.7464406779661017</v>
          </cell>
          <cell r="M5">
            <v>1.1571186440677967</v>
          </cell>
          <cell r="O5">
            <v>0.71966101694915252</v>
          </cell>
          <cell r="Q5">
            <v>0.7175555555555555</v>
          </cell>
          <cell r="S5">
            <v>1.1824444444444444</v>
          </cell>
          <cell r="U5">
            <v>0.78440677966101713</v>
          </cell>
          <cell r="W5">
            <v>1.0059322033898304</v>
          </cell>
          <cell r="Y5">
            <v>0.93423728813559337</v>
          </cell>
          <cell r="AA5">
            <v>0.79055555555555557</v>
          </cell>
          <cell r="AD5">
            <v>0.59782608695652173</v>
          </cell>
          <cell r="AF5">
            <v>0.90869565217391302</v>
          </cell>
          <cell r="AH5">
            <v>1.3466666666666667</v>
          </cell>
          <cell r="AJ5">
            <v>0.88101694915254236</v>
          </cell>
          <cell r="AL5">
            <v>0.82237288135593212</v>
          </cell>
          <cell r="AN5">
            <v>1.2047457627118643</v>
          </cell>
          <cell r="AP5">
            <v>0.83661016949152556</v>
          </cell>
          <cell r="AR5">
            <v>1.0547457627118644</v>
          </cell>
          <cell r="AT5">
            <v>0.97813559322033883</v>
          </cell>
          <cell r="AV5">
            <v>0.99135593220338969</v>
          </cell>
          <cell r="AX5">
            <v>1.1151162790697673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Summary"/>
      <sheetName val="Analysis"/>
      <sheetName val="Pibot"/>
    </sheetNames>
    <sheetDataSet>
      <sheetData sheetId="0"/>
      <sheetData sheetId="1"/>
      <sheetData sheetId="2">
        <row r="1">
          <cell r="C1" t="str">
            <v>Home Win</v>
          </cell>
          <cell r="D1"/>
          <cell r="E1" t="str">
            <v>Draw</v>
          </cell>
          <cell r="F1"/>
          <cell r="G1" t="str">
            <v>Away Team</v>
          </cell>
          <cell r="H1"/>
          <cell r="I1" t="str">
            <v>Over 2.5</v>
          </cell>
          <cell r="J1"/>
          <cell r="K1" t="str">
            <v>Under 2.5</v>
          </cell>
          <cell r="L1"/>
          <cell r="M1" t="str">
            <v>Both Teams to Score - Yes</v>
          </cell>
          <cell r="N1"/>
          <cell r="O1" t="str">
            <v>Both Teams to Score - No</v>
          </cell>
          <cell r="P1"/>
          <cell r="Q1" t="str">
            <v>Draw No Bet - Home</v>
          </cell>
          <cell r="R1"/>
          <cell r="S1" t="str">
            <v>Draw No Bet - Away</v>
          </cell>
          <cell r="T1"/>
          <cell r="U1" t="str">
            <v>Double Chance - Home and Draw</v>
          </cell>
          <cell r="V1"/>
          <cell r="W1" t="str">
            <v>Double Chance - Away and Draw</v>
          </cell>
          <cell r="X1"/>
          <cell r="Y1" t="str">
            <v>Double Chance - Home and Away</v>
          </cell>
          <cell r="Z1"/>
          <cell r="AA1" t="str">
            <v>Home Favourite</v>
          </cell>
          <cell r="AB1" t="str">
            <v>Home Team is Fave</v>
          </cell>
          <cell r="AC1"/>
          <cell r="AD1" t="str">
            <v>Home Underdog</v>
          </cell>
          <cell r="AE1"/>
          <cell r="AF1" t="str">
            <v>Away Favourite</v>
          </cell>
          <cell r="AG1"/>
          <cell r="AH1" t="str">
            <v>Away Underdog</v>
          </cell>
          <cell r="AI1"/>
          <cell r="AJ1" t="str">
            <v>First Outcome</v>
          </cell>
          <cell r="AK1"/>
          <cell r="AL1" t="str">
            <v>Second Outcome</v>
          </cell>
          <cell r="AM1"/>
          <cell r="AN1" t="str">
            <v>Third Outcome</v>
          </cell>
          <cell r="AO1"/>
          <cell r="AP1" t="str">
            <v>Favourite</v>
          </cell>
          <cell r="AQ1"/>
          <cell r="AR1" t="str">
            <v>Underdog</v>
          </cell>
          <cell r="AS1"/>
          <cell r="AT1" t="str">
            <v>Draw &gt;4 Draw No Bet Else Draw - Home</v>
          </cell>
          <cell r="AU1"/>
          <cell r="AV1" t="str">
            <v>Draw &gt;4 Draw No Bet Else Draw - Away</v>
          </cell>
          <cell r="AW1"/>
          <cell r="AX1" t="str">
            <v>Draw If &lt;4</v>
          </cell>
        </row>
        <row r="5">
          <cell r="A5" t="str">
            <v>Multiplier</v>
          </cell>
          <cell r="B5"/>
          <cell r="C5">
            <v>0.89533333333333331</v>
          </cell>
          <cell r="E5">
            <v>1.4306666666666665</v>
          </cell>
          <cell r="G5">
            <v>1.0975555555555554</v>
          </cell>
          <cell r="I5">
            <v>0.71666666666666656</v>
          </cell>
          <cell r="K5">
            <v>0.83533333333333337</v>
          </cell>
          <cell r="M5">
            <v>0.80488888888888888</v>
          </cell>
          <cell r="O5">
            <v>1.1753333333333331</v>
          </cell>
          <cell r="Q5">
            <v>1.0206896551724136</v>
          </cell>
          <cell r="S5">
            <v>1.2972413793103448</v>
          </cell>
          <cell r="U5">
            <v>1.0073333333333334</v>
          </cell>
          <cell r="W5">
            <v>1.2275555555555557</v>
          </cell>
          <cell r="Y5">
            <v>0.77288888888888874</v>
          </cell>
          <cell r="AA5">
            <v>0.53068965517241373</v>
          </cell>
          <cell r="AD5">
            <v>1.5562499999999999</v>
          </cell>
          <cell r="AF5">
            <v>1.0287500000000001</v>
          </cell>
          <cell r="AH5">
            <v>1.1355172413793104</v>
          </cell>
          <cell r="AJ5">
            <v>0.70777777777777773</v>
          </cell>
          <cell r="AL5">
            <v>1.3062222222222222</v>
          </cell>
          <cell r="AN5">
            <v>1.4873333333333334</v>
          </cell>
          <cell r="AP5">
            <v>0.70777777777777773</v>
          </cell>
          <cell r="AR5">
            <v>1.2851111111111113</v>
          </cell>
          <cell r="AT5">
            <v>1.5124390243902439</v>
          </cell>
          <cell r="AV5">
            <v>1.4875609756097559</v>
          </cell>
          <cell r="AX5">
            <v>1.5851851851851853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31BF-68DC-43AC-8CF1-D0CBD60C2F81}">
  <dimension ref="B3:D23"/>
  <sheetViews>
    <sheetView tabSelected="1" workbookViewId="0">
      <selection activeCell="F7" sqref="F7"/>
    </sheetView>
  </sheetViews>
  <sheetFormatPr defaultRowHeight="14.4" x14ac:dyDescent="0.3"/>
  <cols>
    <col min="2" max="2" width="9.6640625" bestFit="1" customWidth="1"/>
    <col min="3" max="3" width="34.21875" bestFit="1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t="s">
        <v>5</v>
      </c>
      <c r="C4" t="s">
        <v>8</v>
      </c>
      <c r="D4">
        <v>1.6910000000000001</v>
      </c>
    </row>
    <row r="5" spans="2:4" x14ac:dyDescent="0.3">
      <c r="B5" t="s">
        <v>7</v>
      </c>
      <c r="C5" t="s">
        <v>9</v>
      </c>
      <c r="D5">
        <v>1.5851851851851853</v>
      </c>
    </row>
    <row r="6" spans="2:4" x14ac:dyDescent="0.3">
      <c r="B6" t="s">
        <v>7</v>
      </c>
      <c r="C6" t="s">
        <v>8</v>
      </c>
      <c r="D6">
        <v>1.5562499999999999</v>
      </c>
    </row>
    <row r="7" spans="2:4" x14ac:dyDescent="0.3">
      <c r="B7" t="s">
        <v>7</v>
      </c>
      <c r="C7" t="s">
        <v>10</v>
      </c>
      <c r="D7">
        <v>1.5124390243902439</v>
      </c>
    </row>
    <row r="8" spans="2:4" x14ac:dyDescent="0.3">
      <c r="B8" t="s">
        <v>7</v>
      </c>
      <c r="C8" t="s">
        <v>11</v>
      </c>
      <c r="D8">
        <v>1.4875609756097559</v>
      </c>
    </row>
    <row r="9" spans="2:4" x14ac:dyDescent="0.3">
      <c r="B9" t="s">
        <v>7</v>
      </c>
      <c r="C9" t="s">
        <v>12</v>
      </c>
      <c r="D9">
        <v>1.4873333333333334</v>
      </c>
    </row>
    <row r="10" spans="2:4" x14ac:dyDescent="0.3">
      <c r="B10" t="s">
        <v>3</v>
      </c>
      <c r="C10" t="s">
        <v>12</v>
      </c>
      <c r="D10">
        <v>1.4750000000000001</v>
      </c>
    </row>
    <row r="11" spans="2:4" x14ac:dyDescent="0.3">
      <c r="B11" t="s">
        <v>3</v>
      </c>
      <c r="C11" t="s">
        <v>9</v>
      </c>
      <c r="D11">
        <v>1.3534883720930231</v>
      </c>
    </row>
    <row r="12" spans="2:4" x14ac:dyDescent="0.3">
      <c r="B12" t="s">
        <v>4</v>
      </c>
      <c r="C12" t="s">
        <v>13</v>
      </c>
      <c r="D12">
        <v>1.3499999999999999</v>
      </c>
    </row>
    <row r="13" spans="2:4" x14ac:dyDescent="0.3">
      <c r="B13" t="s">
        <v>6</v>
      </c>
      <c r="C13" t="s">
        <v>14</v>
      </c>
      <c r="D13">
        <v>1.3466666666666667</v>
      </c>
    </row>
    <row r="14" spans="2:4" x14ac:dyDescent="0.3">
      <c r="B14" t="s">
        <v>5</v>
      </c>
      <c r="C14" t="s">
        <v>15</v>
      </c>
      <c r="D14">
        <v>1.3084146341463416</v>
      </c>
    </row>
    <row r="15" spans="2:4" x14ac:dyDescent="0.3">
      <c r="B15" t="s">
        <v>3</v>
      </c>
      <c r="C15" t="s">
        <v>10</v>
      </c>
      <c r="D15">
        <v>1.3052542372881353</v>
      </c>
    </row>
    <row r="16" spans="2:4" x14ac:dyDescent="0.3">
      <c r="B16" t="s">
        <v>5</v>
      </c>
      <c r="C16" t="s">
        <v>10</v>
      </c>
      <c r="D16">
        <v>1.2785849056603773</v>
      </c>
    </row>
    <row r="17" spans="2:4" x14ac:dyDescent="0.3">
      <c r="B17" t="s">
        <v>5</v>
      </c>
      <c r="C17" t="s">
        <v>9</v>
      </c>
      <c r="D17">
        <v>1.2640624999999999</v>
      </c>
    </row>
    <row r="18" spans="2:4" x14ac:dyDescent="0.3">
      <c r="B18" t="s">
        <v>5</v>
      </c>
      <c r="C18" t="s">
        <v>12</v>
      </c>
      <c r="D18">
        <v>1.2605263157894735</v>
      </c>
    </row>
    <row r="19" spans="2:4" x14ac:dyDescent="0.3">
      <c r="B19" t="s">
        <v>3</v>
      </c>
      <c r="C19" t="s">
        <v>11</v>
      </c>
      <c r="D19">
        <v>1.2474576271186437</v>
      </c>
    </row>
    <row r="20" spans="2:4" x14ac:dyDescent="0.3">
      <c r="B20" t="s">
        <v>6</v>
      </c>
      <c r="C20" t="s">
        <v>16</v>
      </c>
      <c r="D20">
        <v>1.2203389830508469</v>
      </c>
    </row>
    <row r="21" spans="2:4" x14ac:dyDescent="0.3">
      <c r="B21" t="s">
        <v>6</v>
      </c>
      <c r="C21" t="s">
        <v>12</v>
      </c>
      <c r="D21">
        <v>1.2047457627118643</v>
      </c>
    </row>
    <row r="22" spans="2:4" x14ac:dyDescent="0.3">
      <c r="B22" t="s">
        <v>3</v>
      </c>
      <c r="C22" t="s">
        <v>17</v>
      </c>
      <c r="D22">
        <v>1.2033333333333331</v>
      </c>
    </row>
    <row r="23" spans="2:4" x14ac:dyDescent="0.3">
      <c r="B23" t="s">
        <v>6</v>
      </c>
      <c r="C23" t="s">
        <v>18</v>
      </c>
      <c r="D23">
        <v>1.1824444444444444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8E6-5529-4B61-89CE-B5819FD4B4EB}">
  <dimension ref="B3:D28"/>
  <sheetViews>
    <sheetView workbookViewId="0">
      <selection activeCell="H22" sqref="H22"/>
    </sheetView>
  </sheetViews>
  <sheetFormatPr defaultRowHeight="14.4" x14ac:dyDescent="0.3"/>
  <cols>
    <col min="2" max="2" width="9.6640625" bestFit="1" customWidth="1"/>
    <col min="3" max="3" width="34.21875" bestFit="1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t="s">
        <v>3</v>
      </c>
      <c r="C4" t="str">
        <f>_xlfn.XLOOKUP(D4, [1]Analysis!$5:$5, [1]Analysis!$1:$1)</f>
        <v>Third Outcome</v>
      </c>
      <c r="D4">
        <f>LARGE([1]Analysis!$5:$5, 1)</f>
        <v>1.4750000000000001</v>
      </c>
    </row>
    <row r="5" spans="2:4" x14ac:dyDescent="0.3">
      <c r="B5" t="s">
        <v>3</v>
      </c>
      <c r="C5" t="str">
        <f>_xlfn.XLOOKUP(D5, [1]Analysis!$5:$5, [1]Analysis!$1:$1)</f>
        <v>Draw If &lt;4</v>
      </c>
      <c r="D5">
        <f>LARGE([1]Analysis!$5:$5, 2)</f>
        <v>1.3534883720930231</v>
      </c>
    </row>
    <row r="6" spans="2:4" x14ac:dyDescent="0.3">
      <c r="B6" t="s">
        <v>3</v>
      </c>
      <c r="C6" t="str">
        <f>_xlfn.XLOOKUP(D6, [1]Analysis!$5:$5, [1]Analysis!$1:$1)</f>
        <v>Draw &gt;4 Draw No Bet Else Draw - Home</v>
      </c>
      <c r="D6">
        <f>LARGE([1]Analysis!$5:$5, 3)</f>
        <v>1.3052542372881353</v>
      </c>
    </row>
    <row r="7" spans="2:4" x14ac:dyDescent="0.3">
      <c r="B7" t="s">
        <v>3</v>
      </c>
      <c r="C7" t="str">
        <f>_xlfn.XLOOKUP(D7, [1]Analysis!$5:$5, [1]Analysis!$1:$1)</f>
        <v>Draw &gt;4 Draw No Bet Else Draw - Away</v>
      </c>
      <c r="D7">
        <f>LARGE([1]Analysis!$5:$5, 4)</f>
        <v>1.2474576271186437</v>
      </c>
    </row>
    <row r="8" spans="2:4" x14ac:dyDescent="0.3">
      <c r="B8" t="s">
        <v>3</v>
      </c>
      <c r="C8" t="str">
        <f>_xlfn.XLOOKUP(D8, [1]Analysis!$5:$5, [1]Analysis!$1:$1)</f>
        <v>Draw</v>
      </c>
      <c r="D8">
        <f>LARGE([1]Analysis!$5:$5, 5)</f>
        <v>1.2033333333333331</v>
      </c>
    </row>
    <row r="9" spans="2:4" x14ac:dyDescent="0.3">
      <c r="B9" t="s">
        <v>4</v>
      </c>
      <c r="C9" t="str">
        <f>_xlfn.XLOOKUP(D9, [2]Analysis!$5:$5, [2]Analysis!$1:$1)</f>
        <v>Away Favourite</v>
      </c>
      <c r="D9">
        <f>LARGE([2]Analysis!$5:$5, 1)</f>
        <v>1.3499999999999999</v>
      </c>
    </row>
    <row r="10" spans="2:4" x14ac:dyDescent="0.3">
      <c r="B10" t="s">
        <v>4</v>
      </c>
      <c r="C10" t="str">
        <f>_xlfn.XLOOKUP(D10, [2]Analysis!$5:$5, [2]Analysis!$1:$1)</f>
        <v>Away Team</v>
      </c>
      <c r="D10">
        <f>LARGE([2]Analysis!$5:$5, 2)</f>
        <v>1.1676</v>
      </c>
    </row>
    <row r="11" spans="2:4" x14ac:dyDescent="0.3">
      <c r="B11" t="s">
        <v>4</v>
      </c>
      <c r="C11" t="str">
        <f>_xlfn.XLOOKUP(D11, [2]Analysis!$5:$5, [2]Analysis!$1:$1)</f>
        <v>First Outcome</v>
      </c>
      <c r="D11">
        <f>LARGE([2]Analysis!$5:$5, 3)</f>
        <v>1.103</v>
      </c>
    </row>
    <row r="12" spans="2:4" x14ac:dyDescent="0.3">
      <c r="B12" t="s">
        <v>4</v>
      </c>
      <c r="C12" t="str">
        <f>_xlfn.XLOOKUP(D12, [2]Analysis!$5:$5, [2]Analysis!$1:$1)</f>
        <v>Double Chance - Away and Draw</v>
      </c>
      <c r="D12">
        <f>LARGE([2]Analysis!$5:$5, 4)</f>
        <v>1.0583999999999998</v>
      </c>
    </row>
    <row r="13" spans="2:4" x14ac:dyDescent="0.3">
      <c r="B13" t="s">
        <v>4</v>
      </c>
      <c r="C13" t="str">
        <f>_xlfn.XLOOKUP(D13, [2]Analysis!$5:$5, [2]Analysis!$1:$1)</f>
        <v>Draw No Bet - Away</v>
      </c>
      <c r="D13">
        <f>LARGE([2]Analysis!$5:$5, 5)</f>
        <v>1.0524999999999998</v>
      </c>
    </row>
    <row r="14" spans="2:4" x14ac:dyDescent="0.3">
      <c r="B14" t="s">
        <v>5</v>
      </c>
      <c r="C14" t="str">
        <f>_xlfn.XLOOKUP(D14, [3]Analysis!$5:$5, [3]Analysis!$1:$1)</f>
        <v>Home Underdog</v>
      </c>
      <c r="D14">
        <f>LARGE([3]Analysis!$5:$5, 1)</f>
        <v>1.6910000000000001</v>
      </c>
    </row>
    <row r="15" spans="2:4" x14ac:dyDescent="0.3">
      <c r="B15" t="s">
        <v>5</v>
      </c>
      <c r="C15" t="str">
        <f>_xlfn.XLOOKUP(D15, [3]Analysis!$5:$5, [3]Analysis!$1:$1)</f>
        <v>Draw No Bet - Home</v>
      </c>
      <c r="D15">
        <f>LARGE([3]Analysis!$5:$5, 2)</f>
        <v>1.3084146341463416</v>
      </c>
    </row>
    <row r="16" spans="2:4" x14ac:dyDescent="0.3">
      <c r="B16" t="s">
        <v>5</v>
      </c>
      <c r="C16" t="str">
        <f>_xlfn.XLOOKUP(D16, [3]Analysis!$5:$5, [3]Analysis!$1:$1)</f>
        <v>Draw &gt;4 Draw No Bet Else Draw - Home</v>
      </c>
      <c r="D16">
        <f>LARGE([3]Analysis!$5:$5, 3)</f>
        <v>1.2785849056603773</v>
      </c>
    </row>
    <row r="17" spans="2:4" x14ac:dyDescent="0.3">
      <c r="B17" t="s">
        <v>5</v>
      </c>
      <c r="C17" t="str">
        <f>_xlfn.XLOOKUP(D17, [3]Analysis!$5:$5, [3]Analysis!$1:$1)</f>
        <v>Draw If &lt;4</v>
      </c>
      <c r="D17">
        <f>LARGE([3]Analysis!$5:$5, 4)</f>
        <v>1.2640624999999999</v>
      </c>
    </row>
    <row r="18" spans="2:4" x14ac:dyDescent="0.3">
      <c r="B18" t="s">
        <v>5</v>
      </c>
      <c r="C18" t="str">
        <f>_xlfn.XLOOKUP(D18, [3]Analysis!$5:$5, [3]Analysis!$1:$1)</f>
        <v>Third Outcome</v>
      </c>
      <c r="D18">
        <f>LARGE([3]Analysis!$5:$5, 5)</f>
        <v>1.2605263157894735</v>
      </c>
    </row>
    <row r="19" spans="2:4" x14ac:dyDescent="0.3">
      <c r="B19" t="s">
        <v>6</v>
      </c>
      <c r="C19" t="str">
        <f>_xlfn.XLOOKUP(D19, [4]Analysis!$5:$5, [4]Analysis!$1:$1)</f>
        <v>Away Underdog</v>
      </c>
      <c r="D19">
        <f>LARGE([4]Analysis!$5:$5, 1)</f>
        <v>1.3466666666666667</v>
      </c>
    </row>
    <row r="20" spans="2:4" x14ac:dyDescent="0.3">
      <c r="B20" t="s">
        <v>6</v>
      </c>
      <c r="C20" t="str">
        <f>_xlfn.XLOOKUP(D20, [4]Analysis!$5:$5, [4]Analysis!$1:$1)</f>
        <v>Away Team</v>
      </c>
      <c r="D20">
        <f>LARGE([4]Analysis!$5:$5, 2)</f>
        <v>1.2203389830508469</v>
      </c>
    </row>
    <row r="21" spans="2:4" x14ac:dyDescent="0.3">
      <c r="B21" t="s">
        <v>6</v>
      </c>
      <c r="C21" t="str">
        <f>_xlfn.XLOOKUP(D21, [4]Analysis!$5:$5, [4]Analysis!$1:$1)</f>
        <v>Third Outcome</v>
      </c>
      <c r="D21">
        <f>LARGE([4]Analysis!$5:$5, 3)</f>
        <v>1.2047457627118643</v>
      </c>
    </row>
    <row r="22" spans="2:4" x14ac:dyDescent="0.3">
      <c r="B22" t="s">
        <v>6</v>
      </c>
      <c r="C22" t="str">
        <f>_xlfn.XLOOKUP(D22, [4]Analysis!$5:$5, [4]Analysis!$1:$1)</f>
        <v>Draw No Bet - Away</v>
      </c>
      <c r="D22">
        <f>LARGE([4]Analysis!$5:$5, 4)</f>
        <v>1.1824444444444444</v>
      </c>
    </row>
    <row r="23" spans="2:4" x14ac:dyDescent="0.3">
      <c r="B23" t="s">
        <v>6</v>
      </c>
      <c r="C23" t="str">
        <f>_xlfn.XLOOKUP(D23, [4]Analysis!$5:$5, [4]Analysis!$1:$1)</f>
        <v>Both Teams to Score - Yes</v>
      </c>
      <c r="D23">
        <f>LARGE([4]Analysis!$5:$5, 5)</f>
        <v>1.1571186440677967</v>
      </c>
    </row>
    <row r="24" spans="2:4" x14ac:dyDescent="0.3">
      <c r="B24" t="s">
        <v>7</v>
      </c>
      <c r="C24" t="str">
        <f>_xlfn.XLOOKUP(D24, [5]Analysis!$5:$5, [5]Analysis!$1:$1)</f>
        <v>Draw If &lt;4</v>
      </c>
      <c r="D24">
        <f>LARGE([5]Analysis!$5:$5, 1)</f>
        <v>1.5851851851851853</v>
      </c>
    </row>
    <row r="25" spans="2:4" x14ac:dyDescent="0.3">
      <c r="B25" t="s">
        <v>7</v>
      </c>
      <c r="C25" t="str">
        <f>_xlfn.XLOOKUP(D25, [5]Analysis!$5:$5, [5]Analysis!$1:$1)</f>
        <v>Home Underdog</v>
      </c>
      <c r="D25">
        <f>LARGE([5]Analysis!$5:$5, 2)</f>
        <v>1.5562499999999999</v>
      </c>
    </row>
    <row r="26" spans="2:4" x14ac:dyDescent="0.3">
      <c r="B26" t="s">
        <v>7</v>
      </c>
      <c r="C26" t="str">
        <f>_xlfn.XLOOKUP(D26, [5]Analysis!$5:$5, [5]Analysis!$1:$1)</f>
        <v>Draw &gt;4 Draw No Bet Else Draw - Home</v>
      </c>
      <c r="D26">
        <f>LARGE([5]Analysis!$5:$5, 3)</f>
        <v>1.5124390243902439</v>
      </c>
    </row>
    <row r="27" spans="2:4" x14ac:dyDescent="0.3">
      <c r="B27" t="s">
        <v>7</v>
      </c>
      <c r="C27" t="str">
        <f>_xlfn.XLOOKUP(D27, [5]Analysis!$5:$5, [5]Analysis!$1:$1)</f>
        <v>Draw &gt;4 Draw No Bet Else Draw - Away</v>
      </c>
      <c r="D27">
        <f>LARGE([5]Analysis!$5:$5, 4)</f>
        <v>1.4875609756097559</v>
      </c>
    </row>
    <row r="28" spans="2:4" x14ac:dyDescent="0.3">
      <c r="B28" t="s">
        <v>7</v>
      </c>
      <c r="C28" t="str">
        <f>_xlfn.XLOOKUP(D28, [5]Analysis!$5:$5, [5]Analysis!$1:$1)</f>
        <v>Third Outcome</v>
      </c>
      <c r="D28">
        <f>LARGE([5]Analysis!$5:$5, 5)</f>
        <v>1.4873333333333334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Other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2022-08-16T04:57:22Z</dcterms:created>
  <dcterms:modified xsi:type="dcterms:W3CDTF">2022-09-30T13:39:53Z</dcterms:modified>
</cp:coreProperties>
</file>