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<sst xmlns="http://schemas.openxmlformats.org/spreadsheetml/2006/main" count="35" uniqueCount="27">
  <si>
    <t>ENGG 156 - Project 2 Interfacing a Temperature Sensor</t>
  </si>
  <si>
    <t>Temp Sensor Calculations - Carson, Castro, Kempis</t>
  </si>
  <si>
    <t>T0</t>
  </si>
  <si>
    <t>b</t>
  </si>
  <si>
    <t>R0</t>
  </si>
  <si>
    <t>Temperature [C]</t>
  </si>
  <si>
    <t>Temperature [K]</t>
  </si>
  <si>
    <t>Resistance</t>
  </si>
  <si>
    <t>Input Voltage</t>
  </si>
  <si>
    <t>ADC Output</t>
  </si>
  <si>
    <t>Code Resistance</t>
  </si>
  <si>
    <t>Code Temp[K]</t>
  </si>
  <si>
    <t>Code Temp[C]</t>
  </si>
  <si>
    <t>Difference [K]</t>
  </si>
  <si>
    <t>Difference [C]</t>
  </si>
  <si>
    <t>Comparison of Difference</t>
  </si>
  <si>
    <t>F9B8</t>
  </si>
  <si>
    <t>Lower Diff in Celsius</t>
  </si>
  <si>
    <t>EB11</t>
  </si>
  <si>
    <t>Lower Diff in Kelvin</t>
  </si>
  <si>
    <t>CB00</t>
  </si>
  <si>
    <t>9A48</t>
  </si>
  <si>
    <t>400F</t>
  </si>
  <si>
    <t>26C0</t>
  </si>
  <si>
    <t>1ABE</t>
  </si>
  <si>
    <t>12B9</t>
  </si>
  <si>
    <t>0D58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</si>
</sst>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Montserrat"/>
    </font>
    <font>
      <b/>
      <sz val="13.0"/>
      <color theme="1"/>
      <name val="Montserrat"/>
    </font>
    <font/>
    <font>
      <b/>
      <color theme="1"/>
      <name val="Montserrat"/>
    </font>
    <font>
      <b/>
      <color rgb="FF000000"/>
      <name val="Montserrat"/>
    </font>
    <font>
      <color rgb="FF000000"/>
      <name val="Montserrat"/>
    </font>
  </fonts>
  <fills count="7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2" fontId="1" numFmtId="0" xfId="0" applyAlignment="1" applyBorder="1" applyFont="1">
      <alignment horizontal="center" readingOrder="0"/>
    </xf>
    <xf borderId="5" fillId="0" fontId="3" numFmtId="0" xfId="0" applyBorder="1" applyFont="1"/>
    <xf borderId="6" fillId="0" fontId="3" numFmtId="0" xfId="0" applyBorder="1" applyFont="1"/>
    <xf borderId="7" fillId="3" fontId="4" numFmtId="0" xfId="0" applyAlignment="1" applyBorder="1" applyFill="1" applyFont="1">
      <alignment readingOrder="0"/>
    </xf>
    <xf borderId="7" fillId="4" fontId="1" numFmtId="0" xfId="0" applyAlignment="1" applyBorder="1" applyFill="1" applyFont="1">
      <alignment readingOrder="0"/>
    </xf>
    <xf borderId="7" fillId="4" fontId="1" numFmtId="0" xfId="0" applyBorder="1" applyFont="1"/>
    <xf borderId="7" fillId="5" fontId="4" numFmtId="0" xfId="0" applyAlignment="1" applyBorder="1" applyFill="1" applyFont="1">
      <alignment horizontal="center" readingOrder="0"/>
    </xf>
    <xf borderId="7" fillId="5" fontId="5" numFmtId="0" xfId="0" applyAlignment="1" applyBorder="1" applyFont="1">
      <alignment horizontal="center" readingOrder="0" shrinkToFit="0" vertical="bottom" wrapText="0"/>
    </xf>
    <xf borderId="7" fillId="6" fontId="1" numFmtId="0" xfId="0" applyAlignment="1" applyBorder="1" applyFill="1" applyFont="1">
      <alignment readingOrder="0"/>
    </xf>
    <xf borderId="7" fillId="6" fontId="1" numFmtId="0" xfId="0" applyBorder="1" applyFont="1"/>
    <xf borderId="7" fillId="6" fontId="1" numFmtId="0" xfId="0" applyAlignment="1" applyBorder="1" applyFont="1">
      <alignment horizontal="center" readingOrder="0"/>
    </xf>
    <xf borderId="7" fillId="6" fontId="6" numFmtId="0" xfId="0" applyAlignment="1" applyBorder="1" applyFont="1">
      <alignment horizontal="right" readingOrder="0" shrinkToFit="0" vertical="bottom" wrapText="0"/>
    </xf>
    <xf borderId="7" fillId="6" fontId="6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3" width="18.5"/>
    <col customWidth="1" min="5" max="5" width="13.88"/>
    <col customWidth="1" min="7" max="7" width="16.25"/>
    <col customWidth="1" min="8" max="8" width="16.38"/>
    <col customWidth="1" min="9" max="9" width="15.0"/>
    <col customWidth="1" min="10" max="10" width="14.38"/>
    <col customWidth="1" min="11" max="11" width="14.0"/>
    <col customWidth="1" min="12" max="12" width="24.75"/>
    <col customWidth="1" min="13" max="13" width="19.88"/>
  </cols>
  <sheetData>
    <row r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/>
      <c r="B2" s="3" t="s">
        <v>0</v>
      </c>
      <c r="C2" s="4"/>
      <c r="D2" s="4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/>
      <c r="B3" s="6" t="s">
        <v>1</v>
      </c>
      <c r="C3" s="7"/>
      <c r="D3" s="7"/>
      <c r="E3" s="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2"/>
      <c r="B5" s="9" t="s">
        <v>2</v>
      </c>
      <c r="C5" s="10">
        <v>293.15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/>
      <c r="B6" s="9" t="s">
        <v>3</v>
      </c>
      <c r="C6" s="11">
        <f>ln(3)/((1/273.15)-(1/298.15))</f>
        <v>3578.825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9" t="s">
        <v>4</v>
      </c>
      <c r="C7" s="11">
        <f>3000/(EXP(C$6*((1/273.15)-(1/C$5))))</f>
        <v>1227.196147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12" t="s">
        <v>5</v>
      </c>
      <c r="C9" s="12" t="s">
        <v>6</v>
      </c>
      <c r="D9" s="12" t="s">
        <v>7</v>
      </c>
      <c r="E9" s="12" t="s">
        <v>8</v>
      </c>
      <c r="F9" s="12" t="s">
        <v>9</v>
      </c>
      <c r="G9" s="12" t="s">
        <v>10</v>
      </c>
      <c r="H9" s="13" t="s">
        <v>11</v>
      </c>
      <c r="I9" s="13" t="s">
        <v>12</v>
      </c>
      <c r="J9" s="13" t="s">
        <v>13</v>
      </c>
      <c r="K9" s="13" t="s">
        <v>14</v>
      </c>
      <c r="L9" s="13" t="s">
        <v>15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14">
        <v>-45.0</v>
      </c>
      <c r="C10" s="14">
        <f t="shared" ref="C10:C19" si="1">B10+273.15</f>
        <v>228.15</v>
      </c>
      <c r="D10" s="15">
        <f t="shared" ref="D10:D19" si="2">C$7*EXP(C$6*((1/C10)-(1/C$5)))</f>
        <v>39759.27266</v>
      </c>
      <c r="E10" s="16">
        <v>4.8773</v>
      </c>
      <c r="F10" s="16" t="s">
        <v>16</v>
      </c>
      <c r="G10" s="14">
        <v>39759.3</v>
      </c>
      <c r="H10" s="17">
        <v>228.142</v>
      </c>
      <c r="I10" s="17">
        <v>-45.0079</v>
      </c>
      <c r="J10" s="17">
        <v>0.008</v>
      </c>
      <c r="K10" s="17">
        <v>0.0079</v>
      </c>
      <c r="L10" s="18" t="s">
        <v>17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14">
        <v>-25.0</v>
      </c>
      <c r="C11" s="14">
        <f t="shared" si="1"/>
        <v>248.15</v>
      </c>
      <c r="D11" s="15">
        <f t="shared" si="2"/>
        <v>11229.95883</v>
      </c>
      <c r="E11" s="16">
        <v>4.5912</v>
      </c>
      <c r="F11" s="16" t="s">
        <v>18</v>
      </c>
      <c r="G11" s="14">
        <v>11230.0</v>
      </c>
      <c r="H11" s="17">
        <v>248.148</v>
      </c>
      <c r="I11" s="17">
        <v>-25.002</v>
      </c>
      <c r="J11" s="17">
        <v>0.002</v>
      </c>
      <c r="K11" s="17">
        <v>0.002</v>
      </c>
      <c r="L11" s="18" t="s">
        <v>19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14">
        <v>-5.0</v>
      </c>
      <c r="C12" s="14">
        <f t="shared" si="1"/>
        <v>268.15</v>
      </c>
      <c r="D12" s="15">
        <f t="shared" si="2"/>
        <v>3830.199097</v>
      </c>
      <c r="E12" s="16">
        <v>3.9648</v>
      </c>
      <c r="F12" s="16" t="s">
        <v>20</v>
      </c>
      <c r="G12" s="14">
        <v>3830.2</v>
      </c>
      <c r="H12" s="17">
        <v>268.149</v>
      </c>
      <c r="I12" s="17">
        <v>-5.00143</v>
      </c>
      <c r="J12" s="17">
        <v>0.001</v>
      </c>
      <c r="K12" s="17">
        <v>0.00143</v>
      </c>
      <c r="L12" s="18" t="s">
        <v>19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14">
        <v>15.0</v>
      </c>
      <c r="C13" s="14">
        <f t="shared" si="1"/>
        <v>288.15</v>
      </c>
      <c r="D13" s="15">
        <f t="shared" si="2"/>
        <v>1516.748766</v>
      </c>
      <c r="E13" s="16">
        <v>3.0133</v>
      </c>
      <c r="F13" s="16" t="s">
        <v>21</v>
      </c>
      <c r="G13" s="14">
        <v>1516.75</v>
      </c>
      <c r="H13" s="17">
        <v>288.149</v>
      </c>
      <c r="I13" s="17">
        <v>14.9992</v>
      </c>
      <c r="J13" s="17">
        <v>0.001</v>
      </c>
      <c r="K13" s="17">
        <v>8.0E-4</v>
      </c>
      <c r="L13" s="18" t="s">
        <v>17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14">
        <v>35.0</v>
      </c>
      <c r="C14" s="14">
        <f t="shared" si="1"/>
        <v>308.15</v>
      </c>
      <c r="D14" s="15">
        <f t="shared" si="2"/>
        <v>677.3736071</v>
      </c>
      <c r="E14" s="16">
        <v>2.0191</v>
      </c>
      <c r="F14" s="16">
        <v>6761.0</v>
      </c>
      <c r="G14" s="14">
        <v>677.374</v>
      </c>
      <c r="H14" s="17">
        <v>308.15</v>
      </c>
      <c r="I14" s="17">
        <v>35.0</v>
      </c>
      <c r="J14" s="17">
        <v>0.0</v>
      </c>
      <c r="K14" s="17">
        <v>0.0</v>
      </c>
      <c r="L14" s="18" t="s">
        <v>17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14">
        <v>55.0</v>
      </c>
      <c r="C15" s="14">
        <f t="shared" si="1"/>
        <v>328.15</v>
      </c>
      <c r="D15" s="15">
        <f t="shared" si="2"/>
        <v>333.7464964</v>
      </c>
      <c r="E15" s="16">
        <v>1.251</v>
      </c>
      <c r="F15" s="16" t="s">
        <v>22</v>
      </c>
      <c r="G15" s="14">
        <v>333.746</v>
      </c>
      <c r="H15" s="17">
        <v>328.15</v>
      </c>
      <c r="I15" s="17">
        <v>54.9999</v>
      </c>
      <c r="J15" s="17">
        <v>0.0</v>
      </c>
      <c r="K15" s="17">
        <v>1.0E-4</v>
      </c>
      <c r="L15" s="18" t="s">
        <v>19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14">
        <v>75.0</v>
      </c>
      <c r="C16" s="14">
        <f t="shared" si="1"/>
        <v>348.15</v>
      </c>
      <c r="D16" s="15">
        <f t="shared" si="2"/>
        <v>178.3711438</v>
      </c>
      <c r="E16" s="16">
        <v>0.756855</v>
      </c>
      <c r="F16" s="16" t="s">
        <v>23</v>
      </c>
      <c r="G16" s="14">
        <v>178.371</v>
      </c>
      <c r="H16" s="17">
        <v>348.15</v>
      </c>
      <c r="I16" s="17">
        <v>75.0004</v>
      </c>
      <c r="J16" s="17">
        <v>0.0</v>
      </c>
      <c r="K16" s="17">
        <v>4.0E-4</v>
      </c>
      <c r="L16" s="18" t="s">
        <v>19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14">
        <v>90.0</v>
      </c>
      <c r="C17" s="14">
        <f t="shared" si="1"/>
        <v>363.15</v>
      </c>
      <c r="D17" s="15">
        <f t="shared" si="2"/>
        <v>116.6604009</v>
      </c>
      <c r="E17" s="16">
        <v>0.5223629</v>
      </c>
      <c r="F17" s="16" t="s">
        <v>24</v>
      </c>
      <c r="G17" s="14">
        <v>116.66</v>
      </c>
      <c r="H17" s="17">
        <v>363.154</v>
      </c>
      <c r="I17" s="17">
        <v>90.0037</v>
      </c>
      <c r="J17" s="17">
        <v>0.004</v>
      </c>
      <c r="K17" s="17">
        <v>0.0037</v>
      </c>
      <c r="L17" s="18" t="s">
        <v>17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14">
        <v>105.0</v>
      </c>
      <c r="C18" s="14">
        <f t="shared" si="1"/>
        <v>378.15</v>
      </c>
      <c r="D18" s="15">
        <f t="shared" si="2"/>
        <v>78.91354199</v>
      </c>
      <c r="E18" s="16">
        <v>0.3657084</v>
      </c>
      <c r="F18" s="16" t="s">
        <v>25</v>
      </c>
      <c r="G18" s="14">
        <v>78.9135</v>
      </c>
      <c r="H18" s="17">
        <v>378.153</v>
      </c>
      <c r="I18" s="17">
        <v>105.003</v>
      </c>
      <c r="J18" s="17">
        <v>0.003</v>
      </c>
      <c r="K18" s="17">
        <v>0.003</v>
      </c>
      <c r="L18" s="18" t="s">
        <v>17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14">
        <v>120.0</v>
      </c>
      <c r="C19" s="14">
        <f t="shared" si="1"/>
        <v>393.15</v>
      </c>
      <c r="D19" s="15">
        <f t="shared" si="2"/>
        <v>54.99641164</v>
      </c>
      <c r="E19" s="16">
        <v>0.2606474</v>
      </c>
      <c r="F19" s="16" t="s">
        <v>26</v>
      </c>
      <c r="G19" s="14">
        <v>54.9964</v>
      </c>
      <c r="H19" s="17">
        <v>393.154</v>
      </c>
      <c r="I19" s="17">
        <v>120.004</v>
      </c>
      <c r="J19" s="17">
        <v>0.004</v>
      </c>
      <c r="K19" s="17">
        <v>0.004</v>
      </c>
      <c r="L19" s="18" t="s">
        <v>17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19"/>
      <c r="C25" s="19"/>
      <c r="D25" s="19"/>
      <c r="E25" s="19"/>
      <c r="F25" s="19"/>
      <c r="G25" s="19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19"/>
      <c r="C26" s="2"/>
      <c r="D26" s="19"/>
      <c r="E26" s="19"/>
      <c r="F26" s="19"/>
      <c r="G26" s="19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19"/>
      <c r="C27" s="2"/>
      <c r="D27" s="19"/>
      <c r="E27" s="19"/>
      <c r="F27" s="19"/>
      <c r="G27" s="19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19"/>
      <c r="C28" s="2"/>
      <c r="D28" s="19"/>
      <c r="E28" s="19"/>
      <c r="F28" s="19"/>
      <c r="G28" s="19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19"/>
      <c r="C29" s="2"/>
      <c r="D29" s="19"/>
      <c r="E29" s="19"/>
      <c r="F29" s="19"/>
      <c r="G29" s="19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19"/>
      <c r="C30" s="2"/>
      <c r="D30" s="19"/>
      <c r="E30" s="19"/>
      <c r="F30" s="19"/>
      <c r="G30" s="19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19"/>
      <c r="C31" s="2"/>
      <c r="D31" s="19"/>
      <c r="E31" s="19"/>
      <c r="F31" s="19"/>
      <c r="G31" s="19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19"/>
      <c r="C32" s="2"/>
      <c r="D32" s="19"/>
      <c r="E32" s="19"/>
      <c r="F32" s="19"/>
      <c r="G32" s="19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19"/>
      <c r="C33" s="2"/>
      <c r="D33" s="19"/>
      <c r="E33" s="19"/>
      <c r="F33" s="19"/>
      <c r="G33" s="19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19"/>
      <c r="C34" s="2"/>
      <c r="D34" s="19"/>
      <c r="E34" s="19"/>
      <c r="F34" s="19"/>
      <c r="G34" s="1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19"/>
      <c r="C35" s="2"/>
      <c r="D35" s="19"/>
      <c r="E35" s="19"/>
      <c r="F35" s="19"/>
      <c r="G35" s="1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</sheetData>
  <mergeCells count="2">
    <mergeCell ref="B2:E2"/>
    <mergeCell ref="B3:E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