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1" windowHeight="8192" windowWidth="16384" xWindow="0" yWindow="0"/>
  </bookViews>
  <sheets>
    <sheet name="BOM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<sst xmlns="http://schemas.openxmlformats.org/spreadsheetml/2006/main" count="67" uniqueCount="49">
  <si>
    <t>ID</t>
  </si>
  <si>
    <t>Part Number</t>
  </si>
  <si>
    <t>Supplier</t>
  </si>
  <si>
    <t>Description</t>
  </si>
  <si>
    <t>Price x50</t>
  </si>
  <si>
    <t>Cost x50</t>
  </si>
  <si>
    <t>Price x100</t>
  </si>
  <si>
    <t>Cost x100</t>
  </si>
  <si>
    <t>Price x250</t>
  </si>
  <si>
    <t>Cost x250</t>
  </si>
  <si>
    <t>C1005C0G1H2R2C</t>
  </si>
  <si>
    <t>Digikey</t>
  </si>
  <si>
    <t>CAP CER 2.2PF 50V NP0 0402</t>
  </si>
  <si>
    <t>C1005C0G1H100D050BA</t>
  </si>
  <si>
    <t>CAP CER 10PF 50V NP0 0402</t>
  </si>
  <si>
    <t>C1005X5R1A105K050BB</t>
  </si>
  <si>
    <t>CAP CER 1UF 10V 10% X5R 0402</t>
  </si>
  <si>
    <t>PRT-11417</t>
  </si>
  <si>
    <t>Sparkfun</t>
  </si>
  <si>
    <t>Arduino Stackable Header Kit – R3</t>
  </si>
  <si>
    <t>ERJ-2GE0R00X</t>
  </si>
  <si>
    <t>RES 0.0 OHM 1/10W 0402 SMD</t>
  </si>
  <si>
    <t>CC3000MOD</t>
  </si>
  <si>
    <t>Wi-Fi 802.11b/g Network Processor</t>
  </si>
  <si>
    <t>AT8010-E2R9HAA</t>
  </si>
  <si>
    <t>Alibaba</t>
  </si>
  <si>
    <t>2.4-GHz chip antenna, 8.0 × 1.0 mm</t>
  </si>
  <si>
    <t>MLK1005S2N2S</t>
  </si>
  <si>
    <t>INDUCTOR MULTILAYER 2.2NH 0402</t>
  </si>
  <si>
    <t>TLV70236</t>
  </si>
  <si>
    <t>Regulator LDO 3.6V 300mA</t>
  </si>
  <si>
    <t>TXB0106</t>
  </si>
  <si>
    <t>6 Bit Non-inverting Voltage Level Translator</t>
  </si>
  <si>
    <t>pcbassemblyexpress.com</t>
  </si>
  <si>
    <t>Backfin WiFi PCB (Off-shore)</t>
  </si>
  <si>
    <t>PCB Assembly (Off-shore)</t>
  </si>
  <si>
    <t>Backfin WiFi PCB (USA)</t>
  </si>
  <si>
    <t>PCB Assembly (USA)</t>
  </si>
  <si>
    <t>Shipping</t>
  </si>
  <si>
    <t>Off-Shore Fabrication</t>
  </si>
  <si>
    <t>Multiple</t>
  </si>
  <si>
    <t>Cost/Board</t>
  </si>
  <si>
    <t>Cost/Order</t>
  </si>
  <si>
    <t>Profit/Board</t>
  </si>
  <si>
    <t>Total Profit</t>
  </si>
  <si>
    <t>Tax</t>
  </si>
  <si>
    <t>Sale Price</t>
  </si>
  <si>
    <t>Transaction fees</t>
  </si>
  <si>
    <t>USA Fabrication</t>
  </si>
</sst>
</file>

<file path=xl/styles.xml><?xml version="1.0" encoding="utf-8"?>
<styleSheet xmlns="http://schemas.openxmlformats.org/spreadsheetml/2006/main">
  <numFmts count="3">
    <numFmt formatCode="GENERAL" numFmtId="164"/>
    <numFmt formatCode="[$$-409]#,##0.00;[RED]\-[$$-409]#,##0.00" numFmtId="165"/>
    <numFmt formatCode="0.00%" numFmtId="166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5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colorId="64" defaultGridColor="true" rightToLeft="false" showFormulas="false" showGridLines="true" showOutlineSymbols="true" showRowColHeaders="true" showZeros="true" tabSelected="true" topLeftCell="B1" view="normal" windowProtection="false" workbookViewId="0" zoomScale="100" zoomScaleNormal="100" zoomScalePageLayoutView="100">
      <selection activeCell="B8" activeCellId="0" pane="topLeft" sqref="B8"/>
    </sheetView>
  </sheetViews>
  <sheetFormatPr defaultRowHeight="12.85"/>
  <cols>
    <col collapsed="false" hidden="false" max="1" min="1" style="0" width="11.5204081632653"/>
    <col collapsed="false" hidden="false" max="2" min="2" style="0" width="22.4540816326531"/>
    <col collapsed="false" hidden="false" max="3" min="3" style="0" width="23.0204081632653"/>
    <col collapsed="false" hidden="false" max="4" min="4" style="0" width="36.4183673469388"/>
    <col collapsed="false" hidden="false" max="1025" min="5" style="0" width="11.5204081632653"/>
  </cols>
  <sheetData>
    <row collapsed="false" customFormat="false" customHeight="true" hidden="false" ht="12.85" outlineLevel="0" r="1">
      <c r="A1" s="1" t="s">
        <v>0</v>
      </c>
      <c r="B1" s="1" t="s">
        <v>1</v>
      </c>
      <c r="C1" s="1" t="s">
        <v>2</v>
      </c>
      <c r="D1" s="1" t="s">
        <v>3</v>
      </c>
      <c r="E1" s="0" t="n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collapsed="false" customFormat="false" customHeight="true" hidden="false" ht="13.4" outlineLevel="0" r="2">
      <c r="A2" s="0" t="n">
        <v>1</v>
      </c>
      <c r="B2" s="0" t="s">
        <v>10</v>
      </c>
      <c r="C2" s="0" t="s">
        <v>11</v>
      </c>
      <c r="D2" s="2" t="s">
        <v>12</v>
      </c>
      <c r="E2" s="0" t="n">
        <v>1</v>
      </c>
      <c r="F2" s="3" t="n">
        <v>0.166</v>
      </c>
      <c r="G2" s="3" t="n">
        <f aca="false">F2*E1</f>
        <v>0.166</v>
      </c>
      <c r="H2" s="3" t="n">
        <v>0.0821</v>
      </c>
      <c r="I2" s="3" t="n">
        <f aca="false">H2*E1</f>
        <v>0.0821</v>
      </c>
      <c r="J2" s="3" t="n">
        <v>0.03792</v>
      </c>
      <c r="K2" s="3" t="n">
        <f aca="false">J2*E2</f>
        <v>0.03792</v>
      </c>
    </row>
    <row collapsed="false" customFormat="false" customHeight="true" hidden="false" ht="13.4" outlineLevel="0" r="3">
      <c r="A3" s="0" t="n">
        <v>2</v>
      </c>
      <c r="B3" s="0" t="s">
        <v>13</v>
      </c>
      <c r="C3" s="0" t="s">
        <v>11</v>
      </c>
      <c r="D3" s="2" t="s">
        <v>14</v>
      </c>
      <c r="E3" s="0" t="n">
        <v>1</v>
      </c>
      <c r="F3" s="3" t="n">
        <v>0.164</v>
      </c>
      <c r="G3" s="3" t="n">
        <f aca="false">F3*E2</f>
        <v>0.164</v>
      </c>
      <c r="H3" s="3" t="n">
        <v>0.081</v>
      </c>
      <c r="I3" s="3" t="n">
        <f aca="false">H3*E2</f>
        <v>0.081</v>
      </c>
      <c r="J3" s="3" t="n">
        <v>0.013</v>
      </c>
      <c r="K3" s="3" t="inlineStr">
        <f aca="false">J3*E3</f>
        <is>
          <t/>
        </is>
      </c>
    </row>
    <row collapsed="false" customFormat="false" customHeight="true" hidden="false" ht="13.4" outlineLevel="0" r="4">
      <c r="A4" s="0" t="n">
        <v>3</v>
      </c>
      <c r="B4" s="0" t="s">
        <v>15</v>
      </c>
      <c r="C4" s="0" t="s">
        <v>11</v>
      </c>
      <c r="D4" s="2" t="s">
        <v>16</v>
      </c>
      <c r="E4" s="0" t="n">
        <v>6</v>
      </c>
      <c r="F4" s="3" t="n">
        <v>0.0653</v>
      </c>
      <c r="G4" s="3" t="inlineStr">
        <f aca="false">F4*E3</f>
        <is>
          <t/>
        </is>
      </c>
      <c r="H4" s="3" t="n">
        <v>0.04225</v>
      </c>
      <c r="I4" s="3" t="inlineStr">
        <f aca="false">H4*E3</f>
        <is>
          <t/>
        </is>
      </c>
      <c r="J4" s="3" t="n">
        <v>0.05276</v>
      </c>
      <c r="K4" s="3" t="inlineStr">
        <f aca="false">J4*E4</f>
        <is>
          <t/>
        </is>
      </c>
    </row>
    <row collapsed="false" customFormat="false" customHeight="true" hidden="false" ht="13.4" outlineLevel="0" r="5">
      <c r="A5" s="0" t="n">
        <v>4</v>
      </c>
      <c r="B5" s="0" t="s">
        <v>17</v>
      </c>
      <c r="C5" s="0" t="s">
        <v>18</v>
      </c>
      <c r="D5" s="0" t="s">
        <v>19</v>
      </c>
      <c r="E5" s="0" t="n">
        <v>1</v>
      </c>
      <c r="F5" s="3" t="n">
        <v>1.35</v>
      </c>
      <c r="G5" s="3" t="inlineStr">
        <f aca="false">F5*E4</f>
        <is>
          <t/>
        </is>
      </c>
      <c r="H5" s="3" t="n">
        <v>1.2</v>
      </c>
      <c r="I5" s="3" t="inlineStr">
        <f aca="false">H5*E4</f>
        <is>
          <t/>
        </is>
      </c>
      <c r="J5" s="3" t="n">
        <v>1.2</v>
      </c>
      <c r="K5" s="3" t="n">
        <f aca="false">J5*E5</f>
        <v>1.2</v>
      </c>
    </row>
    <row collapsed="false" customFormat="false" customHeight="true" hidden="false" ht="13.4" outlineLevel="0" r="6">
      <c r="A6" s="0" t="n">
        <v>6</v>
      </c>
      <c r="B6" s="0" t="s">
        <v>20</v>
      </c>
      <c r="C6" s="0" t="s">
        <v>11</v>
      </c>
      <c r="D6" s="2" t="s">
        <v>21</v>
      </c>
      <c r="E6" s="0" t="n">
        <v>4</v>
      </c>
      <c r="F6" s="3" t="n">
        <v>0.0598</v>
      </c>
      <c r="G6" s="3" t="n">
        <f aca="false">F6*E5</f>
        <v>0.0598</v>
      </c>
      <c r="H6" s="3" t="n">
        <v>0.0331</v>
      </c>
      <c r="I6" s="3" t="n">
        <f aca="false">H6*E5</f>
        <v>0.0331</v>
      </c>
      <c r="J6" s="3" t="n">
        <v>0.01653</v>
      </c>
      <c r="K6" s="3" t="inlineStr">
        <f aca="false">J6*E6</f>
        <is>
          <t/>
        </is>
      </c>
    </row>
    <row collapsed="false" customFormat="false" customHeight="true" hidden="false" ht="13.4" outlineLevel="0" r="7">
      <c r="A7" s="0" t="n">
        <v>7</v>
      </c>
      <c r="B7" s="0" t="s">
        <v>22</v>
      </c>
      <c r="C7" s="0" t="s">
        <v>11</v>
      </c>
      <c r="D7" s="2" t="s">
        <v>23</v>
      </c>
      <c r="E7" s="0" t="n">
        <v>1</v>
      </c>
      <c r="F7" s="3" t="n">
        <v>12.65</v>
      </c>
      <c r="G7" s="3" t="n">
        <f aca="false">F7*E7</f>
        <v>12.65</v>
      </c>
      <c r="H7" s="3" t="n">
        <v>12.55667</v>
      </c>
      <c r="I7" s="3" t="n">
        <f aca="false">H7*E7</f>
        <v>12.55667</v>
      </c>
      <c r="J7" s="3" t="n">
        <v>12.538</v>
      </c>
      <c r="K7" s="3" t="n">
        <f aca="false">J7*E7</f>
        <v>12.538</v>
      </c>
    </row>
    <row collapsed="false" customFormat="false" customHeight="true" hidden="false" ht="13.4" outlineLevel="0" r="8">
      <c r="A8" s="0" t="n">
        <v>8</v>
      </c>
      <c r="B8" s="0" t="s">
        <v>24</v>
      </c>
      <c r="C8" s="0" t="s">
        <v>25</v>
      </c>
      <c r="D8" s="0" t="s">
        <v>26</v>
      </c>
      <c r="E8" s="0" t="n">
        <v>1</v>
      </c>
      <c r="F8" s="3" t="n">
        <v>1.48</v>
      </c>
      <c r="G8" s="3" t="n">
        <f aca="false">F8*E7</f>
        <v>1.48</v>
      </c>
      <c r="H8" s="3" t="n">
        <v>0.37</v>
      </c>
      <c r="I8" s="3" t="n">
        <f aca="false">H8*E7</f>
        <v>0.37</v>
      </c>
      <c r="J8" s="3" t="n">
        <v>0.37</v>
      </c>
      <c r="K8" s="3" t="n">
        <f aca="false">J8*E8</f>
        <v>0.37</v>
      </c>
    </row>
    <row collapsed="false" customFormat="false" customHeight="true" hidden="false" ht="13.4" outlineLevel="0" r="9">
      <c r="A9" s="0" t="n">
        <v>9</v>
      </c>
      <c r="B9" s="0" t="s">
        <v>27</v>
      </c>
      <c r="C9" s="0" t="s">
        <v>11</v>
      </c>
      <c r="D9" s="2" t="s">
        <v>28</v>
      </c>
      <c r="E9" s="0" t="n">
        <v>1</v>
      </c>
      <c r="F9" s="3" t="n">
        <v>0.179</v>
      </c>
      <c r="G9" s="3" t="n">
        <f aca="false">F9*E8</f>
        <v>0.179</v>
      </c>
      <c r="H9" s="3" t="n">
        <v>0.105</v>
      </c>
      <c r="I9" s="3" t="n">
        <f aca="false">H9*E8</f>
        <v>0.105</v>
      </c>
      <c r="J9" s="3" t="n">
        <v>0.063</v>
      </c>
      <c r="K9" s="3" t="n">
        <f aca="false">J9*E9</f>
        <v>0.063</v>
      </c>
    </row>
    <row collapsed="false" customFormat="false" customHeight="true" hidden="false" ht="13.4" outlineLevel="0" r="10">
      <c r="A10" s="0" t="n">
        <v>10</v>
      </c>
      <c r="B10" s="0" t="s">
        <v>29</v>
      </c>
      <c r="C10" s="0" t="s">
        <v>11</v>
      </c>
      <c r="D10" s="2" t="s">
        <v>30</v>
      </c>
      <c r="E10" s="0" t="n">
        <v>1</v>
      </c>
      <c r="F10" s="3" t="n">
        <v>0.7652</v>
      </c>
      <c r="G10" s="3" t="n">
        <f aca="false">F10*E9</f>
        <v>0.7652</v>
      </c>
      <c r="H10" s="3" t="n">
        <v>0.3346</v>
      </c>
      <c r="I10" s="3" t="n">
        <f aca="false">H10*E9</f>
        <v>0.3346</v>
      </c>
      <c r="J10" s="3" t="n">
        <v>0.28772</v>
      </c>
      <c r="K10" s="3" t="n">
        <f aca="false">J10*E10</f>
        <v>0.28772</v>
      </c>
    </row>
    <row collapsed="false" customFormat="false" customHeight="true" hidden="false" ht="13.4" outlineLevel="0" r="11">
      <c r="A11" s="0" t="n">
        <v>11</v>
      </c>
      <c r="B11" s="0" t="s">
        <v>31</v>
      </c>
      <c r="C11" s="0" t="s">
        <v>11</v>
      </c>
      <c r="D11" s="2" t="s">
        <v>32</v>
      </c>
      <c r="E11" s="0" t="n">
        <v>1</v>
      </c>
      <c r="F11" s="3" t="n">
        <v>1.7656</v>
      </c>
      <c r="G11" s="3" t="n">
        <f aca="false">F11*E10</f>
        <v>1.7656</v>
      </c>
      <c r="H11" s="3" t="n">
        <v>0.9205</v>
      </c>
      <c r="I11" s="3" t="n">
        <f aca="false">H11*E10</f>
        <v>0.9205</v>
      </c>
      <c r="J11" s="3" t="n">
        <v>0.86276</v>
      </c>
      <c r="K11" s="3" t="n">
        <f aca="false">J11*E11</f>
        <v>0.86276</v>
      </c>
    </row>
    <row collapsed="false" customFormat="false" customHeight="true" hidden="false" ht="13.4" outlineLevel="0" r="12">
      <c r="A12" s="0" t="n">
        <v>12</v>
      </c>
      <c r="C12" s="0" t="s">
        <v>33</v>
      </c>
      <c r="D12" s="0" t="s">
        <v>34</v>
      </c>
      <c r="E12" s="0" t="n">
        <v>1</v>
      </c>
      <c r="F12" s="3" t="n">
        <v>6.02</v>
      </c>
      <c r="G12" s="3" t="n">
        <f aca="false">F12*E11</f>
        <v>6.02</v>
      </c>
      <c r="H12" s="3" t="n">
        <v>3.46</v>
      </c>
      <c r="I12" s="3" t="n">
        <f aca="false">H12*E11</f>
        <v>3.46</v>
      </c>
      <c r="J12" s="3" t="n">
        <v>1.88</v>
      </c>
      <c r="K12" s="3" t="n">
        <f aca="false">J12*E12</f>
        <v>1.88</v>
      </c>
    </row>
    <row collapsed="false" customFormat="false" customHeight="true" hidden="false" ht="13.4" outlineLevel="0" r="13">
      <c r="A13" s="0" t="n">
        <v>13</v>
      </c>
      <c r="C13" s="0" t="s">
        <v>33</v>
      </c>
      <c r="D13" s="0" t="s">
        <v>35</v>
      </c>
      <c r="E13" s="0" t="n">
        <v>1</v>
      </c>
      <c r="F13" s="3" t="n">
        <v>21</v>
      </c>
      <c r="G13" s="3" t="n">
        <f aca="false">F13*E13</f>
        <v>21</v>
      </c>
      <c r="H13" s="3" t="n">
        <v>10.5</v>
      </c>
      <c r="I13" s="3" t="n">
        <f aca="false">H13*E13</f>
        <v>10.5</v>
      </c>
      <c r="J13" s="3" t="n">
        <v>5.04</v>
      </c>
      <c r="K13" s="3" t="n">
        <f aca="false">J13*E13</f>
        <v>5.04</v>
      </c>
    </row>
    <row collapsed="false" customFormat="false" customHeight="true" hidden="false" ht="13.4" outlineLevel="0" r="14">
      <c r="C14" s="0" t="s">
        <v>33</v>
      </c>
      <c r="D14" s="0" t="s">
        <v>36</v>
      </c>
      <c r="E14" s="0" t="n">
        <v>0</v>
      </c>
      <c r="F14" s="3" t="n">
        <v>11.1</v>
      </c>
      <c r="G14" s="3" t="n">
        <f aca="false">F14*E14</f>
        <v>0</v>
      </c>
      <c r="H14" s="3" t="n">
        <v>5.82</v>
      </c>
      <c r="I14" s="3" t="n">
        <f aca="false">H14*E14</f>
        <v>0</v>
      </c>
      <c r="J14" s="3" t="n">
        <v>2.68</v>
      </c>
      <c r="K14" s="3" t="n">
        <f aca="false">J14*E14</f>
        <v>0</v>
      </c>
    </row>
    <row collapsed="false" customFormat="false" customHeight="true" hidden="false" ht="13.4" outlineLevel="0" r="15">
      <c r="C15" s="0" t="s">
        <v>33</v>
      </c>
      <c r="D15" s="0" t="s">
        <v>37</v>
      </c>
      <c r="E15" s="0" t="n">
        <v>0</v>
      </c>
      <c r="F15" s="3" t="n">
        <f aca="false">226.65/10</f>
        <v>22.665</v>
      </c>
      <c r="G15" s="3" t="n">
        <f aca="false">F15*E15</f>
        <v>0</v>
      </c>
      <c r="H15" s="3" t="n">
        <f aca="false">195.76/10</f>
        <v>19.576</v>
      </c>
      <c r="I15" s="3" t="n">
        <f aca="false">H15*E15</f>
        <v>0</v>
      </c>
      <c r="J15" s="3" t="n">
        <f aca="false">177.22/10</f>
        <v>17.722</v>
      </c>
      <c r="K15" s="3" t="n">
        <f aca="false">J15*E15</f>
        <v>0</v>
      </c>
    </row>
    <row collapsed="false" customFormat="false" customHeight="true" hidden="false" ht="12.85" outlineLevel="0" r="16">
      <c r="A16" s="0" t="n">
        <v>14</v>
      </c>
      <c r="D16" s="0" t="s">
        <v>38</v>
      </c>
    </row>
    <row collapsed="false" customFormat="false" customHeight="true" hidden="false" ht="12.85" outlineLevel="0" r="18">
      <c r="E18" s="4" t="s">
        <v>39</v>
      </c>
      <c r="F18" s="4"/>
      <c r="G18" s="4"/>
      <c r="H18" s="4"/>
    </row>
    <row collapsed="false" customFormat="false" customHeight="true" hidden="false" ht="12.85" outlineLevel="0" r="19">
      <c r="F19" s="4" t="s">
        <v>40</v>
      </c>
      <c r="G19" s="4"/>
      <c r="H19" s="4"/>
    </row>
    <row collapsed="false" customFormat="false" customHeight="true" hidden="false" ht="12.85" outlineLevel="0" r="20">
      <c r="F20" s="5" t="n">
        <v>50</v>
      </c>
      <c r="G20" s="5" t="n">
        <v>100</v>
      </c>
      <c r="H20" s="5" t="n">
        <v>250</v>
      </c>
    </row>
    <row collapsed="false" customFormat="false" customHeight="true" hidden="false" ht="12.85" outlineLevel="0" r="21">
      <c r="E21" s="1" t="s">
        <v>41</v>
      </c>
      <c r="F21" s="3" t="inlineStr">
        <f aca="false">SUM(G2:G16)</f>
        <is>
          <t/>
        </is>
      </c>
      <c r="G21" s="3" t="inlineStr">
        <f aca="false">SUM(I2:I15)</f>
        <is>
          <t/>
        </is>
      </c>
      <c r="H21" s="3" t="inlineStr">
        <f aca="false">SUM(K2:K15)</f>
        <is>
          <t/>
        </is>
      </c>
    </row>
    <row collapsed="false" customFormat="false" customHeight="true" hidden="false" ht="12.85" outlineLevel="0" r="22">
      <c r="E22" s="1" t="s">
        <v>42</v>
      </c>
      <c r="F22" s="3" t="inlineStr">
        <f aca="false">F20*F21</f>
        <is>
          <t/>
        </is>
      </c>
      <c r="G22" s="3" t="inlineStr">
        <f aca="false">G20*G21</f>
        <is>
          <t/>
        </is>
      </c>
      <c r="H22" s="3" t="inlineStr">
        <f aca="false">H21*H20</f>
        <is>
          <t/>
        </is>
      </c>
      <c r="M22" s="0" t="n">
        <f aca="false">2981.2/40</f>
        <v>74.53</v>
      </c>
    </row>
    <row collapsed="false" customFormat="false" customHeight="true" hidden="false" ht="12.85" outlineLevel="0" r="24">
      <c r="E24" s="4" t="s">
        <v>39</v>
      </c>
      <c r="F24" s="4"/>
      <c r="G24" s="4"/>
      <c r="H24" s="4"/>
      <c r="I24" s="4"/>
      <c r="J24" s="4"/>
      <c r="K24" s="4"/>
    </row>
    <row collapsed="false" customFormat="false" customHeight="true" hidden="false" ht="12.85" outlineLevel="0" r="25">
      <c r="F25" s="4" t="s">
        <v>43</v>
      </c>
      <c r="G25" s="4"/>
      <c r="H25" s="4"/>
      <c r="I25" s="4" t="s">
        <v>44</v>
      </c>
      <c r="J25" s="4"/>
      <c r="K25" s="4"/>
    </row>
    <row collapsed="false" customFormat="false" customHeight="true" hidden="false" ht="12.85" outlineLevel="0" r="26">
      <c r="C26" s="6" t="s">
        <v>45</v>
      </c>
      <c r="D26" s="7" t="n">
        <v>0</v>
      </c>
      <c r="E26" s="1" t="s">
        <v>46</v>
      </c>
      <c r="F26" s="0" t="n">
        <v>50</v>
      </c>
      <c r="G26" s="0" t="n">
        <v>100</v>
      </c>
      <c r="H26" s="0" t="n">
        <v>250</v>
      </c>
      <c r="I26" s="0" t="n">
        <v>50</v>
      </c>
      <c r="J26" s="0" t="n">
        <v>100</v>
      </c>
      <c r="K26" s="0" t="n">
        <v>250</v>
      </c>
    </row>
    <row collapsed="false" customFormat="false" customHeight="true" hidden="false" ht="12.85" outlineLevel="0" r="27">
      <c r="C27" s="6" t="s">
        <v>47</v>
      </c>
      <c r="D27" s="7" t="n">
        <v>0.05</v>
      </c>
      <c r="E27" s="8" t="n">
        <v>30</v>
      </c>
      <c r="F27" s="3" t="inlineStr">
        <f aca="false">$E27-F$21-$D$27*$E27</f>
        <is>
          <t/>
        </is>
      </c>
      <c r="G27" s="3" t="inlineStr">
        <f aca="false">$E27-G$21-$D$27*$E27</f>
        <is>
          <t/>
        </is>
      </c>
      <c r="H27" s="3" t="inlineStr">
        <f aca="false">$E27-H$21-$D$27*$E27</f>
        <is>
          <t/>
        </is>
      </c>
      <c r="I27" s="3" t="inlineStr">
        <f aca="false">I$26*F27</f>
        <is>
          <t/>
        </is>
      </c>
      <c r="J27" s="3" t="inlineStr">
        <f aca="false">J$26*G27</f>
        <is>
          <t/>
        </is>
      </c>
      <c r="K27" s="3" t="inlineStr">
        <f aca="false">K$26*H27</f>
        <is>
          <t/>
        </is>
      </c>
    </row>
    <row collapsed="false" customFormat="false" customHeight="true" hidden="false" ht="12.85" outlineLevel="0" r="28">
      <c r="E28" s="8" t="n">
        <v>35</v>
      </c>
      <c r="F28" s="3" t="inlineStr">
        <f aca="false">$E28-F$21-$D$27*$E28</f>
        <is>
          <t/>
        </is>
      </c>
      <c r="G28" s="3" t="inlineStr">
        <f aca="false">$E28-G$21-$D$27*$E28</f>
        <is>
          <t/>
        </is>
      </c>
      <c r="H28" s="3" t="inlineStr">
        <f aca="false">$E28-H$21-$D$27*$E28</f>
        <is>
          <t/>
        </is>
      </c>
      <c r="I28" s="3" t="inlineStr">
        <f aca="false">I$26*F28</f>
        <is>
          <t/>
        </is>
      </c>
      <c r="J28" s="3" t="inlineStr">
        <f aca="false">J$26*G28</f>
        <is>
          <t/>
        </is>
      </c>
      <c r="K28" s="3" t="inlineStr">
        <f aca="false">K$26*H28</f>
        <is>
          <t/>
        </is>
      </c>
      <c r="M28" s="0" t="n">
        <f aca="false">818.8/2981.2</f>
        <v>0.274654501543003</v>
      </c>
    </row>
    <row collapsed="false" customFormat="false" customHeight="true" hidden="false" ht="12.85" outlineLevel="0" r="29">
      <c r="E29" s="8" t="n">
        <v>40</v>
      </c>
      <c r="F29" s="3" t="inlineStr">
        <f aca="false">$E29-F$21-$D$27*$E29</f>
        <is>
          <t/>
        </is>
      </c>
      <c r="G29" s="3" t="inlineStr">
        <f aca="false">$E29-G$21-$D$27*$E29</f>
        <is>
          <t/>
        </is>
      </c>
      <c r="H29" s="3" t="inlineStr">
        <f aca="false">$E29-H$21-$D$27*$E29</f>
        <is>
          <t/>
        </is>
      </c>
      <c r="I29" s="3" t="inlineStr">
        <f aca="false">I$26*F29</f>
        <is>
          <t/>
        </is>
      </c>
      <c r="J29" s="3" t="inlineStr">
        <f aca="false">J$26*G29</f>
        <is>
          <t/>
        </is>
      </c>
      <c r="K29" s="3" t="inlineStr">
        <f aca="false">K$26*H29</f>
        <is>
          <t/>
        </is>
      </c>
    </row>
    <row collapsed="false" customFormat="false" customHeight="true" hidden="false" ht="12.85" outlineLevel="0" r="30">
      <c r="E30" s="8" t="n">
        <v>45</v>
      </c>
      <c r="F30" s="3" t="inlineStr">
        <f aca="false">$E30-F$21-$D$27*$E30</f>
        <is>
          <t/>
        </is>
      </c>
      <c r="G30" s="3" t="inlineStr">
        <f aca="false">$E30-G$21-$D$27*$E30</f>
        <is>
          <t/>
        </is>
      </c>
      <c r="H30" s="3" t="inlineStr">
        <f aca="false">$E30-H$21-$D$27*$E30</f>
        <is>
          <t/>
        </is>
      </c>
      <c r="I30" s="3" t="inlineStr">
        <f aca="false">I$26*F30</f>
        <is>
          <t/>
        </is>
      </c>
      <c r="J30" s="3" t="inlineStr">
        <f aca="false">J$26*G30</f>
        <is>
          <t/>
        </is>
      </c>
      <c r="K30" s="3" t="inlineStr">
        <f aca="false">K$26*H30</f>
        <is>
          <t/>
        </is>
      </c>
    </row>
    <row collapsed="false" customFormat="false" customHeight="true" hidden="false" ht="12.85" outlineLevel="0" r="31">
      <c r="E31" s="8" t="n">
        <v>50</v>
      </c>
      <c r="F31" s="3" t="inlineStr">
        <f aca="false">$E31-F$21-$D$27*$E31</f>
        <is>
          <t/>
        </is>
      </c>
      <c r="G31" s="3" t="inlineStr">
        <f aca="false">$E31-G$21-$D$27*$E31</f>
        <is>
          <t/>
        </is>
      </c>
      <c r="H31" s="3" t="inlineStr">
        <f aca="false">$E31-H$21-$D$27*$E31</f>
        <is>
          <t/>
        </is>
      </c>
      <c r="I31" s="3" t="inlineStr">
        <f aca="false">I$26*F31</f>
        <is>
          <t/>
        </is>
      </c>
      <c r="J31" s="3" t="inlineStr">
        <f aca="false">J$26*G31</f>
        <is>
          <t/>
        </is>
      </c>
      <c r="K31" s="3" t="inlineStr">
        <f aca="false">K$26*H31</f>
        <is>
          <t/>
        </is>
      </c>
    </row>
    <row collapsed="false" customFormat="false" customHeight="true" hidden="false" ht="12.85" outlineLevel="0" r="32">
      <c r="E32" s="8" t="n">
        <v>55</v>
      </c>
      <c r="F32" s="3" t="inlineStr">
        <f aca="false">$E32-F$21-$D$27*$E32</f>
        <is>
          <t/>
        </is>
      </c>
      <c r="G32" s="3" t="inlineStr">
        <f aca="false">$E32-G$21-$D$27*$E32</f>
        <is>
          <t/>
        </is>
      </c>
      <c r="H32" s="3" t="inlineStr">
        <f aca="false">$E32-H$21-$D$27*$E32</f>
        <is>
          <t/>
        </is>
      </c>
      <c r="I32" s="3" t="inlineStr">
        <f aca="false">I$26*F32</f>
        <is>
          <t/>
        </is>
      </c>
      <c r="J32" s="3" t="inlineStr">
        <f aca="false">J$26*G32</f>
        <is>
          <t/>
        </is>
      </c>
      <c r="K32" s="3" t="inlineStr">
        <f aca="false">K$26*H32</f>
        <is>
          <t/>
        </is>
      </c>
    </row>
    <row collapsed="false" customFormat="false" customHeight="true" hidden="false" ht="12.85" outlineLevel="0" r="34">
      <c r="E34" s="4" t="s">
        <v>48</v>
      </c>
      <c r="F34" s="4"/>
      <c r="G34" s="4"/>
      <c r="H34" s="4"/>
    </row>
    <row collapsed="false" customFormat="false" customHeight="true" hidden="false" ht="12.85" outlineLevel="0" r="35">
      <c r="F35" s="4" t="s">
        <v>40</v>
      </c>
      <c r="G35" s="4"/>
      <c r="H35" s="4"/>
    </row>
    <row collapsed="false" customFormat="false" customHeight="true" hidden="false" ht="12.85" outlineLevel="0" r="36">
      <c r="F36" s="5" t="n">
        <v>50</v>
      </c>
      <c r="G36" s="5" t="n">
        <v>100</v>
      </c>
      <c r="H36" s="5" t="n">
        <v>250</v>
      </c>
    </row>
    <row collapsed="false" customFormat="false" customHeight="true" hidden="false" ht="12.85" outlineLevel="0" r="37">
      <c r="E37" s="1" t="s">
        <v>41</v>
      </c>
      <c r="F37" s="3" t="n">
        <v>58.6258</v>
      </c>
      <c r="G37" s="3" t="n">
        <v>44.70797</v>
      </c>
      <c r="H37" s="3" t="n">
        <v>35.91575</v>
      </c>
    </row>
    <row collapsed="false" customFormat="false" customHeight="true" hidden="false" ht="12.85" outlineLevel="0" r="38">
      <c r="E38" s="1" t="s">
        <v>42</v>
      </c>
      <c r="F38" s="3" t="n">
        <v>2293.04</v>
      </c>
      <c r="G38" s="3" t="n">
        <v>2981.197</v>
      </c>
      <c r="H38" s="3" t="n">
        <v>5608.4375</v>
      </c>
    </row>
    <row collapsed="false" customFormat="false" customHeight="true" hidden="false" ht="12.85" outlineLevel="0" r="39">
      <c r="E39" s="1"/>
      <c r="F39" s="3"/>
      <c r="G39" s="3"/>
      <c r="H39" s="3"/>
    </row>
    <row collapsed="false" customFormat="false" customHeight="true" hidden="false" ht="12.85" outlineLevel="0" r="40">
      <c r="E40" s="4" t="s">
        <v>48</v>
      </c>
      <c r="F40" s="4"/>
      <c r="G40" s="4"/>
      <c r="H40" s="4"/>
      <c r="I40" s="4"/>
      <c r="J40" s="4"/>
      <c r="K40" s="4"/>
    </row>
    <row collapsed="false" customFormat="false" customHeight="true" hidden="false" ht="12.85" outlineLevel="0" r="41">
      <c r="F41" s="4" t="s">
        <v>43</v>
      </c>
      <c r="G41" s="4"/>
      <c r="H41" s="4"/>
      <c r="I41" s="4" t="s">
        <v>44</v>
      </c>
      <c r="J41" s="4"/>
      <c r="K41" s="4"/>
    </row>
    <row collapsed="false" customFormat="false" customHeight="true" hidden="false" ht="12.85" outlineLevel="0" r="42">
      <c r="E42" s="1" t="s">
        <v>46</v>
      </c>
      <c r="F42" s="5" t="n">
        <v>50</v>
      </c>
      <c r="G42" s="5" t="n">
        <v>100</v>
      </c>
      <c r="H42" s="5" t="n">
        <v>250</v>
      </c>
      <c r="I42" s="5" t="n">
        <v>50</v>
      </c>
      <c r="J42" s="5" t="n">
        <v>100</v>
      </c>
      <c r="K42" s="5" t="n">
        <v>250</v>
      </c>
    </row>
    <row collapsed="false" customFormat="false" customHeight="true" hidden="false" ht="12.85" outlineLevel="0" r="43">
      <c r="E43" s="9" t="n">
        <v>30</v>
      </c>
      <c r="F43" s="3" t="inlineStr">
        <f aca="false">$E43-F$37-$D$27*$E43</f>
        <is>
          <t/>
        </is>
      </c>
      <c r="G43" s="3" t="inlineStr">
        <f aca="false">$E43-G$37-$D$27*$E43</f>
        <is>
          <t/>
        </is>
      </c>
      <c r="H43" s="3" t="inlineStr">
        <f aca="false">$E43-H$37-$D$27*$E43</f>
        <is>
          <t/>
        </is>
      </c>
      <c r="I43" s="3" t="inlineStr">
        <f aca="false">I$26*F43</f>
        <is>
          <t/>
        </is>
      </c>
      <c r="J43" s="3" t="inlineStr">
        <f aca="false">J$26*G43</f>
        <is>
          <t/>
        </is>
      </c>
      <c r="K43" s="3" t="inlineStr">
        <f aca="false">K$26*H43</f>
        <is>
          <t/>
        </is>
      </c>
    </row>
    <row collapsed="false" customFormat="false" customHeight="true" hidden="false" ht="12.85" outlineLevel="0" r="44">
      <c r="E44" s="9" t="n">
        <v>35</v>
      </c>
      <c r="F44" s="3" t="inlineStr">
        <f aca="false">$E44-F$37-$D$27*$E44</f>
        <is>
          <t/>
        </is>
      </c>
      <c r="G44" s="3" t="inlineStr">
        <f aca="false">$E44-G$37-$D$27*$E44</f>
        <is>
          <t/>
        </is>
      </c>
      <c r="H44" s="3" t="inlineStr">
        <f aca="false">$E44-H$37-$D$27*$E44</f>
        <is>
          <t/>
        </is>
      </c>
      <c r="I44" s="3" t="inlineStr">
        <f aca="false">I$26*F44</f>
        <is>
          <t/>
        </is>
      </c>
      <c r="J44" s="3" t="inlineStr">
        <f aca="false">J$26*G44</f>
        <is>
          <t/>
        </is>
      </c>
      <c r="K44" s="3" t="inlineStr">
        <f aca="false">K$26*H44</f>
        <is>
          <t/>
        </is>
      </c>
    </row>
    <row collapsed="false" customFormat="false" customHeight="true" hidden="false" ht="12.85" outlineLevel="0" r="45">
      <c r="E45" s="9" t="n">
        <v>40</v>
      </c>
      <c r="F45" s="3" t="inlineStr">
        <f aca="false">$E45-F$37-$D$27*$E45</f>
        <is>
          <t/>
        </is>
      </c>
      <c r="G45" s="3" t="inlineStr">
        <f aca="false">$E45-G$37-$D$27*$E45</f>
        <is>
          <t/>
        </is>
      </c>
      <c r="H45" s="3" t="inlineStr">
        <f aca="false">$E45-H$37-$D$27*$E45</f>
        <is>
          <t/>
        </is>
      </c>
      <c r="I45" s="3" t="inlineStr">
        <f aca="false">I$26*F45</f>
        <is>
          <t/>
        </is>
      </c>
      <c r="J45" s="3" t="inlineStr">
        <f aca="false">J$26*G45</f>
        <is>
          <t/>
        </is>
      </c>
      <c r="K45" s="3" t="inlineStr">
        <f aca="false">K$26*H45</f>
        <is>
          <t/>
        </is>
      </c>
    </row>
    <row collapsed="false" customFormat="false" customHeight="true" hidden="false" ht="12.85" outlineLevel="0" r="46">
      <c r="E46" s="9" t="n">
        <v>45</v>
      </c>
      <c r="F46" s="3" t="inlineStr">
        <f aca="false">$E46-F$37-$D$27*$E46</f>
        <is>
          <t/>
        </is>
      </c>
      <c r="G46" s="3" t="inlineStr">
        <f aca="false">$E46-G$37-$D$27*$E46</f>
        <is>
          <t/>
        </is>
      </c>
      <c r="H46" s="3" t="inlineStr">
        <f aca="false">$E46-H$37-$D$27*$E46</f>
        <is>
          <t/>
        </is>
      </c>
      <c r="I46" s="3" t="inlineStr">
        <f aca="false">I$26*F46</f>
        <is>
          <t/>
        </is>
      </c>
      <c r="J46" s="3" t="inlineStr">
        <f aca="false">J$26*G46</f>
        <is>
          <t/>
        </is>
      </c>
      <c r="K46" s="3" t="inlineStr">
        <f aca="false">K$26*H46</f>
        <is>
          <t/>
        </is>
      </c>
    </row>
    <row collapsed="false" customFormat="false" customHeight="true" hidden="false" ht="12.85" outlineLevel="0" r="47">
      <c r="E47" s="9" t="n">
        <v>50</v>
      </c>
      <c r="F47" s="3" t="inlineStr">
        <f aca="false">$E47-F$37-$D$27*$E47</f>
        <is>
          <t/>
        </is>
      </c>
      <c r="G47" s="3" t="inlineStr">
        <f aca="false">$E47-G$37-$D$27*$E47</f>
        <is>
          <t/>
        </is>
      </c>
      <c r="H47" s="3" t="inlineStr">
        <f aca="false">$E47-H$37-$D$27*$E47</f>
        <is>
          <t/>
        </is>
      </c>
      <c r="I47" s="3" t="inlineStr">
        <f aca="false">I$26*F47</f>
        <is>
          <t/>
        </is>
      </c>
      <c r="J47" s="3" t="inlineStr">
        <f aca="false">J$26*G47</f>
        <is>
          <t/>
        </is>
      </c>
      <c r="K47" s="3" t="inlineStr">
        <f aca="false">K$26*H47</f>
        <is>
          <t/>
        </is>
      </c>
    </row>
    <row collapsed="false" customFormat="false" customHeight="true" hidden="false" ht="12.85" outlineLevel="0" r="48">
      <c r="E48" s="9" t="n">
        <v>55</v>
      </c>
      <c r="F48" s="3" t="inlineStr">
        <f aca="false">$E48-F$37-$D$27*$E48</f>
        <is>
          <t/>
        </is>
      </c>
      <c r="G48" s="3" t="inlineStr">
        <f aca="false">$E48-G$37-$D$27*$E48</f>
        <is>
          <t/>
        </is>
      </c>
      <c r="H48" s="3" t="inlineStr">
        <f aca="false">$E48-H$37-$D$27*$E48</f>
        <is>
          <t/>
        </is>
      </c>
      <c r="I48" s="3" t="inlineStr">
        <f aca="false">I$26*F48</f>
        <is>
          <t/>
        </is>
      </c>
      <c r="J48" s="3" t="inlineStr">
        <f aca="false">J$26*G48</f>
        <is>
          <t/>
        </is>
      </c>
      <c r="K48" s="3" t="inlineStr">
        <f aca="false">K$26*H48</f>
        <is>
          <t/>
        </is>
      </c>
    </row>
  </sheetData>
  <mergeCells count="10">
    <mergeCell ref="E18:H18"/>
    <mergeCell ref="F19:H19"/>
    <mergeCell ref="E24:K24"/>
    <mergeCell ref="F25:H25"/>
    <mergeCell ref="I25:K25"/>
    <mergeCell ref="E34:H34"/>
    <mergeCell ref="F35:H35"/>
    <mergeCell ref="E40:K40"/>
    <mergeCell ref="F41:H41"/>
    <mergeCell ref="I41:K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LibreOffice/3.6$Windows_x86 LibreOffice_project/2ef5aff-a6fb0ff-166bdff-cf087ad-0f1389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2013-01-25T21:36:31.30Z</dcterms:created>
  <cp:revision>0</cp:revision>
</cp:coreProperties>
</file>