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M8\Desktop\"/>
    </mc:Choice>
  </mc:AlternateContent>
  <xr:revisionPtr revIDLastSave="0" documentId="8_{5492268E-FE61-485B-BB2A-4BD5D57E296E}" xr6:coauthVersionLast="33" xr6:coauthVersionMax="33" xr10:uidLastSave="{00000000-0000-0000-0000-000000000000}"/>
  <bookViews>
    <workbookView xWindow="0" yWindow="0" windowWidth="8680" windowHeight="4090" xr2:uid="{00000000-000D-0000-FFFF-FFFF00000000}"/>
  </bookViews>
  <sheets>
    <sheet name="asu" sheetId="1" r:id="rId1"/>
  </sheets>
  <calcPr calcId="179017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" i="1"/>
  <c r="I5" i="1"/>
  <c r="I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" i="1"/>
  <c r="O62" i="1"/>
  <c r="P62" i="1" s="1"/>
  <c r="Q62" i="1" s="1"/>
  <c r="O63" i="1"/>
  <c r="P63" i="1" s="1"/>
  <c r="Q63" i="1" s="1"/>
  <c r="O64" i="1"/>
  <c r="P64" i="1" s="1"/>
  <c r="Q64" i="1" s="1"/>
  <c r="O65" i="1"/>
  <c r="P65" i="1" s="1"/>
  <c r="Q65" i="1" s="1"/>
  <c r="J62" i="1"/>
  <c r="R62" i="1" s="1"/>
  <c r="S62" i="1" s="1"/>
  <c r="T62" i="1" s="1"/>
  <c r="J64" i="1"/>
  <c r="H65" i="1"/>
  <c r="J65" i="1" s="1"/>
  <c r="H64" i="1"/>
  <c r="H63" i="1"/>
  <c r="J63" i="1" s="1"/>
  <c r="H6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K3" i="1" s="1"/>
  <c r="J4" i="1"/>
  <c r="O3" i="1"/>
  <c r="O4" i="1"/>
  <c r="R65" i="1" l="1"/>
  <c r="S65" i="1" s="1"/>
  <c r="T65" i="1" s="1"/>
  <c r="K65" i="1"/>
  <c r="R63" i="1"/>
  <c r="S63" i="1" s="1"/>
  <c r="T63" i="1" s="1"/>
  <c r="K63" i="1"/>
  <c r="R64" i="1"/>
  <c r="S64" i="1" s="1"/>
  <c r="T64" i="1" s="1"/>
  <c r="K62" i="1"/>
  <c r="K6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K5" i="1"/>
  <c r="K6" i="1"/>
  <c r="K7" i="1"/>
  <c r="K8" i="1"/>
  <c r="K9" i="1"/>
  <c r="K11" i="1"/>
  <c r="K12" i="1"/>
  <c r="K16" i="1"/>
  <c r="K17" i="1"/>
  <c r="K19" i="1"/>
  <c r="K22" i="1"/>
  <c r="K23" i="1"/>
  <c r="K24" i="1"/>
  <c r="K25" i="1"/>
  <c r="K27" i="1"/>
  <c r="K28" i="1"/>
  <c r="K30" i="1"/>
  <c r="K31" i="1"/>
  <c r="K32" i="1"/>
  <c r="K33" i="1"/>
  <c r="K35" i="1"/>
  <c r="K36" i="1"/>
  <c r="K37" i="1"/>
  <c r="K38" i="1"/>
  <c r="K39" i="1"/>
  <c r="K41" i="1"/>
  <c r="K43" i="1"/>
  <c r="K44" i="1"/>
  <c r="K48" i="1"/>
  <c r="K49" i="1"/>
  <c r="K51" i="1"/>
  <c r="K52" i="1"/>
  <c r="K55" i="1"/>
  <c r="K56" i="1"/>
  <c r="K57" i="1"/>
  <c r="K58" i="1"/>
  <c r="K59" i="1"/>
  <c r="K60" i="1"/>
  <c r="P16" i="1" l="1"/>
  <c r="Q16" i="1" s="1"/>
  <c r="P56" i="1"/>
  <c r="Q56" i="1" s="1"/>
  <c r="P24" i="1"/>
  <c r="Q24" i="1" s="1"/>
  <c r="P8" i="1"/>
  <c r="Q8" i="1" s="1"/>
  <c r="P52" i="1"/>
  <c r="Q52" i="1" s="1"/>
  <c r="P36" i="1"/>
  <c r="Q36" i="1" s="1"/>
  <c r="P20" i="1"/>
  <c r="Q20" i="1" s="1"/>
  <c r="P48" i="1"/>
  <c r="Q48" i="1" s="1"/>
  <c r="P32" i="1"/>
  <c r="Q32" i="1" s="1"/>
  <c r="P5" i="1"/>
  <c r="Q5" i="1" s="1"/>
  <c r="P9" i="1"/>
  <c r="Q9" i="1" s="1"/>
  <c r="P13" i="1"/>
  <c r="Q13" i="1" s="1"/>
  <c r="P17" i="1"/>
  <c r="Q17" i="1" s="1"/>
  <c r="P21" i="1"/>
  <c r="Q21" i="1" s="1"/>
  <c r="P25" i="1"/>
  <c r="Q25" i="1" s="1"/>
  <c r="P29" i="1"/>
  <c r="Q29" i="1" s="1"/>
  <c r="P33" i="1"/>
  <c r="Q33" i="1" s="1"/>
  <c r="P37" i="1"/>
  <c r="Q37" i="1" s="1"/>
  <c r="P41" i="1"/>
  <c r="Q41" i="1" s="1"/>
  <c r="P45" i="1"/>
  <c r="Q45" i="1" s="1"/>
  <c r="P49" i="1"/>
  <c r="Q49" i="1" s="1"/>
  <c r="P53" i="1"/>
  <c r="Q53" i="1" s="1"/>
  <c r="P57" i="1"/>
  <c r="Q57" i="1" s="1"/>
  <c r="P61" i="1"/>
  <c r="Q61" i="1" s="1"/>
  <c r="P6" i="1"/>
  <c r="Q6" i="1" s="1"/>
  <c r="P10" i="1"/>
  <c r="Q10" i="1" s="1"/>
  <c r="P14" i="1"/>
  <c r="Q14" i="1" s="1"/>
  <c r="P18" i="1"/>
  <c r="Q18" i="1" s="1"/>
  <c r="P22" i="1"/>
  <c r="Q22" i="1" s="1"/>
  <c r="P26" i="1"/>
  <c r="Q26" i="1" s="1"/>
  <c r="P30" i="1"/>
  <c r="Q30" i="1" s="1"/>
  <c r="P34" i="1"/>
  <c r="Q34" i="1" s="1"/>
  <c r="P38" i="1"/>
  <c r="Q38" i="1" s="1"/>
  <c r="P42" i="1"/>
  <c r="Q42" i="1" s="1"/>
  <c r="P46" i="1"/>
  <c r="Q46" i="1" s="1"/>
  <c r="P50" i="1"/>
  <c r="Q50" i="1" s="1"/>
  <c r="P54" i="1"/>
  <c r="Q54" i="1" s="1"/>
  <c r="P58" i="1"/>
  <c r="Q58" i="1" s="1"/>
  <c r="P3" i="1"/>
  <c r="Q3" i="1" s="1"/>
  <c r="P7" i="1"/>
  <c r="Q7" i="1" s="1"/>
  <c r="P11" i="1"/>
  <c r="Q11" i="1" s="1"/>
  <c r="P15" i="1"/>
  <c r="Q15" i="1" s="1"/>
  <c r="P19" i="1"/>
  <c r="Q19" i="1" s="1"/>
  <c r="P23" i="1"/>
  <c r="Q23" i="1" s="1"/>
  <c r="P27" i="1"/>
  <c r="Q27" i="1" s="1"/>
  <c r="P31" i="1"/>
  <c r="Q31" i="1" s="1"/>
  <c r="P35" i="1"/>
  <c r="Q35" i="1" s="1"/>
  <c r="P39" i="1"/>
  <c r="Q39" i="1" s="1"/>
  <c r="P43" i="1"/>
  <c r="Q43" i="1" s="1"/>
  <c r="P47" i="1"/>
  <c r="Q47" i="1" s="1"/>
  <c r="P51" i="1"/>
  <c r="Q51" i="1" s="1"/>
  <c r="P55" i="1"/>
  <c r="Q55" i="1" s="1"/>
  <c r="P59" i="1"/>
  <c r="Q59" i="1" s="1"/>
  <c r="K4" i="1"/>
  <c r="P40" i="1"/>
  <c r="Q40" i="1" s="1"/>
  <c r="P60" i="1"/>
  <c r="Q60" i="1" s="1"/>
  <c r="P44" i="1"/>
  <c r="Q44" i="1" s="1"/>
  <c r="P28" i="1"/>
  <c r="Q28" i="1" s="1"/>
  <c r="P12" i="1"/>
  <c r="Q12" i="1" s="1"/>
  <c r="R54" i="1"/>
  <c r="R46" i="1"/>
  <c r="R30" i="1"/>
  <c r="R14" i="1"/>
  <c r="R10" i="1"/>
  <c r="R57" i="1"/>
  <c r="R41" i="1"/>
  <c r="R25" i="1"/>
  <c r="R21" i="1"/>
  <c r="R9" i="1"/>
  <c r="K46" i="1"/>
  <c r="K14" i="1"/>
  <c r="R59" i="1"/>
  <c r="R51" i="1"/>
  <c r="R35" i="1"/>
  <c r="R38" i="1"/>
  <c r="R22" i="1"/>
  <c r="R6" i="1"/>
  <c r="K54" i="1"/>
  <c r="R49" i="1"/>
  <c r="R33" i="1"/>
  <c r="R17" i="1"/>
  <c r="R43" i="1"/>
  <c r="R27" i="1"/>
  <c r="R19" i="1"/>
  <c r="R11" i="1"/>
  <c r="R56" i="1"/>
  <c r="R44" i="1"/>
  <c r="R36" i="1"/>
  <c r="R32" i="1"/>
  <c r="R28" i="1"/>
  <c r="R24" i="1"/>
  <c r="R16" i="1"/>
  <c r="K61" i="1"/>
  <c r="K53" i="1"/>
  <c r="K45" i="1"/>
  <c r="K29" i="1"/>
  <c r="K21" i="1"/>
  <c r="K13" i="1"/>
  <c r="K50" i="1"/>
  <c r="K42" i="1"/>
  <c r="K34" i="1"/>
  <c r="K26" i="1"/>
  <c r="K18" i="1"/>
  <c r="K10" i="1"/>
  <c r="K40" i="1"/>
  <c r="K20" i="1"/>
  <c r="K47" i="1"/>
  <c r="K15" i="1"/>
  <c r="R47" i="1" l="1"/>
  <c r="R8" i="1"/>
  <c r="R50" i="1"/>
  <c r="R18" i="1"/>
  <c r="S18" i="1" s="1"/>
  <c r="T18" i="1" s="1"/>
  <c r="R39" i="1"/>
  <c r="S39" i="1" s="1"/>
  <c r="T39" i="1" s="1"/>
  <c r="R29" i="1"/>
  <c r="R61" i="1"/>
  <c r="R13" i="1"/>
  <c r="S13" i="1" s="1"/>
  <c r="T13" i="1" s="1"/>
  <c r="R34" i="1"/>
  <c r="R40" i="1"/>
  <c r="S40" i="1" s="1"/>
  <c r="T40" i="1" s="1"/>
  <c r="R48" i="1"/>
  <c r="R12" i="1"/>
  <c r="S12" i="1" s="1"/>
  <c r="T12" i="1" s="1"/>
  <c r="R52" i="1"/>
  <c r="R23" i="1"/>
  <c r="S23" i="1" s="1"/>
  <c r="T23" i="1" s="1"/>
  <c r="R55" i="1"/>
  <c r="R7" i="1"/>
  <c r="S7" i="1" s="1"/>
  <c r="T7" i="1" s="1"/>
  <c r="R45" i="1"/>
  <c r="S45" i="1" s="1"/>
  <c r="T45" i="1" s="1"/>
  <c r="P4" i="1"/>
  <c r="R60" i="1"/>
  <c r="S60" i="1" s="1"/>
  <c r="T60" i="1" s="1"/>
  <c r="R53" i="1"/>
  <c r="S53" i="1" s="1"/>
  <c r="T53" i="1" s="1"/>
  <c r="R37" i="1"/>
  <c r="S37" i="1" s="1"/>
  <c r="T37" i="1" s="1"/>
  <c r="R42" i="1"/>
  <c r="R58" i="1"/>
  <c r="R31" i="1"/>
  <c r="S31" i="1" s="1"/>
  <c r="T31" i="1" s="1"/>
  <c r="R5" i="1"/>
  <c r="R26" i="1"/>
  <c r="R15" i="1"/>
  <c r="S15" i="1" s="1"/>
  <c r="T15" i="1" s="1"/>
  <c r="R3" i="1"/>
  <c r="S3" i="1" s="1"/>
  <c r="T3" i="1" s="1"/>
  <c r="R20" i="1"/>
  <c r="S36" i="1"/>
  <c r="T36" i="1" s="1"/>
  <c r="S58" i="1"/>
  <c r="T58" i="1" s="1"/>
  <c r="S33" i="1"/>
  <c r="T33" i="1" s="1"/>
  <c r="S46" i="1"/>
  <c r="T46" i="1" s="1"/>
  <c r="S27" i="1"/>
  <c r="T27" i="1" s="1"/>
  <c r="S43" i="1"/>
  <c r="T43" i="1" s="1"/>
  <c r="S8" i="1"/>
  <c r="T8" i="1" s="1"/>
  <c r="S24" i="1"/>
  <c r="T24" i="1" s="1"/>
  <c r="S56" i="1"/>
  <c r="T56" i="1" s="1"/>
  <c r="S22" i="1"/>
  <c r="T22" i="1" s="1"/>
  <c r="S5" i="1"/>
  <c r="T5" i="1" s="1"/>
  <c r="S21" i="1"/>
  <c r="T21" i="1" s="1"/>
  <c r="S54" i="1"/>
  <c r="T54" i="1" s="1"/>
  <c r="S55" i="1"/>
  <c r="T55" i="1" s="1"/>
  <c r="S59" i="1"/>
  <c r="T59" i="1" s="1"/>
  <c r="S20" i="1"/>
  <c r="T20" i="1" s="1"/>
  <c r="S14" i="1"/>
  <c r="T14" i="1" s="1"/>
  <c r="S17" i="1"/>
  <c r="T17" i="1" s="1"/>
  <c r="S10" i="1"/>
  <c r="T10" i="1" s="1"/>
  <c r="S47" i="1"/>
  <c r="T47" i="1" s="1"/>
  <c r="S30" i="1"/>
  <c r="T30" i="1" s="1"/>
  <c r="S28" i="1"/>
  <c r="T28" i="1" s="1"/>
  <c r="S44" i="1"/>
  <c r="T44" i="1" s="1"/>
  <c r="S34" i="1"/>
  <c r="T34" i="1" s="1"/>
  <c r="S9" i="1"/>
  <c r="T9" i="1" s="1"/>
  <c r="S25" i="1"/>
  <c r="T25" i="1" s="1"/>
  <c r="S41" i="1"/>
  <c r="T41" i="1" s="1"/>
  <c r="S57" i="1"/>
  <c r="T57" i="1" s="1"/>
  <c r="S26" i="1"/>
  <c r="T26" i="1" s="1"/>
  <c r="S11" i="1"/>
  <c r="T11" i="1" s="1"/>
  <c r="S52" i="1"/>
  <c r="T52" i="1" s="1"/>
  <c r="S49" i="1"/>
  <c r="T49" i="1" s="1"/>
  <c r="S19" i="1"/>
  <c r="T19" i="1" s="1"/>
  <c r="S51" i="1"/>
  <c r="T51" i="1" s="1"/>
  <c r="S50" i="1"/>
  <c r="T50" i="1" s="1"/>
  <c r="S16" i="1"/>
  <c r="T16" i="1" s="1"/>
  <c r="S32" i="1"/>
  <c r="T32" i="1" s="1"/>
  <c r="S48" i="1"/>
  <c r="T48" i="1" s="1"/>
  <c r="S6" i="1"/>
  <c r="T6" i="1" s="1"/>
  <c r="S42" i="1"/>
  <c r="T42" i="1" s="1"/>
  <c r="S29" i="1"/>
  <c r="T29" i="1" s="1"/>
  <c r="S61" i="1"/>
  <c r="T61" i="1" s="1"/>
  <c r="S38" i="1"/>
  <c r="T38" i="1" s="1"/>
  <c r="S35" i="1"/>
  <c r="T35" i="1" s="1"/>
  <c r="Q4" i="1" l="1"/>
  <c r="R4" i="1"/>
  <c r="S4" i="1" s="1"/>
  <c r="T4" i="1" s="1"/>
</calcChain>
</file>

<file path=xl/sharedStrings.xml><?xml version="1.0" encoding="utf-8"?>
<sst xmlns="http://schemas.openxmlformats.org/spreadsheetml/2006/main" count="232" uniqueCount="219">
  <si>
    <t>MCSNR</t>
  </si>
  <si>
    <t>RAJ2000</t>
  </si>
  <si>
    <t>DEJ2000</t>
  </si>
  <si>
    <t>LX</t>
  </si>
  <si>
    <t>XSize</t>
  </si>
  <si>
    <t xml:space="preserve"> </t>
  </si>
  <si>
    <t>h:m:s</t>
  </si>
  <si>
    <t>d:m:s</t>
  </si>
  <si>
    <t>10+28W</t>
  </si>
  <si>
    <t>arcsec</t>
  </si>
  <si>
    <t>J0448-6700</t>
  </si>
  <si>
    <t>04 48 22</t>
  </si>
  <si>
    <t>-66 59 52</t>
  </si>
  <si>
    <t>J0449-6920</t>
  </si>
  <si>
    <t>04 49 20</t>
  </si>
  <si>
    <t>-69 20 20</t>
  </si>
  <si>
    <t>J0450-7050</t>
  </si>
  <si>
    <t>04 50 27</t>
  </si>
  <si>
    <t>-70 50 15</t>
  </si>
  <si>
    <t>J0453-6655</t>
  </si>
  <si>
    <t>04 53 14</t>
  </si>
  <si>
    <t>-66 55 13</t>
  </si>
  <si>
    <t>J0453-6829</t>
  </si>
  <si>
    <t>04 53 38</t>
  </si>
  <si>
    <t>-68 29 27</t>
  </si>
  <si>
    <t>J0454-6713</t>
  </si>
  <si>
    <t>04 54 33</t>
  </si>
  <si>
    <t>-67 13 13</t>
  </si>
  <si>
    <t>J0454-6626</t>
  </si>
  <si>
    <t>04 54 49</t>
  </si>
  <si>
    <t>-66 25 32</t>
  </si>
  <si>
    <t>J0455-6839</t>
  </si>
  <si>
    <t>04 55 37</t>
  </si>
  <si>
    <t>-68 38 47</t>
  </si>
  <si>
    <t>J0459-7008</t>
  </si>
  <si>
    <t>04 59 55</t>
  </si>
  <si>
    <t>-70 07 52</t>
  </si>
  <si>
    <t>J0505-6753</t>
  </si>
  <si>
    <t>05 05 42</t>
  </si>
  <si>
    <t>-67 52 39</t>
  </si>
  <si>
    <t>J0505-6802</t>
  </si>
  <si>
    <t>05 05 55</t>
  </si>
  <si>
    <t>-68 01 47</t>
  </si>
  <si>
    <t>J0506-6541</t>
  </si>
  <si>
    <t>05 06 05</t>
  </si>
  <si>
    <t>-65 41 08</t>
  </si>
  <si>
    <t>J0506-7026</t>
  </si>
  <si>
    <t>05 06 50</t>
  </si>
  <si>
    <t>-70 25 53</t>
  </si>
  <si>
    <t>J0508-6902</t>
  </si>
  <si>
    <t>05 08 37</t>
  </si>
  <si>
    <t>-69 02 54</t>
  </si>
  <si>
    <t>J0508-6830</t>
  </si>
  <si>
    <t>05 08 50</t>
  </si>
  <si>
    <t>-68 30 50</t>
  </si>
  <si>
    <t>J0509-6844</t>
  </si>
  <si>
    <t>05 08 59</t>
  </si>
  <si>
    <t>-68 43 35</t>
  </si>
  <si>
    <t>J0509-6731</t>
  </si>
  <si>
    <t>05 09 31</t>
  </si>
  <si>
    <t>-67 31 17</t>
  </si>
  <si>
    <t>J0511-6759</t>
  </si>
  <si>
    <t>05 11 11</t>
  </si>
  <si>
    <t>-67 59 08</t>
  </si>
  <si>
    <t>J0512-6707</t>
  </si>
  <si>
    <t>05 12 27</t>
  </si>
  <si>
    <t>-67 07 18</t>
  </si>
  <si>
    <t>J0513-6912</t>
  </si>
  <si>
    <t>05 13 14</t>
  </si>
  <si>
    <t>-69 12 20</t>
  </si>
  <si>
    <t>J0514-6840</t>
  </si>
  <si>
    <t>05 14 16</t>
  </si>
  <si>
    <t>-68 40 22</t>
  </si>
  <si>
    <t>J0517-6759</t>
  </si>
  <si>
    <t>05 17 08</t>
  </si>
  <si>
    <t>-67 59 29</t>
  </si>
  <si>
    <t>J0518-6939</t>
  </si>
  <si>
    <t>05 18 41</t>
  </si>
  <si>
    <t>-69 39 12</t>
  </si>
  <si>
    <t>J0519-6902</t>
  </si>
  <si>
    <t>05 19 35</t>
  </si>
  <si>
    <t>-69 02 09</t>
  </si>
  <si>
    <t>J0519-6926</t>
  </si>
  <si>
    <t>05 19 44</t>
  </si>
  <si>
    <t>-69 26 08</t>
  </si>
  <si>
    <t>J0521-6543</t>
  </si>
  <si>
    <t>05 21 39</t>
  </si>
  <si>
    <t>-65 43 07</t>
  </si>
  <si>
    <t xml:space="preserve">      </t>
  </si>
  <si>
    <t>J0523-6753</t>
  </si>
  <si>
    <t>05 23 07</t>
  </si>
  <si>
    <t>-67 53 12</t>
  </si>
  <si>
    <t>J0524-6624</t>
  </si>
  <si>
    <t>05 24 20</t>
  </si>
  <si>
    <t>-66 24 23</t>
  </si>
  <si>
    <t>J0525-6938</t>
  </si>
  <si>
    <t>05 25 04</t>
  </si>
  <si>
    <t>-69 38 24</t>
  </si>
  <si>
    <t>J0525-6559</t>
  </si>
  <si>
    <t>05 25 25</t>
  </si>
  <si>
    <t>-65 59 19</t>
  </si>
  <si>
    <t>J0526-6605</t>
  </si>
  <si>
    <t>05 26 00</t>
  </si>
  <si>
    <t>-66 04 57</t>
  </si>
  <si>
    <t>J0527-6912</t>
  </si>
  <si>
    <t>05 27 39</t>
  </si>
  <si>
    <t>-69 12 04</t>
  </si>
  <si>
    <t>J0527-6550</t>
  </si>
  <si>
    <t>05 27 54</t>
  </si>
  <si>
    <t>-65 49 38</t>
  </si>
  <si>
    <t>J0527-6714</t>
  </si>
  <si>
    <t>05 27 56</t>
  </si>
  <si>
    <t>-67 13 40</t>
  </si>
  <si>
    <t>J0527-7104</t>
  </si>
  <si>
    <t>05 27 57</t>
  </si>
  <si>
    <t>-71 04 30</t>
  </si>
  <si>
    <t>J0528-6727</t>
  </si>
  <si>
    <t>05 28 05</t>
  </si>
  <si>
    <t>-67 27 20</t>
  </si>
  <si>
    <t>J0529-6653</t>
  </si>
  <si>
    <t>05 29 51</t>
  </si>
  <si>
    <t>-66 53 28</t>
  </si>
  <si>
    <t>J0530-7008</t>
  </si>
  <si>
    <t>05 30 40</t>
  </si>
  <si>
    <t>-70 07 30</t>
  </si>
  <si>
    <t>J0531-7100</t>
  </si>
  <si>
    <t>05 31 56</t>
  </si>
  <si>
    <t>-71 00 19</t>
  </si>
  <si>
    <t>J0532-6732</t>
  </si>
  <si>
    <t>05 32 30</t>
  </si>
  <si>
    <t>-67 31 33</t>
  </si>
  <si>
    <t>J0533-7202</t>
  </si>
  <si>
    <t>05 33 46</t>
  </si>
  <si>
    <t>-72 02 59</t>
  </si>
  <si>
    <t>J0534-6955</t>
  </si>
  <si>
    <t>05 34 02</t>
  </si>
  <si>
    <t>-69 55 03</t>
  </si>
  <si>
    <t>J0534-7033</t>
  </si>
  <si>
    <t>05 34 18</t>
  </si>
  <si>
    <t>-70 33 26</t>
  </si>
  <si>
    <t>J0535-6916</t>
  </si>
  <si>
    <t>05 35 28</t>
  </si>
  <si>
    <t>-69 16 11</t>
  </si>
  <si>
    <t>J0535-6602</t>
  </si>
  <si>
    <t>05 35 44</t>
  </si>
  <si>
    <t>-66 02 14</t>
  </si>
  <si>
    <t>J0535-6918</t>
  </si>
  <si>
    <t>05 35 46</t>
  </si>
  <si>
    <t>-69 18 02</t>
  </si>
  <si>
    <t>J0536-6735</t>
  </si>
  <si>
    <t>05 36 03</t>
  </si>
  <si>
    <t>-67 34 36</t>
  </si>
  <si>
    <t>J0536-7039</t>
  </si>
  <si>
    <t>05 36 07</t>
  </si>
  <si>
    <t>-70 38 37</t>
  </si>
  <si>
    <t>J0536-6913</t>
  </si>
  <si>
    <t>05 36 17</t>
  </si>
  <si>
    <t>-69 13 28</t>
  </si>
  <si>
    <t>J0537-6628</t>
  </si>
  <si>
    <t>05 37 27</t>
  </si>
  <si>
    <t>-66 27 50</t>
  </si>
  <si>
    <t>J0537-6910</t>
  </si>
  <si>
    <t>05 37 46</t>
  </si>
  <si>
    <t>-69 10 28</t>
  </si>
  <si>
    <t>J0540-6944</t>
  </si>
  <si>
    <t>05 39 59</t>
  </si>
  <si>
    <t>-69 44 02</t>
  </si>
  <si>
    <t>J0540-6920</t>
  </si>
  <si>
    <t>05 40 11</t>
  </si>
  <si>
    <t>-69 19 55</t>
  </si>
  <si>
    <t>J0541-6659</t>
  </si>
  <si>
    <t>05 41 51</t>
  </si>
  <si>
    <t>-66 59 04</t>
  </si>
  <si>
    <t>J0543-6858</t>
  </si>
  <si>
    <t>05 43 08</t>
  </si>
  <si>
    <t>-68 58 18</t>
  </si>
  <si>
    <t>J0547-6943</t>
  </si>
  <si>
    <t>05 46 59</t>
  </si>
  <si>
    <t>-69 42 50</t>
  </si>
  <si>
    <t>J0547-6941</t>
  </si>
  <si>
    <t>05 47 22</t>
  </si>
  <si>
    <t>-69 41 26</t>
  </si>
  <si>
    <t>J0547-7025</t>
  </si>
  <si>
    <t>05 47 49</t>
  </si>
  <si>
    <t>-70 24 54</t>
  </si>
  <si>
    <t>J0550-6823</t>
  </si>
  <si>
    <t>05 50 30</t>
  </si>
  <si>
    <t>-68 22 40</t>
  </si>
  <si>
    <t>kT</t>
  </si>
  <si>
    <t>kT Upper</t>
  </si>
  <si>
    <t>kT Lower</t>
  </si>
  <si>
    <t>keV</t>
  </si>
  <si>
    <t>s</t>
  </si>
  <si>
    <t>yr</t>
  </si>
  <si>
    <t>m</t>
  </si>
  <si>
    <t>pc</t>
  </si>
  <si>
    <t>m/s</t>
  </si>
  <si>
    <t>kyr</t>
  </si>
  <si>
    <t>km/s</t>
  </si>
  <si>
    <t>c</t>
  </si>
  <si>
    <t>Age</t>
  </si>
  <si>
    <t>V Shock</t>
  </si>
  <si>
    <t>Radius</t>
  </si>
  <si>
    <t>J0512-6717</t>
  </si>
  <si>
    <t>05 12 24</t>
  </si>
  <si>
    <t>67 17 24</t>
  </si>
  <si>
    <t>J0504-6723</t>
  </si>
  <si>
    <t>J0527-7134</t>
  </si>
  <si>
    <t>J0447-6919</t>
  </si>
  <si>
    <t>05 04 49</t>
  </si>
  <si>
    <t>05 27 50</t>
  </si>
  <si>
    <t>04 47 10</t>
  </si>
  <si>
    <t>67 23 51</t>
  </si>
  <si>
    <t>71 34 10</t>
  </si>
  <si>
    <t>69 19 07</t>
  </si>
  <si>
    <t>LIR</t>
  </si>
  <si>
    <t>erg</t>
  </si>
  <si>
    <t>deg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</si>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</sst>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11" fontId="0" fillId="0" borderId="14" xfId="0" applyNumberFormat="1" applyBorder="1"/>
    <xf numFmtId="11" fontId="0" fillId="0" borderId="10" xfId="0" applyNumberFormat="1" applyBorder="1"/>
    <xf numFmtId="11" fontId="0" fillId="0" borderId="0" xfId="0" applyNumberFormat="1"/>
    <xf numFmtId="164" fontId="0" fillId="0" borderId="12" xfId="0" applyNumberFormat="1" applyBorder="1"/>
    <xf numFmtId="2" fontId="0" fillId="0" borderId="0" xfId="0" applyNumberFormat="1"/>
    <xf numFmtId="164" fontId="0" fillId="0" borderId="15" xfId="0" applyNumberFormat="1" applyBorder="1"/>
    <xf numFmtId="2" fontId="0" fillId="0" borderId="10" xfId="0" applyNumberFormat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2" fontId="0" fillId="0" borderId="14" xfId="0" applyNumberFormat="1" applyBorder="1"/>
    <xf numFmtId="166" fontId="0" fillId="0" borderId="10" xfId="0" applyNumberFormat="1" applyBorder="1"/>
    <xf numFmtId="166" fontId="0" fillId="0" borderId="14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66" fontId="0" fillId="0" borderId="20" xfId="0" applyNumberFormat="1" applyBorder="1"/>
    <xf numFmtId="11" fontId="0" fillId="0" borderId="20" xfId="0" applyNumberFormat="1" applyBorder="1"/>
    <xf numFmtId="2" fontId="0" fillId="0" borderId="20" xfId="0" applyNumberFormat="1" applyBorder="1"/>
    <xf numFmtId="2" fontId="16" fillId="0" borderId="18" xfId="0" applyNumberFormat="1" applyFont="1" applyBorder="1" applyAlignment="1">
      <alignment horizontal="center"/>
    </xf>
    <xf numFmtId="11" fontId="18" fillId="0" borderId="14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selection activeCell="R1" sqref="R1:T2"/>
    </sheetView>
  </sheetViews>
  <sheetFormatPr defaultRowHeight="14.5" x14ac:dyDescent="0.35"/>
  <cols>
    <col min="1" max="1" width="11.36328125" customWidth="1"/>
    <col min="10" max="10" width="11.81640625" style="7" bestFit="1" customWidth="1"/>
    <col min="11" max="11" width="11.81640625" style="9" customWidth="1"/>
    <col min="15" max="15" width="8.7265625" style="7"/>
    <col min="16" max="16" width="9.36328125" style="7" bestFit="1" customWidth="1"/>
    <col min="17" max="17" width="10.36328125" style="9" bestFit="1" customWidth="1"/>
    <col min="18" max="18" width="11.81640625" style="7" bestFit="1" customWidth="1"/>
    <col min="19" max="19" width="10.81640625" style="7" customWidth="1"/>
    <col min="20" max="20" width="10.81640625" customWidth="1"/>
    <col min="23" max="23" width="10.81640625" bestFit="1" customWidth="1"/>
    <col min="24" max="24" width="11.81640625" bestFit="1" customWidth="1"/>
  </cols>
  <sheetData>
    <row r="1" spans="1:20" x14ac:dyDescent="0.35">
      <c r="A1" s="19" t="s">
        <v>0</v>
      </c>
      <c r="B1" s="20" t="s">
        <v>1</v>
      </c>
      <c r="C1" s="22" t="s">
        <v>2</v>
      </c>
      <c r="D1" s="19" t="s">
        <v>3</v>
      </c>
      <c r="E1" s="20" t="s">
        <v>3</v>
      </c>
      <c r="F1" s="20" t="s">
        <v>215</v>
      </c>
      <c r="G1" s="22" t="s">
        <v>215</v>
      </c>
      <c r="H1" s="19" t="s">
        <v>4</v>
      </c>
      <c r="I1" s="20" t="s">
        <v>4</v>
      </c>
      <c r="J1" s="21" t="s">
        <v>202</v>
      </c>
      <c r="K1" s="31" t="s">
        <v>202</v>
      </c>
      <c r="L1" s="19" t="s">
        <v>188</v>
      </c>
      <c r="M1" s="20" t="s">
        <v>189</v>
      </c>
      <c r="N1" s="22" t="s">
        <v>190</v>
      </c>
      <c r="O1" s="34" t="s">
        <v>201</v>
      </c>
      <c r="P1" s="21" t="s">
        <v>201</v>
      </c>
      <c r="Q1" s="31" t="s">
        <v>201</v>
      </c>
      <c r="R1" s="19" t="s">
        <v>200</v>
      </c>
      <c r="S1" s="20" t="s">
        <v>200</v>
      </c>
      <c r="T1" s="22" t="s">
        <v>200</v>
      </c>
    </row>
    <row r="2" spans="1:20" ht="15" thickBot="1" x14ac:dyDescent="0.4">
      <c r="A2" s="25" t="s">
        <v>5</v>
      </c>
      <c r="B2" s="26" t="s">
        <v>6</v>
      </c>
      <c r="C2" s="27" t="s">
        <v>7</v>
      </c>
      <c r="D2" s="25" t="s">
        <v>8</v>
      </c>
      <c r="E2" s="26" t="s">
        <v>216</v>
      </c>
      <c r="F2" s="26" t="s">
        <v>218</v>
      </c>
      <c r="G2" s="27" t="s">
        <v>216</v>
      </c>
      <c r="H2" s="25" t="s">
        <v>9</v>
      </c>
      <c r="I2" s="26" t="s">
        <v>217</v>
      </c>
      <c r="J2" s="32" t="s">
        <v>194</v>
      </c>
      <c r="K2" s="33" t="s">
        <v>195</v>
      </c>
      <c r="L2" s="25" t="s">
        <v>191</v>
      </c>
      <c r="M2" s="26" t="s">
        <v>191</v>
      </c>
      <c r="N2" s="27" t="s">
        <v>191</v>
      </c>
      <c r="O2" s="35" t="s">
        <v>199</v>
      </c>
      <c r="P2" s="32" t="s">
        <v>196</v>
      </c>
      <c r="Q2" s="33" t="s">
        <v>198</v>
      </c>
      <c r="R2" s="35" t="s">
        <v>192</v>
      </c>
      <c r="S2" s="32" t="s">
        <v>193</v>
      </c>
      <c r="T2" s="27" t="s">
        <v>197</v>
      </c>
    </row>
    <row r="3" spans="1:20" x14ac:dyDescent="0.35">
      <c r="A3" s="23" t="s">
        <v>10</v>
      </c>
      <c r="B3" s="24" t="s">
        <v>11</v>
      </c>
      <c r="C3" s="24" t="s">
        <v>12</v>
      </c>
      <c r="D3" s="24">
        <v>0.46</v>
      </c>
      <c r="E3" s="24">
        <f>D3*1E+21</f>
        <v>4.6E+20</v>
      </c>
      <c r="F3" s="24"/>
      <c r="G3" s="24"/>
      <c r="H3" s="24">
        <v>220</v>
      </c>
      <c r="I3" s="28">
        <f>H3*0.000277778</f>
        <v>6.1111160000000005E-2</v>
      </c>
      <c r="J3" s="29">
        <f>TAN((H3/2)*0.00000484814)*150000000000000000000</f>
        <v>7.9994317583567664E+16</v>
      </c>
      <c r="K3" s="30">
        <f>J3/30856775812799500</f>
        <v>2.5924392771582356</v>
      </c>
      <c r="L3" s="24">
        <v>0.21</v>
      </c>
      <c r="M3" s="24">
        <v>0.02</v>
      </c>
      <c r="N3" s="24">
        <v>0.02</v>
      </c>
      <c r="O3" s="29">
        <f>SQRT((16*L3)/(3*572345.92))</f>
        <v>1.3988775992123518E-3</v>
      </c>
      <c r="P3" s="29">
        <f>O3*300000000</f>
        <v>419663.27976370556</v>
      </c>
      <c r="Q3" s="30">
        <f>P3/1000</f>
        <v>419.66327976370559</v>
      </c>
      <c r="R3" s="29">
        <f>(2*J3)/(5*P3)</f>
        <v>76246192069.61261</v>
      </c>
      <c r="S3" s="29">
        <f>R3/60/60/24/365</f>
        <v>2417.7508900815769</v>
      </c>
      <c r="T3" s="36">
        <f>S3/1000</f>
        <v>2.4177508900815767</v>
      </c>
    </row>
    <row r="4" spans="1:20" x14ac:dyDescent="0.35">
      <c r="A4" s="2" t="s">
        <v>13</v>
      </c>
      <c r="B4" s="1" t="s">
        <v>14</v>
      </c>
      <c r="C4" s="1" t="s">
        <v>15</v>
      </c>
      <c r="D4" s="1">
        <v>7.0000000000000007E-2</v>
      </c>
      <c r="E4" s="1">
        <f t="shared" ref="E4:E65" si="0">D4*1E+21</f>
        <v>7.0000000000000008E+19</v>
      </c>
      <c r="F4" s="1"/>
      <c r="G4" s="1"/>
      <c r="H4" s="1">
        <v>162</v>
      </c>
      <c r="I4" s="17">
        <f t="shared" ref="I4:I65" si="1">H4*0.000277778</f>
        <v>4.5000036E-2</v>
      </c>
      <c r="J4" s="6">
        <f>TAN((H4/2)*0.00000484814)*150000000000000000000</f>
        <v>5.8904904027962864E+16</v>
      </c>
      <c r="K4" s="11">
        <f t="shared" ref="K4:K65" si="2">J4/30856775812799500</f>
        <v>1.908977930336095</v>
      </c>
      <c r="L4" s="1">
        <v>0.2</v>
      </c>
      <c r="M4" s="1">
        <v>0.05</v>
      </c>
      <c r="N4" s="1">
        <v>0.12</v>
      </c>
      <c r="O4" s="6">
        <f>SQRT((16*L4)/(3*572345.92))</f>
        <v>1.3651647511174032E-3</v>
      </c>
      <c r="P4" s="6">
        <f t="shared" ref="P4:P65" si="3">O4*300000000</f>
        <v>409549.42533522093</v>
      </c>
      <c r="Q4" s="11">
        <f t="shared" ref="Q4:Q65" si="4">P4/1000</f>
        <v>409.54942533522092</v>
      </c>
      <c r="R4" s="6">
        <f t="shared" ref="R4:R65" si="5">(2*J4)/(5*P4)</f>
        <v>57531423934.728775</v>
      </c>
      <c r="S4" s="6">
        <f t="shared" ref="S4:S65" si="6">R4/60/60/24/365</f>
        <v>1824.3094855000245</v>
      </c>
      <c r="T4" s="8">
        <f t="shared" ref="T4:T65" si="7">S4/1000</f>
        <v>1.8243094855000246</v>
      </c>
    </row>
    <row r="5" spans="1:20" x14ac:dyDescent="0.35">
      <c r="A5" s="2" t="s">
        <v>16</v>
      </c>
      <c r="B5" s="1" t="s">
        <v>17</v>
      </c>
      <c r="C5" s="1" t="s">
        <v>18</v>
      </c>
      <c r="D5" s="1">
        <v>0.59</v>
      </c>
      <c r="E5" s="1">
        <f t="shared" si="0"/>
        <v>5.9E+20</v>
      </c>
      <c r="F5" s="1"/>
      <c r="G5" s="1"/>
      <c r="H5" s="1">
        <v>340</v>
      </c>
      <c r="I5" s="17">
        <f t="shared" si="1"/>
        <v>9.4444520000000004E-2</v>
      </c>
      <c r="J5" s="6">
        <f t="shared" ref="J5:J65" si="8">TAN((H5/2)*0.00000484814)*150000000000000000000</f>
        <v>1.2362759799254235E+17</v>
      </c>
      <c r="K5" s="11">
        <f t="shared" si="2"/>
        <v>4.006497592054358</v>
      </c>
      <c r="L5" s="1">
        <v>0.24</v>
      </c>
      <c r="M5" s="1">
        <v>0.02</v>
      </c>
      <c r="N5" s="1">
        <v>0.02</v>
      </c>
      <c r="O5" s="6">
        <f t="shared" ref="O5:O65" si="9">SQRT((16*L5)/(3*572345.92))</f>
        <v>1.4954630577958552E-3</v>
      </c>
      <c r="P5" s="6">
        <f t="shared" si="3"/>
        <v>448638.91733875655</v>
      </c>
      <c r="Q5" s="11">
        <f t="shared" si="4"/>
        <v>448.63891733875653</v>
      </c>
      <c r="R5" s="6">
        <f t="shared" si="5"/>
        <v>110224586601.51776</v>
      </c>
      <c r="S5" s="6">
        <f t="shared" si="6"/>
        <v>3495.1987126305739</v>
      </c>
      <c r="T5" s="8">
        <f t="shared" si="7"/>
        <v>3.4951987126305739</v>
      </c>
    </row>
    <row r="6" spans="1:20" x14ac:dyDescent="0.35">
      <c r="A6" s="2" t="s">
        <v>19</v>
      </c>
      <c r="B6" s="1" t="s">
        <v>20</v>
      </c>
      <c r="C6" s="1" t="s">
        <v>21</v>
      </c>
      <c r="D6" s="1">
        <v>1.17</v>
      </c>
      <c r="E6" s="1">
        <f t="shared" si="0"/>
        <v>1.1699999999999999E+21</v>
      </c>
      <c r="F6" s="1"/>
      <c r="G6" s="1"/>
      <c r="H6" s="1">
        <v>256</v>
      </c>
      <c r="I6" s="17">
        <f t="shared" si="1"/>
        <v>7.1111168000000002E-2</v>
      </c>
      <c r="J6" s="6">
        <f t="shared" si="8"/>
        <v>9.308429994883152E+16</v>
      </c>
      <c r="K6" s="11">
        <f t="shared" si="2"/>
        <v>3.0166567146726919</v>
      </c>
      <c r="L6" s="1">
        <v>0.36</v>
      </c>
      <c r="M6" s="1">
        <v>0.1</v>
      </c>
      <c r="N6" s="1">
        <v>0.08</v>
      </c>
      <c r="O6" s="6">
        <f t="shared" si="9"/>
        <v>1.8315607103910573E-3</v>
      </c>
      <c r="P6" s="6">
        <f t="shared" si="3"/>
        <v>549468.21311731718</v>
      </c>
      <c r="Q6" s="11">
        <f t="shared" si="4"/>
        <v>549.46821311731719</v>
      </c>
      <c r="R6" s="6">
        <f t="shared" si="5"/>
        <v>67763191920.226364</v>
      </c>
      <c r="S6" s="6">
        <f t="shared" si="6"/>
        <v>2148.7567199462951</v>
      </c>
      <c r="T6" s="8">
        <f t="shared" si="7"/>
        <v>2.1487567199462951</v>
      </c>
    </row>
    <row r="7" spans="1:20" x14ac:dyDescent="0.35">
      <c r="A7" s="2" t="s">
        <v>22</v>
      </c>
      <c r="B7" s="1" t="s">
        <v>23</v>
      </c>
      <c r="C7" s="1" t="s">
        <v>24</v>
      </c>
      <c r="D7" s="1">
        <v>13.85</v>
      </c>
      <c r="E7" s="1">
        <f t="shared" si="0"/>
        <v>1.3849999999999999E+22</v>
      </c>
      <c r="F7" s="1"/>
      <c r="G7" s="1"/>
      <c r="H7" s="1">
        <v>120</v>
      </c>
      <c r="I7" s="17">
        <f t="shared" si="1"/>
        <v>3.3333359999999999E-2</v>
      </c>
      <c r="J7" s="6">
        <f t="shared" si="8"/>
        <v>4.3633261230691568E+16</v>
      </c>
      <c r="K7" s="11">
        <f t="shared" si="2"/>
        <v>1.4140576933702949</v>
      </c>
      <c r="L7" s="1">
        <v>0.37</v>
      </c>
      <c r="M7" s="1">
        <v>0.03</v>
      </c>
      <c r="N7" s="1">
        <v>0.05</v>
      </c>
      <c r="O7" s="6">
        <f t="shared" si="9"/>
        <v>1.856824810188852E-3</v>
      </c>
      <c r="P7" s="6">
        <f t="shared" si="3"/>
        <v>557047.44305665558</v>
      </c>
      <c r="Q7" s="11">
        <f t="shared" si="4"/>
        <v>557.04744305665554</v>
      </c>
      <c r="R7" s="6">
        <f t="shared" si="5"/>
        <v>31331809722.536514</v>
      </c>
      <c r="S7" s="6">
        <f>R7/60/60/24/365</f>
        <v>993.52516877652556</v>
      </c>
      <c r="T7" s="8">
        <f t="shared" si="7"/>
        <v>0.99352516877652552</v>
      </c>
    </row>
    <row r="8" spans="1:20" x14ac:dyDescent="0.35">
      <c r="A8" s="2" t="s">
        <v>25</v>
      </c>
      <c r="B8" s="1" t="s">
        <v>26</v>
      </c>
      <c r="C8" s="1" t="s">
        <v>27</v>
      </c>
      <c r="D8" s="1">
        <v>1.58</v>
      </c>
      <c r="E8" s="1">
        <f t="shared" si="0"/>
        <v>1.58E+21</v>
      </c>
      <c r="F8" s="1"/>
      <c r="G8" s="1"/>
      <c r="H8" s="1">
        <v>216</v>
      </c>
      <c r="I8" s="17">
        <f t="shared" si="1"/>
        <v>6.0000048E-2</v>
      </c>
      <c r="J8" s="6">
        <f t="shared" si="8"/>
        <v>7.8539875177393824E+16</v>
      </c>
      <c r="K8" s="11">
        <f t="shared" si="2"/>
        <v>2.5453040088788281</v>
      </c>
      <c r="L8" s="1"/>
      <c r="M8" s="1"/>
      <c r="N8" s="1"/>
      <c r="O8" s="6">
        <f t="shared" si="9"/>
        <v>0</v>
      </c>
      <c r="P8" s="6">
        <f t="shared" si="3"/>
        <v>0</v>
      </c>
      <c r="Q8" s="11">
        <f t="shared" si="4"/>
        <v>0</v>
      </c>
      <c r="R8" s="6" t="e">
        <f t="shared" si="5"/>
        <v>#DIV/0!</v>
      </c>
      <c r="S8" s="6" t="e">
        <f t="shared" si="6"/>
        <v>#DIV/0!</v>
      </c>
      <c r="T8" s="3" t="e">
        <f t="shared" si="7"/>
        <v>#DIV/0!</v>
      </c>
    </row>
    <row r="9" spans="1:20" x14ac:dyDescent="0.35">
      <c r="A9" s="2" t="s">
        <v>28</v>
      </c>
      <c r="B9" s="1" t="s">
        <v>29</v>
      </c>
      <c r="C9" s="1" t="s">
        <v>30</v>
      </c>
      <c r="D9" s="1">
        <v>0.63</v>
      </c>
      <c r="E9" s="1">
        <f t="shared" si="0"/>
        <v>6.3E+20</v>
      </c>
      <c r="F9" s="1"/>
      <c r="G9" s="1"/>
      <c r="H9" s="1">
        <v>106</v>
      </c>
      <c r="I9" s="17">
        <f t="shared" si="1"/>
        <v>2.9444468000000001E-2</v>
      </c>
      <c r="J9" s="6">
        <f t="shared" si="8"/>
        <v>3.8542713848248464E+16</v>
      </c>
      <c r="K9" s="11">
        <f t="shared" si="2"/>
        <v>1.2490842880694233</v>
      </c>
      <c r="L9" s="1">
        <v>0.34</v>
      </c>
      <c r="M9" s="1">
        <v>0.09</v>
      </c>
      <c r="N9" s="1">
        <v>7.0000000000000007E-2</v>
      </c>
      <c r="O9" s="6">
        <f t="shared" si="9"/>
        <v>1.77995706579649E-3</v>
      </c>
      <c r="P9" s="6">
        <f t="shared" si="3"/>
        <v>533987.11973894702</v>
      </c>
      <c r="Q9" s="11">
        <f t="shared" si="4"/>
        <v>533.98711973894706</v>
      </c>
      <c r="R9" s="6">
        <f t="shared" si="5"/>
        <v>28871643096.628273</v>
      </c>
      <c r="S9" s="6">
        <f t="shared" si="6"/>
        <v>915.51379682357526</v>
      </c>
      <c r="T9" s="8">
        <f t="shared" si="7"/>
        <v>0.91551379682357525</v>
      </c>
    </row>
    <row r="10" spans="1:20" x14ac:dyDescent="0.35">
      <c r="A10" s="2" t="s">
        <v>31</v>
      </c>
      <c r="B10" s="1" t="s">
        <v>32</v>
      </c>
      <c r="C10" s="1" t="s">
        <v>33</v>
      </c>
      <c r="D10" s="1">
        <v>1.42</v>
      </c>
      <c r="E10" s="1">
        <f t="shared" si="0"/>
        <v>1.42E+21</v>
      </c>
      <c r="F10" s="1"/>
      <c r="G10" s="1"/>
      <c r="H10" s="1">
        <v>366</v>
      </c>
      <c r="I10" s="17">
        <f t="shared" si="1"/>
        <v>0.101666748</v>
      </c>
      <c r="J10" s="6">
        <f t="shared" si="8"/>
        <v>1.3308147791796035E+17</v>
      </c>
      <c r="K10" s="11">
        <f t="shared" si="2"/>
        <v>4.3128769747472351</v>
      </c>
      <c r="L10" s="1"/>
      <c r="M10" s="1"/>
      <c r="N10" s="1"/>
      <c r="O10" s="6">
        <f t="shared" si="9"/>
        <v>0</v>
      </c>
      <c r="P10" s="6">
        <f t="shared" si="3"/>
        <v>0</v>
      </c>
      <c r="Q10" s="11">
        <f t="shared" si="4"/>
        <v>0</v>
      </c>
      <c r="R10" s="6" t="e">
        <f t="shared" si="5"/>
        <v>#DIV/0!</v>
      </c>
      <c r="S10" s="6" t="e">
        <f t="shared" si="6"/>
        <v>#DIV/0!</v>
      </c>
      <c r="T10" s="3" t="e">
        <f t="shared" si="7"/>
        <v>#DIV/0!</v>
      </c>
    </row>
    <row r="11" spans="1:20" x14ac:dyDescent="0.35">
      <c r="A11" s="2" t="s">
        <v>34</v>
      </c>
      <c r="B11" s="1" t="s">
        <v>35</v>
      </c>
      <c r="C11" s="1" t="s">
        <v>36</v>
      </c>
      <c r="D11" s="1">
        <v>1.0900000000000001</v>
      </c>
      <c r="E11" s="1">
        <f t="shared" si="0"/>
        <v>1.0900000000000001E+21</v>
      </c>
      <c r="F11" s="1"/>
      <c r="G11" s="1"/>
      <c r="H11" s="1">
        <v>114</v>
      </c>
      <c r="I11" s="17">
        <f t="shared" si="1"/>
        <v>3.1666692000000003E-2</v>
      </c>
      <c r="J11" s="6">
        <f t="shared" si="8"/>
        <v>4.1451598055164176E+16</v>
      </c>
      <c r="K11" s="11">
        <f t="shared" si="2"/>
        <v>1.3433548050075246</v>
      </c>
      <c r="L11" s="1"/>
      <c r="M11" s="1"/>
      <c r="N11" s="1"/>
      <c r="O11" s="6">
        <f t="shared" si="9"/>
        <v>0</v>
      </c>
      <c r="P11" s="6">
        <f t="shared" si="3"/>
        <v>0</v>
      </c>
      <c r="Q11" s="11">
        <f t="shared" si="4"/>
        <v>0</v>
      </c>
      <c r="R11" s="6" t="e">
        <f t="shared" si="5"/>
        <v>#DIV/0!</v>
      </c>
      <c r="S11" s="6" t="e">
        <f t="shared" si="6"/>
        <v>#DIV/0!</v>
      </c>
      <c r="T11" s="3" t="e">
        <f t="shared" si="7"/>
        <v>#DIV/0!</v>
      </c>
    </row>
    <row r="12" spans="1:20" x14ac:dyDescent="0.35">
      <c r="A12" s="2" t="s">
        <v>37</v>
      </c>
      <c r="B12" s="1" t="s">
        <v>38</v>
      </c>
      <c r="C12" s="1" t="s">
        <v>39</v>
      </c>
      <c r="D12" s="1">
        <v>44.59</v>
      </c>
      <c r="E12" s="1">
        <f t="shared" si="0"/>
        <v>4.4590000000000001E+22</v>
      </c>
      <c r="F12" s="1"/>
      <c r="G12" s="1"/>
      <c r="H12" s="1">
        <v>76</v>
      </c>
      <c r="I12" s="17">
        <f t="shared" si="1"/>
        <v>2.1111128E-2</v>
      </c>
      <c r="J12" s="6">
        <f t="shared" si="8"/>
        <v>2.7634398312641232E+16</v>
      </c>
      <c r="K12" s="11">
        <f t="shared" si="2"/>
        <v>0.89556985734000072</v>
      </c>
      <c r="L12" s="1"/>
      <c r="M12" s="1"/>
      <c r="N12" s="1"/>
      <c r="O12" s="6">
        <f t="shared" si="9"/>
        <v>0</v>
      </c>
      <c r="P12" s="6">
        <f t="shared" si="3"/>
        <v>0</v>
      </c>
      <c r="Q12" s="11">
        <f t="shared" si="4"/>
        <v>0</v>
      </c>
      <c r="R12" s="6" t="e">
        <f t="shared" si="5"/>
        <v>#DIV/0!</v>
      </c>
      <c r="S12" s="6" t="e">
        <f t="shared" si="6"/>
        <v>#DIV/0!</v>
      </c>
      <c r="T12" s="3" t="e">
        <f t="shared" si="7"/>
        <v>#DIV/0!</v>
      </c>
    </row>
    <row r="13" spans="1:20" x14ac:dyDescent="0.35">
      <c r="A13" s="2" t="s">
        <v>40</v>
      </c>
      <c r="B13" s="1" t="s">
        <v>41</v>
      </c>
      <c r="C13" s="1" t="s">
        <v>42</v>
      </c>
      <c r="D13" s="1">
        <v>26.25</v>
      </c>
      <c r="E13" s="1">
        <f t="shared" si="0"/>
        <v>2.6250000000000002E+22</v>
      </c>
      <c r="F13" s="1"/>
      <c r="G13" s="1"/>
      <c r="H13" s="1">
        <v>96</v>
      </c>
      <c r="I13" s="17">
        <f t="shared" si="1"/>
        <v>2.6666688000000001E-2</v>
      </c>
      <c r="J13" s="6">
        <f t="shared" si="8"/>
        <v>3.4906608630114076E+16</v>
      </c>
      <c r="K13" s="11">
        <f t="shared" si="2"/>
        <v>1.1312461432096443</v>
      </c>
      <c r="L13" s="1">
        <v>0.32</v>
      </c>
      <c r="M13" s="1">
        <v>0.02</v>
      </c>
      <c r="N13" s="1">
        <v>0.03</v>
      </c>
      <c r="O13" s="6">
        <f t="shared" si="9"/>
        <v>1.7268119979631559E-3</v>
      </c>
      <c r="P13" s="6">
        <f t="shared" si="3"/>
        <v>518043.59938894678</v>
      </c>
      <c r="Q13" s="11">
        <f t="shared" si="4"/>
        <v>518.04359938894675</v>
      </c>
      <c r="R13" s="6">
        <f t="shared" si="5"/>
        <v>26952641570.159595</v>
      </c>
      <c r="S13" s="6">
        <f t="shared" si="6"/>
        <v>854.66265760272688</v>
      </c>
      <c r="T13" s="8">
        <f t="shared" si="7"/>
        <v>0.85466265760272686</v>
      </c>
    </row>
    <row r="14" spans="1:20" x14ac:dyDescent="0.35">
      <c r="A14" s="2" t="s">
        <v>43</v>
      </c>
      <c r="B14" s="1" t="s">
        <v>44</v>
      </c>
      <c r="C14" s="1" t="s">
        <v>45</v>
      </c>
      <c r="D14" s="1">
        <v>0.53</v>
      </c>
      <c r="E14" s="1">
        <f t="shared" si="0"/>
        <v>5.3E+20</v>
      </c>
      <c r="F14" s="1"/>
      <c r="G14" s="1"/>
      <c r="H14" s="1">
        <v>410</v>
      </c>
      <c r="I14" s="17">
        <f t="shared" si="1"/>
        <v>0.11388898</v>
      </c>
      <c r="J14" s="6">
        <f t="shared" si="8"/>
        <v>1.4908035408595181E+17</v>
      </c>
      <c r="K14" s="11">
        <f t="shared" si="2"/>
        <v>4.8313652401788767</v>
      </c>
      <c r="L14" s="1">
        <v>0.18</v>
      </c>
      <c r="M14" s="1">
        <v>0.01</v>
      </c>
      <c r="N14" s="1">
        <v>0.01</v>
      </c>
      <c r="O14" s="6">
        <f t="shared" si="9"/>
        <v>1.2951089984723667E-3</v>
      </c>
      <c r="P14" s="6">
        <f t="shared" si="3"/>
        <v>388532.69954171003</v>
      </c>
      <c r="Q14" s="11">
        <f t="shared" si="4"/>
        <v>388.53269954171003</v>
      </c>
      <c r="R14" s="6">
        <f t="shared" si="5"/>
        <v>153480367816.45209</v>
      </c>
      <c r="S14" s="6">
        <f t="shared" si="6"/>
        <v>4866.8305370513726</v>
      </c>
      <c r="T14" s="8">
        <f t="shared" si="7"/>
        <v>4.8668305370513725</v>
      </c>
    </row>
    <row r="15" spans="1:20" x14ac:dyDescent="0.35">
      <c r="A15" s="2" t="s">
        <v>46</v>
      </c>
      <c r="B15" s="1" t="s">
        <v>47</v>
      </c>
      <c r="C15" s="1" t="s">
        <v>48</v>
      </c>
      <c r="D15" s="1">
        <v>1.44</v>
      </c>
      <c r="E15" s="1">
        <f t="shared" si="0"/>
        <v>1.44E+21</v>
      </c>
      <c r="F15" s="1"/>
      <c r="G15" s="1"/>
      <c r="H15" s="1">
        <v>262</v>
      </c>
      <c r="I15" s="17">
        <f t="shared" si="1"/>
        <v>7.2777835999999999E-2</v>
      </c>
      <c r="J15" s="6">
        <f t="shared" si="8"/>
        <v>9.526596380882872E+16</v>
      </c>
      <c r="K15" s="11">
        <f t="shared" si="2"/>
        <v>3.0873596252176179</v>
      </c>
      <c r="L15" s="1">
        <v>0.7</v>
      </c>
      <c r="M15" s="1">
        <v>0.09</v>
      </c>
      <c r="N15" s="1">
        <v>0.02</v>
      </c>
      <c r="O15" s="6">
        <f t="shared" si="9"/>
        <v>2.5539893875909203E-3</v>
      </c>
      <c r="P15" s="6">
        <f t="shared" si="3"/>
        <v>766196.81627727614</v>
      </c>
      <c r="Q15" s="11">
        <f t="shared" si="4"/>
        <v>766.19681627727618</v>
      </c>
      <c r="R15" s="6">
        <f t="shared" si="5"/>
        <v>49734460799.092262</v>
      </c>
      <c r="S15" s="6">
        <f t="shared" si="6"/>
        <v>1577.0694063639098</v>
      </c>
      <c r="T15" s="8">
        <f t="shared" si="7"/>
        <v>1.5770694063639099</v>
      </c>
    </row>
    <row r="16" spans="1:20" x14ac:dyDescent="0.35">
      <c r="A16" s="2" t="s">
        <v>49</v>
      </c>
      <c r="B16" s="1" t="s">
        <v>50</v>
      </c>
      <c r="C16" s="1" t="s">
        <v>51</v>
      </c>
      <c r="D16" s="1">
        <v>0.37</v>
      </c>
      <c r="E16" s="1">
        <f t="shared" si="0"/>
        <v>3.7E+20</v>
      </c>
      <c r="F16" s="1"/>
      <c r="G16" s="1"/>
      <c r="H16" s="1">
        <v>304</v>
      </c>
      <c r="I16" s="17">
        <f t="shared" si="1"/>
        <v>8.4444511999999999E-2</v>
      </c>
      <c r="J16" s="6">
        <f t="shared" si="8"/>
        <v>1.105376120090431E+17</v>
      </c>
      <c r="K16" s="11">
        <f t="shared" si="2"/>
        <v>3.5822800372808787</v>
      </c>
      <c r="L16" s="1">
        <v>0.41</v>
      </c>
      <c r="M16" s="1">
        <v>0.05</v>
      </c>
      <c r="N16" s="1">
        <v>0.06</v>
      </c>
      <c r="O16" s="6">
        <f t="shared" si="9"/>
        <v>1.9546184628391173E-3</v>
      </c>
      <c r="P16" s="6">
        <f t="shared" si="3"/>
        <v>586385.53885173518</v>
      </c>
      <c r="Q16" s="11">
        <f t="shared" si="4"/>
        <v>586.38553885173519</v>
      </c>
      <c r="R16" s="6">
        <f t="shared" si="5"/>
        <v>75402686243.251312</v>
      </c>
      <c r="S16" s="6">
        <f t="shared" si="6"/>
        <v>2391.0034957905668</v>
      </c>
      <c r="T16" s="8">
        <f t="shared" si="7"/>
        <v>2.3910034957905668</v>
      </c>
    </row>
    <row r="17" spans="1:20" x14ac:dyDescent="0.35">
      <c r="A17" s="2" t="s">
        <v>52</v>
      </c>
      <c r="B17" s="1" t="s">
        <v>53</v>
      </c>
      <c r="C17" s="1" t="s">
        <v>54</v>
      </c>
      <c r="D17" s="1">
        <v>0.09</v>
      </c>
      <c r="E17" s="1">
        <f t="shared" si="0"/>
        <v>9E+19</v>
      </c>
      <c r="F17" s="1"/>
      <c r="G17" s="1"/>
      <c r="H17" s="1">
        <v>138</v>
      </c>
      <c r="I17" s="17">
        <f t="shared" si="1"/>
        <v>3.8333364000000002E-2</v>
      </c>
      <c r="J17" s="6">
        <f t="shared" si="8"/>
        <v>5.0178250871728072E+16</v>
      </c>
      <c r="K17" s="11">
        <f t="shared" si="2"/>
        <v>1.6261663621678177</v>
      </c>
      <c r="L17" s="1">
        <v>0.71</v>
      </c>
      <c r="M17" s="1">
        <v>0.06</v>
      </c>
      <c r="N17" s="1">
        <v>7.0000000000000007E-2</v>
      </c>
      <c r="O17" s="6">
        <f t="shared" si="9"/>
        <v>2.5721674774033896E-3</v>
      </c>
      <c r="P17" s="6">
        <f t="shared" si="3"/>
        <v>771650.24322101683</v>
      </c>
      <c r="Q17" s="11">
        <f t="shared" si="4"/>
        <v>771.65024322101681</v>
      </c>
      <c r="R17" s="6">
        <f t="shared" si="5"/>
        <v>26010878017.623314</v>
      </c>
      <c r="S17" s="6">
        <f t="shared" si="6"/>
        <v>824.79953125391035</v>
      </c>
      <c r="T17" s="8">
        <f t="shared" si="7"/>
        <v>0.82479953125391037</v>
      </c>
    </row>
    <row r="18" spans="1:20" x14ac:dyDescent="0.35">
      <c r="A18" s="2" t="s">
        <v>55</v>
      </c>
      <c r="B18" s="1" t="s">
        <v>56</v>
      </c>
      <c r="C18" s="1" t="s">
        <v>57</v>
      </c>
      <c r="D18" s="1">
        <v>51.7</v>
      </c>
      <c r="E18" s="1">
        <f t="shared" si="0"/>
        <v>5.1700000000000003E+22</v>
      </c>
      <c r="F18" s="1"/>
      <c r="G18" s="1"/>
      <c r="H18" s="1">
        <v>30</v>
      </c>
      <c r="I18" s="17">
        <f t="shared" si="1"/>
        <v>8.3333399999999998E-3</v>
      </c>
      <c r="J18" s="6">
        <f t="shared" si="8"/>
        <v>1.0908315019229556E+16</v>
      </c>
      <c r="K18" s="11">
        <f t="shared" si="2"/>
        <v>0.35351441399476186</v>
      </c>
      <c r="L18" s="1"/>
      <c r="M18" s="1"/>
      <c r="N18" s="1"/>
      <c r="O18" s="6">
        <f t="shared" si="9"/>
        <v>0</v>
      </c>
      <c r="P18" s="6">
        <f t="shared" si="3"/>
        <v>0</v>
      </c>
      <c r="Q18" s="11">
        <f t="shared" si="4"/>
        <v>0</v>
      </c>
      <c r="R18" s="6" t="e">
        <f t="shared" si="5"/>
        <v>#DIV/0!</v>
      </c>
      <c r="S18" s="6" t="e">
        <f t="shared" si="6"/>
        <v>#DIV/0!</v>
      </c>
      <c r="T18" s="3" t="e">
        <f t="shared" si="7"/>
        <v>#DIV/0!</v>
      </c>
    </row>
    <row r="19" spans="1:20" x14ac:dyDescent="0.35">
      <c r="A19" s="2" t="s">
        <v>58</v>
      </c>
      <c r="B19" s="1" t="s">
        <v>59</v>
      </c>
      <c r="C19" s="1" t="s">
        <v>60</v>
      </c>
      <c r="D19" s="1">
        <v>16.510000000000002</v>
      </c>
      <c r="E19" s="1">
        <f t="shared" si="0"/>
        <v>1.6510000000000001E+22</v>
      </c>
      <c r="F19" s="1"/>
      <c r="G19" s="1"/>
      <c r="H19" s="1">
        <v>31.8</v>
      </c>
      <c r="I19" s="17">
        <f t="shared" si="1"/>
        <v>8.8333404000000004E-3</v>
      </c>
      <c r="J19" s="6">
        <f t="shared" si="8"/>
        <v>1.1562813922902706E+16</v>
      </c>
      <c r="K19" s="11">
        <f t="shared" si="2"/>
        <v>0.37472527891609497</v>
      </c>
      <c r="L19" s="1"/>
      <c r="M19" s="1"/>
      <c r="N19" s="1"/>
      <c r="O19" s="6">
        <f t="shared" si="9"/>
        <v>0</v>
      </c>
      <c r="P19" s="6">
        <f t="shared" si="3"/>
        <v>0</v>
      </c>
      <c r="Q19" s="11">
        <f t="shared" si="4"/>
        <v>0</v>
      </c>
      <c r="R19" s="6" t="e">
        <f t="shared" si="5"/>
        <v>#DIV/0!</v>
      </c>
      <c r="S19" s="6" t="e">
        <f t="shared" si="6"/>
        <v>#DIV/0!</v>
      </c>
      <c r="T19" s="3" t="e">
        <f t="shared" si="7"/>
        <v>#DIV/0!</v>
      </c>
    </row>
    <row r="20" spans="1:20" x14ac:dyDescent="0.35">
      <c r="A20" s="2" t="s">
        <v>61</v>
      </c>
      <c r="B20" s="1" t="s">
        <v>62</v>
      </c>
      <c r="C20" s="1" t="s">
        <v>63</v>
      </c>
      <c r="D20" s="1">
        <v>0.16</v>
      </c>
      <c r="E20" s="1">
        <f t="shared" si="0"/>
        <v>1.6E+20</v>
      </c>
      <c r="F20" s="1"/>
      <c r="G20" s="1"/>
      <c r="H20" s="1">
        <v>112</v>
      </c>
      <c r="I20" s="17">
        <f t="shared" si="1"/>
        <v>3.1111136000000001E-2</v>
      </c>
      <c r="J20" s="6">
        <f t="shared" si="8"/>
        <v>4.0724377000597824E+16</v>
      </c>
      <c r="K20" s="11">
        <f t="shared" si="2"/>
        <v>1.3197871756810446</v>
      </c>
      <c r="L20" s="1">
        <v>0.65</v>
      </c>
      <c r="M20" s="1">
        <v>0.05</v>
      </c>
      <c r="N20" s="1">
        <v>0.04</v>
      </c>
      <c r="O20" s="6">
        <f t="shared" si="9"/>
        <v>2.4610857548049161E-3</v>
      </c>
      <c r="P20" s="6">
        <f t="shared" si="3"/>
        <v>738325.72644147486</v>
      </c>
      <c r="Q20" s="11">
        <f t="shared" si="4"/>
        <v>738.3257264414749</v>
      </c>
      <c r="R20" s="6">
        <f t="shared" si="5"/>
        <v>22063095212.395226</v>
      </c>
      <c r="S20" s="6">
        <f t="shared" si="6"/>
        <v>699.61615970304501</v>
      </c>
      <c r="T20" s="8">
        <f t="shared" si="7"/>
        <v>0.69961615970304503</v>
      </c>
    </row>
    <row r="21" spans="1:20" x14ac:dyDescent="0.35">
      <c r="A21" s="2" t="s">
        <v>64</v>
      </c>
      <c r="B21" s="1" t="s">
        <v>65</v>
      </c>
      <c r="C21" s="1" t="s">
        <v>66</v>
      </c>
      <c r="D21" s="1">
        <v>0.09</v>
      </c>
      <c r="E21" s="1">
        <f t="shared" si="0"/>
        <v>9E+19</v>
      </c>
      <c r="F21" s="1"/>
      <c r="G21" s="1"/>
      <c r="H21" s="1">
        <v>120</v>
      </c>
      <c r="I21" s="17">
        <f t="shared" si="1"/>
        <v>3.3333359999999999E-2</v>
      </c>
      <c r="J21" s="6">
        <f t="shared" si="8"/>
        <v>4.3633261230691568E+16</v>
      </c>
      <c r="K21" s="11">
        <f t="shared" si="2"/>
        <v>1.4140576933702949</v>
      </c>
      <c r="L21" s="1">
        <v>0.24</v>
      </c>
      <c r="M21" s="1">
        <v>0.01</v>
      </c>
      <c r="N21" s="1">
        <v>0.01</v>
      </c>
      <c r="O21" s="6">
        <f t="shared" si="9"/>
        <v>1.4954630577958552E-3</v>
      </c>
      <c r="P21" s="6">
        <f t="shared" si="3"/>
        <v>448638.91733875655</v>
      </c>
      <c r="Q21" s="11">
        <f t="shared" si="4"/>
        <v>448.63891733875653</v>
      </c>
      <c r="R21" s="6">
        <f t="shared" si="5"/>
        <v>38902787559.773941</v>
      </c>
      <c r="S21" s="6">
        <f t="shared" si="6"/>
        <v>1233.5993011090166</v>
      </c>
      <c r="T21" s="8">
        <f t="shared" si="7"/>
        <v>1.2335993011090165</v>
      </c>
    </row>
    <row r="22" spans="1:20" x14ac:dyDescent="0.35">
      <c r="A22" s="2" t="s">
        <v>67</v>
      </c>
      <c r="B22" s="1" t="s">
        <v>68</v>
      </c>
      <c r="C22" s="1" t="s">
        <v>69</v>
      </c>
      <c r="D22" s="1">
        <v>0.51</v>
      </c>
      <c r="E22" s="1">
        <f t="shared" si="0"/>
        <v>5.1E+20</v>
      </c>
      <c r="F22" s="1"/>
      <c r="G22" s="1"/>
      <c r="H22" s="1">
        <v>240</v>
      </c>
      <c r="I22" s="17">
        <f t="shared" si="1"/>
        <v>6.6666719999999999E-2</v>
      </c>
      <c r="J22" s="6">
        <f t="shared" si="8"/>
        <v>8.7266529845533584E+16</v>
      </c>
      <c r="K22" s="11">
        <f t="shared" si="2"/>
        <v>2.8281156260446081</v>
      </c>
      <c r="L22" s="1">
        <v>0.43</v>
      </c>
      <c r="M22" s="1">
        <v>0.08</v>
      </c>
      <c r="N22" s="1">
        <v>0.08</v>
      </c>
      <c r="O22" s="6">
        <f t="shared" si="9"/>
        <v>2.0017244603193762E-3</v>
      </c>
      <c r="P22" s="6">
        <f t="shared" si="3"/>
        <v>600517.33809581283</v>
      </c>
      <c r="Q22" s="11">
        <f t="shared" si="4"/>
        <v>600.51733809581287</v>
      </c>
      <c r="R22" s="6">
        <f t="shared" si="5"/>
        <v>58127567222.120842</v>
      </c>
      <c r="S22" s="6">
        <f t="shared" si="6"/>
        <v>1843.2130651357447</v>
      </c>
      <c r="T22" s="8">
        <f t="shared" si="7"/>
        <v>1.8432130651357448</v>
      </c>
    </row>
    <row r="23" spans="1:20" x14ac:dyDescent="0.35">
      <c r="A23" s="2" t="s">
        <v>70</v>
      </c>
      <c r="B23" s="1" t="s">
        <v>71</v>
      </c>
      <c r="C23" s="1" t="s">
        <v>72</v>
      </c>
      <c r="D23" s="1">
        <v>0.4</v>
      </c>
      <c r="E23" s="1">
        <f t="shared" si="0"/>
        <v>4E+20</v>
      </c>
      <c r="F23" s="1"/>
      <c r="G23" s="1"/>
      <c r="H23" s="1">
        <v>220</v>
      </c>
      <c r="I23" s="17">
        <f t="shared" si="1"/>
        <v>6.1111160000000005E-2</v>
      </c>
      <c r="J23" s="6">
        <f t="shared" si="8"/>
        <v>7.9994317583567664E+16</v>
      </c>
      <c r="K23" s="11">
        <f t="shared" si="2"/>
        <v>2.5924392771582356</v>
      </c>
      <c r="L23" s="1">
        <v>0.3</v>
      </c>
      <c r="M23" s="1">
        <v>0.01</v>
      </c>
      <c r="N23" s="1">
        <v>0.01</v>
      </c>
      <c r="O23" s="6">
        <f t="shared" si="9"/>
        <v>1.6719785275356145E-3</v>
      </c>
      <c r="P23" s="6">
        <f t="shared" si="3"/>
        <v>501593.55826068437</v>
      </c>
      <c r="Q23" s="11">
        <f t="shared" si="4"/>
        <v>501.59355826068435</v>
      </c>
      <c r="R23" s="6">
        <f t="shared" si="5"/>
        <v>63792141080.084312</v>
      </c>
      <c r="S23" s="6">
        <f t="shared" si="6"/>
        <v>2022.8355238484371</v>
      </c>
      <c r="T23" s="8">
        <f t="shared" si="7"/>
        <v>2.0228355238484372</v>
      </c>
    </row>
    <row r="24" spans="1:20" x14ac:dyDescent="0.35">
      <c r="A24" s="2" t="s">
        <v>73</v>
      </c>
      <c r="B24" s="1" t="s">
        <v>74</v>
      </c>
      <c r="C24" s="1" t="s">
        <v>75</v>
      </c>
      <c r="D24" s="1">
        <v>0.24</v>
      </c>
      <c r="E24" s="1">
        <f t="shared" si="0"/>
        <v>2.4E+20</v>
      </c>
      <c r="F24" s="1"/>
      <c r="G24" s="1"/>
      <c r="H24" s="1">
        <v>324</v>
      </c>
      <c r="I24" s="17">
        <f t="shared" si="1"/>
        <v>9.0000072E-2</v>
      </c>
      <c r="J24" s="6">
        <f t="shared" si="8"/>
        <v>1.1780982622370742E+17</v>
      </c>
      <c r="K24" s="11">
        <f t="shared" si="2"/>
        <v>3.8179564494498965</v>
      </c>
      <c r="L24" s="1">
        <v>0.1</v>
      </c>
      <c r="M24" s="1">
        <v>0.04</v>
      </c>
      <c r="N24" s="1">
        <v>0.02</v>
      </c>
      <c r="O24" s="6">
        <f t="shared" si="9"/>
        <v>9.6531725295196118E-4</v>
      </c>
      <c r="P24" s="6">
        <f t="shared" si="3"/>
        <v>289595.17588558834</v>
      </c>
      <c r="Q24" s="11">
        <f t="shared" si="4"/>
        <v>289.59517588558833</v>
      </c>
      <c r="R24" s="6">
        <f t="shared" si="5"/>
        <v>162723465076.29819</v>
      </c>
      <c r="S24" s="6">
        <f t="shared" si="6"/>
        <v>5159.927228446797</v>
      </c>
      <c r="T24" s="8">
        <f t="shared" si="7"/>
        <v>5.1599272284467972</v>
      </c>
    </row>
    <row r="25" spans="1:20" x14ac:dyDescent="0.35">
      <c r="A25" s="2" t="s">
        <v>76</v>
      </c>
      <c r="B25" s="1" t="s">
        <v>77</v>
      </c>
      <c r="C25" s="1" t="s">
        <v>78</v>
      </c>
      <c r="D25" s="1">
        <v>0.88</v>
      </c>
      <c r="E25" s="1">
        <f t="shared" si="0"/>
        <v>8.8E+20</v>
      </c>
      <c r="F25" s="1"/>
      <c r="G25" s="1"/>
      <c r="H25" s="1">
        <v>148</v>
      </c>
      <c r="I25" s="17">
        <f t="shared" si="1"/>
        <v>4.1111144000000002E-2</v>
      </c>
      <c r="J25" s="6">
        <f t="shared" si="8"/>
        <v>5.3814356308823008E+16</v>
      </c>
      <c r="K25" s="11">
        <f t="shared" si="2"/>
        <v>1.7440045141236247</v>
      </c>
      <c r="L25" s="1">
        <v>0.44</v>
      </c>
      <c r="M25" s="1">
        <v>0.3</v>
      </c>
      <c r="N25" s="1">
        <v>0.09</v>
      </c>
      <c r="O25" s="6">
        <f t="shared" si="9"/>
        <v>2.0248665523746427E-3</v>
      </c>
      <c r="P25" s="6">
        <f t="shared" si="3"/>
        <v>607459.96571239282</v>
      </c>
      <c r="Q25" s="11">
        <f t="shared" si="4"/>
        <v>607.45996571239277</v>
      </c>
      <c r="R25" s="6">
        <f t="shared" si="5"/>
        <v>35435656238.325264</v>
      </c>
      <c r="S25" s="6">
        <f t="shared" si="6"/>
        <v>1123.657288125484</v>
      </c>
      <c r="T25" s="8">
        <f t="shared" si="7"/>
        <v>1.123657288125484</v>
      </c>
    </row>
    <row r="26" spans="1:20" x14ac:dyDescent="0.35">
      <c r="A26" s="2" t="s">
        <v>79</v>
      </c>
      <c r="B26" s="1" t="s">
        <v>80</v>
      </c>
      <c r="C26" s="1" t="s">
        <v>81</v>
      </c>
      <c r="D26" s="1">
        <v>34.94</v>
      </c>
      <c r="E26" s="1">
        <f t="shared" si="0"/>
        <v>3.4939999999999997E+22</v>
      </c>
      <c r="F26" s="1"/>
      <c r="G26" s="1"/>
      <c r="H26" s="1">
        <v>33.6</v>
      </c>
      <c r="I26" s="17">
        <f t="shared" si="1"/>
        <v>9.333340800000001E-3</v>
      </c>
      <c r="J26" s="6">
        <f t="shared" si="8"/>
        <v>1.2217312827016142E+16</v>
      </c>
      <c r="K26" s="11">
        <f t="shared" si="2"/>
        <v>0.39593614385169684</v>
      </c>
      <c r="L26" s="1"/>
      <c r="M26" s="1"/>
      <c r="N26" s="1"/>
      <c r="O26" s="6">
        <f t="shared" si="9"/>
        <v>0</v>
      </c>
      <c r="P26" s="6">
        <f t="shared" si="3"/>
        <v>0</v>
      </c>
      <c r="Q26" s="11">
        <f t="shared" si="4"/>
        <v>0</v>
      </c>
      <c r="R26" s="6" t="e">
        <f t="shared" si="5"/>
        <v>#DIV/0!</v>
      </c>
      <c r="S26" s="6" t="e">
        <f t="shared" si="6"/>
        <v>#DIV/0!</v>
      </c>
      <c r="T26" s="3" t="e">
        <f t="shared" si="7"/>
        <v>#DIV/0!</v>
      </c>
    </row>
    <row r="27" spans="1:20" x14ac:dyDescent="0.35">
      <c r="A27" s="2" t="s">
        <v>82</v>
      </c>
      <c r="B27" s="1" t="s">
        <v>83</v>
      </c>
      <c r="C27" s="1" t="s">
        <v>84</v>
      </c>
      <c r="D27" s="1">
        <v>2.69</v>
      </c>
      <c r="E27" s="1">
        <f t="shared" si="0"/>
        <v>2.69E+21</v>
      </c>
      <c r="F27" s="1"/>
      <c r="G27" s="1"/>
      <c r="H27" s="1">
        <v>190</v>
      </c>
      <c r="I27" s="17">
        <f t="shared" si="1"/>
        <v>5.2777820000000003E-2</v>
      </c>
      <c r="J27" s="6">
        <f t="shared" si="8"/>
        <v>6.908599988501964E+16</v>
      </c>
      <c r="K27" s="11">
        <f t="shared" si="2"/>
        <v>2.2389247763326758</v>
      </c>
      <c r="L27" s="1">
        <v>0.39</v>
      </c>
      <c r="M27" s="1">
        <v>0.06</v>
      </c>
      <c r="N27" s="1">
        <v>0.04</v>
      </c>
      <c r="O27" s="6">
        <f t="shared" si="9"/>
        <v>1.9063488283895503E-3</v>
      </c>
      <c r="P27" s="6">
        <f t="shared" si="3"/>
        <v>571904.6485168651</v>
      </c>
      <c r="Q27" s="11">
        <f t="shared" si="4"/>
        <v>571.90464851686511</v>
      </c>
      <c r="R27" s="6">
        <f t="shared" si="5"/>
        <v>48319942888.509216</v>
      </c>
      <c r="S27" s="6">
        <f t="shared" si="6"/>
        <v>1532.215337662012</v>
      </c>
      <c r="T27" s="8">
        <f t="shared" si="7"/>
        <v>1.532215337662012</v>
      </c>
    </row>
    <row r="28" spans="1:20" x14ac:dyDescent="0.35">
      <c r="A28" s="2" t="s">
        <v>85</v>
      </c>
      <c r="B28" s="1" t="s">
        <v>86</v>
      </c>
      <c r="C28" s="1" t="s">
        <v>87</v>
      </c>
      <c r="D28" s="1" t="s">
        <v>88</v>
      </c>
      <c r="E28" s="1" t="e">
        <f t="shared" si="0"/>
        <v>#VALUE!</v>
      </c>
      <c r="F28" s="1"/>
      <c r="G28" s="1"/>
      <c r="H28" s="1">
        <v>168</v>
      </c>
      <c r="I28" s="17">
        <f t="shared" si="1"/>
        <v>4.6666704000000003E-2</v>
      </c>
      <c r="J28" s="6">
        <f t="shared" si="8"/>
        <v>6.1086567377017784E+16</v>
      </c>
      <c r="K28" s="11">
        <f t="shared" si="2"/>
        <v>1.9796808243225095</v>
      </c>
      <c r="L28" s="1"/>
      <c r="M28" s="1"/>
      <c r="N28" s="1"/>
      <c r="O28" s="6">
        <f t="shared" si="9"/>
        <v>0</v>
      </c>
      <c r="P28" s="6">
        <f t="shared" si="3"/>
        <v>0</v>
      </c>
      <c r="Q28" s="11">
        <f t="shared" si="4"/>
        <v>0</v>
      </c>
      <c r="R28" s="6" t="e">
        <f t="shared" si="5"/>
        <v>#DIV/0!</v>
      </c>
      <c r="S28" s="6" t="e">
        <f t="shared" si="6"/>
        <v>#DIV/0!</v>
      </c>
      <c r="T28" s="3" t="e">
        <f t="shared" si="7"/>
        <v>#DIV/0!</v>
      </c>
    </row>
    <row r="29" spans="1:20" x14ac:dyDescent="0.35">
      <c r="A29" s="2" t="s">
        <v>89</v>
      </c>
      <c r="B29" s="1" t="s">
        <v>90</v>
      </c>
      <c r="C29" s="1" t="s">
        <v>91</v>
      </c>
      <c r="D29" s="1">
        <v>0.9</v>
      </c>
      <c r="E29" s="1">
        <f t="shared" si="0"/>
        <v>9E+20</v>
      </c>
      <c r="F29" s="1"/>
      <c r="G29" s="1"/>
      <c r="H29" s="1">
        <v>255</v>
      </c>
      <c r="I29" s="17">
        <f t="shared" si="1"/>
        <v>7.0833389999999996E-2</v>
      </c>
      <c r="J29" s="6">
        <f t="shared" si="8"/>
        <v>9.2720689309352384E+16</v>
      </c>
      <c r="K29" s="11">
        <f t="shared" si="2"/>
        <v>3.0048728963734286</v>
      </c>
      <c r="L29" s="1">
        <v>0.62</v>
      </c>
      <c r="M29" s="1">
        <v>0.04</v>
      </c>
      <c r="N29" s="1">
        <v>0.04</v>
      </c>
      <c r="O29" s="6">
        <f t="shared" si="9"/>
        <v>2.4036205758916421E-3</v>
      </c>
      <c r="P29" s="6">
        <f t="shared" si="3"/>
        <v>721086.17276749259</v>
      </c>
      <c r="Q29" s="11">
        <f t="shared" si="4"/>
        <v>721.0861727674926</v>
      </c>
      <c r="R29" s="6">
        <f t="shared" si="5"/>
        <v>51433902249.710335</v>
      </c>
      <c r="S29" s="6">
        <f t="shared" si="6"/>
        <v>1630.958341251596</v>
      </c>
      <c r="T29" s="8">
        <f t="shared" si="7"/>
        <v>1.630958341251596</v>
      </c>
    </row>
    <row r="30" spans="1:20" x14ac:dyDescent="0.35">
      <c r="A30" s="2" t="s">
        <v>92</v>
      </c>
      <c r="B30" s="1" t="s">
        <v>93</v>
      </c>
      <c r="C30" s="1" t="s">
        <v>94</v>
      </c>
      <c r="D30" s="1" t="s">
        <v>88</v>
      </c>
      <c r="E30" s="1" t="e">
        <f t="shared" si="0"/>
        <v>#VALUE!</v>
      </c>
      <c r="F30" s="1"/>
      <c r="G30" s="1"/>
      <c r="H30" s="1">
        <v>240</v>
      </c>
      <c r="I30" s="17">
        <f t="shared" si="1"/>
        <v>6.6666719999999999E-2</v>
      </c>
      <c r="J30" s="6">
        <f t="shared" si="8"/>
        <v>8.7266529845533584E+16</v>
      </c>
      <c r="K30" s="11">
        <f t="shared" si="2"/>
        <v>2.8281156260446081</v>
      </c>
      <c r="L30" s="1"/>
      <c r="M30" s="1"/>
      <c r="N30" s="1"/>
      <c r="O30" s="6">
        <f t="shared" si="9"/>
        <v>0</v>
      </c>
      <c r="P30" s="6">
        <f t="shared" si="3"/>
        <v>0</v>
      </c>
      <c r="Q30" s="11">
        <f t="shared" si="4"/>
        <v>0</v>
      </c>
      <c r="R30" s="6" t="e">
        <f t="shared" si="5"/>
        <v>#DIV/0!</v>
      </c>
      <c r="S30" s="6" t="e">
        <f t="shared" si="6"/>
        <v>#DIV/0!</v>
      </c>
      <c r="T30" s="3" t="e">
        <f t="shared" si="7"/>
        <v>#DIV/0!</v>
      </c>
    </row>
    <row r="31" spans="1:20" x14ac:dyDescent="0.35">
      <c r="A31" s="2" t="s">
        <v>95</v>
      </c>
      <c r="B31" s="1" t="s">
        <v>96</v>
      </c>
      <c r="C31" s="1" t="s">
        <v>97</v>
      </c>
      <c r="D31" s="1">
        <v>315.04000000000002</v>
      </c>
      <c r="E31" s="1">
        <f t="shared" si="0"/>
        <v>3.1504000000000003E+23</v>
      </c>
      <c r="F31" s="1"/>
      <c r="G31" s="1"/>
      <c r="H31" s="1">
        <v>126</v>
      </c>
      <c r="I31" s="17">
        <f t="shared" si="1"/>
        <v>3.5000028000000002E-2</v>
      </c>
      <c r="J31" s="6">
        <f t="shared" si="8"/>
        <v>4.5814924424679336E+16</v>
      </c>
      <c r="K31" s="11">
        <f t="shared" si="2"/>
        <v>1.4847605823313252</v>
      </c>
      <c r="L31" s="1"/>
      <c r="M31" s="1"/>
      <c r="N31" s="1"/>
      <c r="O31" s="6">
        <f t="shared" si="9"/>
        <v>0</v>
      </c>
      <c r="P31" s="6">
        <f t="shared" si="3"/>
        <v>0</v>
      </c>
      <c r="Q31" s="11">
        <f t="shared" si="4"/>
        <v>0</v>
      </c>
      <c r="R31" s="6" t="e">
        <f t="shared" si="5"/>
        <v>#DIV/0!</v>
      </c>
      <c r="S31" s="6" t="e">
        <f t="shared" si="6"/>
        <v>#DIV/0!</v>
      </c>
      <c r="T31" s="3" t="e">
        <f t="shared" si="7"/>
        <v>#DIV/0!</v>
      </c>
    </row>
    <row r="32" spans="1:20" x14ac:dyDescent="0.35">
      <c r="A32" s="2" t="s">
        <v>98</v>
      </c>
      <c r="B32" s="1" t="s">
        <v>99</v>
      </c>
      <c r="C32" s="1" t="s">
        <v>100</v>
      </c>
      <c r="D32" s="1">
        <v>38.03</v>
      </c>
      <c r="E32" s="1">
        <f t="shared" si="0"/>
        <v>3.8030000000000001E+22</v>
      </c>
      <c r="F32" s="1"/>
      <c r="G32" s="1"/>
      <c r="H32" s="1">
        <v>170</v>
      </c>
      <c r="I32" s="17">
        <f t="shared" si="1"/>
        <v>4.7222260000000002E-2</v>
      </c>
      <c r="J32" s="6">
        <f t="shared" si="8"/>
        <v>6.181378849906708E+16</v>
      </c>
      <c r="K32" s="11">
        <f t="shared" si="2"/>
        <v>2.0032484558359624</v>
      </c>
      <c r="L32" s="1">
        <v>0.6</v>
      </c>
      <c r="M32" s="1">
        <v>0.06</v>
      </c>
      <c r="N32" s="1">
        <v>0.04</v>
      </c>
      <c r="O32" s="6">
        <f t="shared" si="9"/>
        <v>2.3645347096374635E-3</v>
      </c>
      <c r="P32" s="6">
        <f t="shared" si="3"/>
        <v>709360.41289123904</v>
      </c>
      <c r="Q32" s="11">
        <f t="shared" si="4"/>
        <v>709.36041289123909</v>
      </c>
      <c r="R32" s="6">
        <f t="shared" si="5"/>
        <v>34856068861.877426</v>
      </c>
      <c r="S32" s="6">
        <f t="shared" si="6"/>
        <v>1105.2786929819072</v>
      </c>
      <c r="T32" s="8">
        <f t="shared" si="7"/>
        <v>1.1052786929819072</v>
      </c>
    </row>
    <row r="33" spans="1:20" x14ac:dyDescent="0.35">
      <c r="A33" s="2" t="s">
        <v>101</v>
      </c>
      <c r="B33" s="1" t="s">
        <v>102</v>
      </c>
      <c r="C33" s="1" t="s">
        <v>103</v>
      </c>
      <c r="D33" s="1">
        <v>64.37</v>
      </c>
      <c r="E33" s="1">
        <f t="shared" si="0"/>
        <v>6.4370000000000008E+22</v>
      </c>
      <c r="F33" s="1"/>
      <c r="G33" s="1"/>
      <c r="H33" s="1">
        <v>84</v>
      </c>
      <c r="I33" s="17">
        <f t="shared" si="1"/>
        <v>2.3333352000000002E-2</v>
      </c>
      <c r="J33" s="6">
        <f t="shared" si="8"/>
        <v>3.0543282422127196E+16</v>
      </c>
      <c r="K33" s="11">
        <f t="shared" si="2"/>
        <v>0.98984037112061896</v>
      </c>
      <c r="L33" s="1">
        <v>0.42</v>
      </c>
      <c r="M33" s="1">
        <v>0.02</v>
      </c>
      <c r="N33" s="1">
        <v>0.02</v>
      </c>
      <c r="O33" s="6">
        <f t="shared" si="9"/>
        <v>1.978311672906023E-3</v>
      </c>
      <c r="P33" s="6">
        <f t="shared" si="3"/>
        <v>593493.50187180692</v>
      </c>
      <c r="Q33" s="11">
        <f t="shared" si="4"/>
        <v>593.49350187180687</v>
      </c>
      <c r="R33" s="6">
        <f t="shared" si="5"/>
        <v>20585419941.952095</v>
      </c>
      <c r="S33" s="6">
        <f t="shared" si="6"/>
        <v>652.75938425774029</v>
      </c>
      <c r="T33" s="8">
        <f t="shared" si="7"/>
        <v>0.65275938425774027</v>
      </c>
    </row>
    <row r="34" spans="1:20" x14ac:dyDescent="0.35">
      <c r="A34" s="2" t="s">
        <v>104</v>
      </c>
      <c r="B34" s="1" t="s">
        <v>105</v>
      </c>
      <c r="C34" s="1" t="s">
        <v>106</v>
      </c>
      <c r="D34" s="1">
        <v>1.99</v>
      </c>
      <c r="E34" s="1">
        <f t="shared" si="0"/>
        <v>1.99E+21</v>
      </c>
      <c r="F34" s="1"/>
      <c r="G34" s="1"/>
      <c r="H34" s="1">
        <v>198</v>
      </c>
      <c r="I34" s="17">
        <f t="shared" si="1"/>
        <v>5.5000044000000005E-2</v>
      </c>
      <c r="J34" s="6">
        <f t="shared" si="8"/>
        <v>7.1994884528420712E+16</v>
      </c>
      <c r="K34" s="11">
        <f t="shared" si="2"/>
        <v>2.3331953074163043</v>
      </c>
      <c r="L34" s="1">
        <v>0.18</v>
      </c>
      <c r="M34" s="1">
        <v>0.01</v>
      </c>
      <c r="N34" s="1">
        <v>0.01</v>
      </c>
      <c r="O34" s="6">
        <f t="shared" si="9"/>
        <v>1.2951089984723667E-3</v>
      </c>
      <c r="P34" s="6">
        <f t="shared" si="3"/>
        <v>388532.69954171003</v>
      </c>
      <c r="Q34" s="11">
        <f t="shared" si="4"/>
        <v>388.53269954171003</v>
      </c>
      <c r="R34" s="6">
        <f t="shared" si="5"/>
        <v>74119768671.560028</v>
      </c>
      <c r="S34" s="6">
        <f t="shared" si="6"/>
        <v>2350.3224464599198</v>
      </c>
      <c r="T34" s="8">
        <f t="shared" si="7"/>
        <v>2.3503224464599199</v>
      </c>
    </row>
    <row r="35" spans="1:20" x14ac:dyDescent="0.35">
      <c r="A35" s="2" t="s">
        <v>107</v>
      </c>
      <c r="B35" s="1" t="s">
        <v>108</v>
      </c>
      <c r="C35" s="1" t="s">
        <v>109</v>
      </c>
      <c r="D35" s="1" t="s">
        <v>88</v>
      </c>
      <c r="E35" s="1" t="e">
        <f t="shared" si="0"/>
        <v>#VALUE!</v>
      </c>
      <c r="F35" s="1"/>
      <c r="G35" s="1"/>
      <c r="H35" s="1">
        <v>282</v>
      </c>
      <c r="I35" s="17">
        <f t="shared" si="1"/>
        <v>7.8333396E-2</v>
      </c>
      <c r="J35" s="6">
        <f t="shared" si="8"/>
        <v>1.0253817697176386E+17</v>
      </c>
      <c r="K35" s="11">
        <f t="shared" si="2"/>
        <v>3.3230360033024144</v>
      </c>
      <c r="L35" s="1"/>
      <c r="M35" s="1"/>
      <c r="N35" s="1"/>
      <c r="O35" s="6">
        <f t="shared" si="9"/>
        <v>0</v>
      </c>
      <c r="P35" s="6">
        <f t="shared" si="3"/>
        <v>0</v>
      </c>
      <c r="Q35" s="11">
        <f t="shared" si="4"/>
        <v>0</v>
      </c>
      <c r="R35" s="6" t="e">
        <f t="shared" si="5"/>
        <v>#DIV/0!</v>
      </c>
      <c r="S35" s="6" t="e">
        <f t="shared" si="6"/>
        <v>#DIV/0!</v>
      </c>
      <c r="T35" s="3" t="e">
        <f t="shared" si="7"/>
        <v>#DIV/0!</v>
      </c>
    </row>
    <row r="36" spans="1:20" x14ac:dyDescent="0.35">
      <c r="A36" s="2" t="s">
        <v>110</v>
      </c>
      <c r="B36" s="1" t="s">
        <v>111</v>
      </c>
      <c r="C36" s="1" t="s">
        <v>112</v>
      </c>
      <c r="D36" s="1">
        <v>0.25</v>
      </c>
      <c r="E36" s="1">
        <f t="shared" si="0"/>
        <v>2.5E+20</v>
      </c>
      <c r="F36" s="1"/>
      <c r="G36" s="1"/>
      <c r="H36" s="1">
        <v>270</v>
      </c>
      <c r="I36" s="17">
        <f t="shared" si="1"/>
        <v>7.5000060000000007E-2</v>
      </c>
      <c r="J36" s="6">
        <f t="shared" si="8"/>
        <v>9.8174849018348144E+16</v>
      </c>
      <c r="K36" s="11">
        <f t="shared" si="2"/>
        <v>3.1816301746478928</v>
      </c>
      <c r="L36" s="1">
        <v>0.18</v>
      </c>
      <c r="M36" s="1">
        <v>0.01</v>
      </c>
      <c r="N36" s="1">
        <v>0.01</v>
      </c>
      <c r="O36" s="6">
        <f t="shared" si="9"/>
        <v>1.2951089984723667E-3</v>
      </c>
      <c r="P36" s="6">
        <f t="shared" si="3"/>
        <v>388532.69954171003</v>
      </c>
      <c r="Q36" s="11">
        <f t="shared" si="4"/>
        <v>388.53269954171003</v>
      </c>
      <c r="R36" s="6">
        <f t="shared" si="5"/>
        <v>101072418495.68835</v>
      </c>
      <c r="S36" s="6">
        <f t="shared" si="6"/>
        <v>3204.9853657942781</v>
      </c>
      <c r="T36" s="8">
        <f t="shared" si="7"/>
        <v>3.2049853657942782</v>
      </c>
    </row>
    <row r="37" spans="1:20" x14ac:dyDescent="0.35">
      <c r="A37" s="2" t="s">
        <v>113</v>
      </c>
      <c r="B37" s="1" t="s">
        <v>114</v>
      </c>
      <c r="C37" s="1" t="s">
        <v>115</v>
      </c>
      <c r="D37" s="1">
        <v>0.21</v>
      </c>
      <c r="E37" s="1">
        <f t="shared" si="0"/>
        <v>2.1E+20</v>
      </c>
      <c r="F37" s="1"/>
      <c r="G37" s="1"/>
      <c r="H37" s="1">
        <v>369</v>
      </c>
      <c r="I37" s="17">
        <f t="shared" si="1"/>
        <v>0.10250008200000001</v>
      </c>
      <c r="J37" s="6">
        <f t="shared" si="8"/>
        <v>1.3417231028365616E+17</v>
      </c>
      <c r="K37" s="11">
        <f t="shared" si="2"/>
        <v>4.348228444139683</v>
      </c>
      <c r="L37" s="1">
        <v>0.37</v>
      </c>
      <c r="M37" s="1">
        <v>0.08</v>
      </c>
      <c r="N37" s="1">
        <v>0.04</v>
      </c>
      <c r="O37" s="6">
        <f t="shared" si="9"/>
        <v>1.856824810188852E-3</v>
      </c>
      <c r="P37" s="6">
        <f t="shared" si="3"/>
        <v>557047.44305665558</v>
      </c>
      <c r="Q37" s="11">
        <f t="shared" si="4"/>
        <v>557.04744305665554</v>
      </c>
      <c r="R37" s="6">
        <f t="shared" si="5"/>
        <v>96345337874.57663</v>
      </c>
      <c r="S37" s="6">
        <f t="shared" si="6"/>
        <v>3055.0906226083407</v>
      </c>
      <c r="T37" s="8">
        <f t="shared" si="7"/>
        <v>3.0550906226083407</v>
      </c>
    </row>
    <row r="38" spans="1:20" x14ac:dyDescent="0.35">
      <c r="A38" s="2" t="s">
        <v>116</v>
      </c>
      <c r="B38" s="1" t="s">
        <v>117</v>
      </c>
      <c r="C38" s="1" t="s">
        <v>118</v>
      </c>
      <c r="D38" s="1">
        <v>0.57999999999999996</v>
      </c>
      <c r="E38" s="1">
        <f t="shared" si="0"/>
        <v>5.7999999999999993E+20</v>
      </c>
      <c r="F38" s="1"/>
      <c r="G38" s="1"/>
      <c r="H38" s="1">
        <v>324</v>
      </c>
      <c r="I38" s="17">
        <f t="shared" si="1"/>
        <v>9.0000072E-2</v>
      </c>
      <c r="J38" s="6">
        <f t="shared" si="8"/>
        <v>1.1780982622370742E+17</v>
      </c>
      <c r="K38" s="11">
        <f t="shared" si="2"/>
        <v>3.8179564494498965</v>
      </c>
      <c r="L38" s="1">
        <v>0.22</v>
      </c>
      <c r="M38" s="1">
        <v>0.02</v>
      </c>
      <c r="N38" s="1">
        <v>0.02</v>
      </c>
      <c r="O38" s="6">
        <f t="shared" si="9"/>
        <v>1.4317968701819353E-3</v>
      </c>
      <c r="P38" s="6">
        <f t="shared" si="3"/>
        <v>429539.06105458061</v>
      </c>
      <c r="Q38" s="11">
        <f t="shared" si="4"/>
        <v>429.5390610545806</v>
      </c>
      <c r="R38" s="6">
        <f t="shared" si="5"/>
        <v>109708137773.98239</v>
      </c>
      <c r="S38" s="6">
        <f t="shared" si="6"/>
        <v>3478.8222277391678</v>
      </c>
      <c r="T38" s="8">
        <f t="shared" si="7"/>
        <v>3.478822227739168</v>
      </c>
    </row>
    <row r="39" spans="1:20" x14ac:dyDescent="0.35">
      <c r="A39" s="2" t="s">
        <v>119</v>
      </c>
      <c r="B39" s="1" t="s">
        <v>120</v>
      </c>
      <c r="C39" s="1" t="s">
        <v>121</v>
      </c>
      <c r="D39" s="1">
        <v>1.04</v>
      </c>
      <c r="E39" s="1">
        <f t="shared" si="0"/>
        <v>1.04E+21</v>
      </c>
      <c r="F39" s="1"/>
      <c r="G39" s="1"/>
      <c r="H39" s="1">
        <v>145</v>
      </c>
      <c r="I39" s="17">
        <f t="shared" si="1"/>
        <v>4.0277810000000004E-2</v>
      </c>
      <c r="J39" s="6">
        <f t="shared" si="8"/>
        <v>5.272352467124836E+16</v>
      </c>
      <c r="K39" s="11">
        <f t="shared" si="2"/>
        <v>1.7086530683279766</v>
      </c>
      <c r="L39" s="1">
        <v>1.51</v>
      </c>
      <c r="M39" s="1">
        <v>0.28000000000000003</v>
      </c>
      <c r="N39" s="1">
        <v>0.28000000000000003</v>
      </c>
      <c r="O39" s="6">
        <f t="shared" si="9"/>
        <v>3.7510991352649537E-3</v>
      </c>
      <c r="P39" s="6">
        <f t="shared" si="3"/>
        <v>1125329.7405794861</v>
      </c>
      <c r="Q39" s="11">
        <f t="shared" si="4"/>
        <v>1125.329740579486</v>
      </c>
      <c r="R39" s="6">
        <f t="shared" si="5"/>
        <v>18740649169.761921</v>
      </c>
      <c r="S39" s="6">
        <f t="shared" si="6"/>
        <v>594.26208681386106</v>
      </c>
      <c r="T39" s="8">
        <f t="shared" si="7"/>
        <v>0.59426208681386106</v>
      </c>
    </row>
    <row r="40" spans="1:20" x14ac:dyDescent="0.35">
      <c r="A40" s="2" t="s">
        <v>122</v>
      </c>
      <c r="B40" s="1" t="s">
        <v>123</v>
      </c>
      <c r="C40" s="1" t="s">
        <v>124</v>
      </c>
      <c r="D40" s="1">
        <v>0.72</v>
      </c>
      <c r="E40" s="1">
        <f t="shared" si="0"/>
        <v>7.2E+20</v>
      </c>
      <c r="F40" s="1"/>
      <c r="G40" s="1"/>
      <c r="H40" s="1">
        <v>325</v>
      </c>
      <c r="I40" s="17">
        <f t="shared" si="1"/>
        <v>9.0277850000000007E-2</v>
      </c>
      <c r="J40" s="6">
        <f t="shared" si="8"/>
        <v>1.1817343694869402E+17</v>
      </c>
      <c r="K40" s="11">
        <f t="shared" si="2"/>
        <v>3.8297402705202677</v>
      </c>
      <c r="L40" s="1">
        <v>0.18</v>
      </c>
      <c r="M40" s="1">
        <v>0.02</v>
      </c>
      <c r="N40" s="1">
        <v>0.03</v>
      </c>
      <c r="O40" s="6">
        <f t="shared" si="9"/>
        <v>1.2951089984723667E-3</v>
      </c>
      <c r="P40" s="6">
        <f t="shared" si="3"/>
        <v>388532.69954171003</v>
      </c>
      <c r="Q40" s="11">
        <f t="shared" si="4"/>
        <v>388.53269954171003</v>
      </c>
      <c r="R40" s="6">
        <f t="shared" si="5"/>
        <v>121661252283.87144</v>
      </c>
      <c r="S40" s="6">
        <f t="shared" si="6"/>
        <v>3857.8530024058682</v>
      </c>
      <c r="T40" s="8">
        <f t="shared" si="7"/>
        <v>3.8578530024058684</v>
      </c>
    </row>
    <row r="41" spans="1:20" x14ac:dyDescent="0.35">
      <c r="A41" s="2" t="s">
        <v>125</v>
      </c>
      <c r="B41" s="1" t="s">
        <v>126</v>
      </c>
      <c r="C41" s="1" t="s">
        <v>127</v>
      </c>
      <c r="D41" s="1">
        <v>2.5499999999999998</v>
      </c>
      <c r="E41" s="1">
        <f t="shared" si="0"/>
        <v>2.55E+21</v>
      </c>
      <c r="F41" s="1"/>
      <c r="G41" s="1"/>
      <c r="H41" s="1">
        <v>180</v>
      </c>
      <c r="I41" s="17">
        <f t="shared" si="1"/>
        <v>5.0000040000000003E-2</v>
      </c>
      <c r="J41" s="6">
        <f t="shared" si="8"/>
        <v>6.544989415358424E+16</v>
      </c>
      <c r="K41" s="11">
        <f t="shared" si="2"/>
        <v>2.1210866148379441</v>
      </c>
      <c r="L41" s="1">
        <v>0.52</v>
      </c>
      <c r="M41" s="1">
        <v>0.05</v>
      </c>
      <c r="N41" s="1">
        <v>0.04</v>
      </c>
      <c r="O41" s="6">
        <f t="shared" si="9"/>
        <v>2.2012620184800689E-3</v>
      </c>
      <c r="P41" s="6">
        <f t="shared" si="3"/>
        <v>660378.60554402065</v>
      </c>
      <c r="Q41" s="11">
        <f t="shared" si="4"/>
        <v>660.37860554402062</v>
      </c>
      <c r="R41" s="6">
        <f t="shared" si="5"/>
        <v>39643861024.035782</v>
      </c>
      <c r="S41" s="6">
        <f t="shared" si="6"/>
        <v>1257.0985865054472</v>
      </c>
      <c r="T41" s="8">
        <f t="shared" si="7"/>
        <v>1.2570985865054471</v>
      </c>
    </row>
    <row r="42" spans="1:20" x14ac:dyDescent="0.35">
      <c r="A42" s="2" t="s">
        <v>128</v>
      </c>
      <c r="B42" s="1" t="s">
        <v>129</v>
      </c>
      <c r="C42" s="1" t="s">
        <v>130</v>
      </c>
      <c r="D42" s="1">
        <v>2.48</v>
      </c>
      <c r="E42" s="1">
        <f t="shared" si="0"/>
        <v>2.48E+21</v>
      </c>
      <c r="F42" s="1"/>
      <c r="G42" s="1"/>
      <c r="H42" s="1">
        <v>285</v>
      </c>
      <c r="I42" s="17">
        <f t="shared" si="1"/>
        <v>7.9166730000000005E-2</v>
      </c>
      <c r="J42" s="6">
        <f t="shared" si="8"/>
        <v>1.0362900898694304E+17</v>
      </c>
      <c r="K42" s="11">
        <f t="shared" si="2"/>
        <v>3.3583874613353921</v>
      </c>
      <c r="L42" s="1">
        <v>0.53</v>
      </c>
      <c r="M42" s="1">
        <v>0.28999999999999998</v>
      </c>
      <c r="N42" s="1">
        <v>0.11</v>
      </c>
      <c r="O42" s="6">
        <f t="shared" si="9"/>
        <v>2.2223272067559315E-3</v>
      </c>
      <c r="P42" s="6">
        <f t="shared" si="3"/>
        <v>666698.16202677949</v>
      </c>
      <c r="Q42" s="11">
        <f t="shared" si="4"/>
        <v>666.69816202677953</v>
      </c>
      <c r="R42" s="6">
        <f t="shared" si="5"/>
        <v>62174468081.272758</v>
      </c>
      <c r="S42" s="6">
        <f t="shared" si="6"/>
        <v>1971.5394495583701</v>
      </c>
      <c r="T42" s="8">
        <f t="shared" si="7"/>
        <v>1.97153944955837</v>
      </c>
    </row>
    <row r="43" spans="1:20" x14ac:dyDescent="0.35">
      <c r="A43" s="2" t="s">
        <v>131</v>
      </c>
      <c r="B43" s="1" t="s">
        <v>132</v>
      </c>
      <c r="C43" s="1" t="s">
        <v>133</v>
      </c>
      <c r="D43" s="1">
        <v>0.56999999999999995</v>
      </c>
      <c r="E43" s="1">
        <f t="shared" si="0"/>
        <v>5.6999999999999993E+20</v>
      </c>
      <c r="F43" s="1"/>
      <c r="G43" s="1"/>
      <c r="H43" s="1">
        <v>205</v>
      </c>
      <c r="I43" s="17">
        <f t="shared" si="1"/>
        <v>5.694449E-2</v>
      </c>
      <c r="J43" s="6">
        <f t="shared" si="8"/>
        <v>7.454015863574216E+16</v>
      </c>
      <c r="K43" s="11">
        <f t="shared" si="2"/>
        <v>2.4156820235516192</v>
      </c>
      <c r="L43" s="1">
        <v>0.31</v>
      </c>
      <c r="M43" s="1">
        <v>0.06</v>
      </c>
      <c r="N43" s="1">
        <v>0.09</v>
      </c>
      <c r="O43" s="6">
        <f t="shared" si="9"/>
        <v>1.6996164086124945E-3</v>
      </c>
      <c r="P43" s="6">
        <f t="shared" si="3"/>
        <v>509884.92258374835</v>
      </c>
      <c r="Q43" s="11">
        <f t="shared" si="4"/>
        <v>509.88492258374833</v>
      </c>
      <c r="R43" s="6">
        <f t="shared" si="5"/>
        <v>58476064173.871681</v>
      </c>
      <c r="S43" s="6">
        <f t="shared" si="6"/>
        <v>1854.2638309827396</v>
      </c>
      <c r="T43" s="8">
        <f t="shared" si="7"/>
        <v>1.8542638309827395</v>
      </c>
    </row>
    <row r="44" spans="1:20" x14ac:dyDescent="0.35">
      <c r="A44" s="2" t="s">
        <v>134</v>
      </c>
      <c r="B44" s="1" t="s">
        <v>135</v>
      </c>
      <c r="C44" s="1" t="s">
        <v>136</v>
      </c>
      <c r="D44" s="1">
        <v>6.33</v>
      </c>
      <c r="E44" s="1">
        <f t="shared" si="0"/>
        <v>6.3300000000000005E+21</v>
      </c>
      <c r="F44" s="1"/>
      <c r="G44" s="1"/>
      <c r="H44" s="1">
        <v>135</v>
      </c>
      <c r="I44" s="17">
        <f t="shared" si="1"/>
        <v>3.7500030000000004E-2</v>
      </c>
      <c r="J44" s="6">
        <f t="shared" si="8"/>
        <v>4.9087419252293296E+16</v>
      </c>
      <c r="K44" s="11">
        <f t="shared" si="2"/>
        <v>1.590814916960043</v>
      </c>
      <c r="L44" s="1">
        <v>0.31</v>
      </c>
      <c r="M44" s="1">
        <v>0.03</v>
      </c>
      <c r="N44" s="1">
        <v>0.02</v>
      </c>
      <c r="O44" s="6">
        <f t="shared" si="9"/>
        <v>1.6996164086124945E-3</v>
      </c>
      <c r="P44" s="6">
        <f t="shared" si="3"/>
        <v>509884.92258374835</v>
      </c>
      <c r="Q44" s="11">
        <f t="shared" si="4"/>
        <v>509.88492258374833</v>
      </c>
      <c r="R44" s="6">
        <f t="shared" si="5"/>
        <v>38508625831.532181</v>
      </c>
      <c r="S44" s="6">
        <f t="shared" si="6"/>
        <v>1221.100514698509</v>
      </c>
      <c r="T44" s="8">
        <f t="shared" si="7"/>
        <v>1.221100514698509</v>
      </c>
    </row>
    <row r="45" spans="1:20" x14ac:dyDescent="0.35">
      <c r="A45" s="2" t="s">
        <v>137</v>
      </c>
      <c r="B45" s="1" t="s">
        <v>138</v>
      </c>
      <c r="C45" s="1" t="s">
        <v>139</v>
      </c>
      <c r="D45" s="1">
        <v>1.55</v>
      </c>
      <c r="E45" s="1">
        <f t="shared" si="0"/>
        <v>1.55E+21</v>
      </c>
      <c r="F45" s="1"/>
      <c r="G45" s="1"/>
      <c r="H45" s="1">
        <v>186</v>
      </c>
      <c r="I45" s="17">
        <f t="shared" si="1"/>
        <v>5.1666707999999999E-2</v>
      </c>
      <c r="J45" s="6">
        <f t="shared" si="8"/>
        <v>6.76315575829418E+16</v>
      </c>
      <c r="K45" s="11">
        <f t="shared" si="2"/>
        <v>2.1917895114267898</v>
      </c>
      <c r="L45" s="1">
        <v>0.78</v>
      </c>
      <c r="M45" s="1">
        <v>0.01</v>
      </c>
      <c r="N45" s="1">
        <v>0.01</v>
      </c>
      <c r="O45" s="6">
        <f t="shared" si="9"/>
        <v>2.6959843677225618E-3</v>
      </c>
      <c r="P45" s="6">
        <f t="shared" si="3"/>
        <v>808795.31031676859</v>
      </c>
      <c r="Q45" s="11">
        <f t="shared" si="4"/>
        <v>808.79531031676856</v>
      </c>
      <c r="R45" s="6">
        <f t="shared" si="5"/>
        <v>33448046357.466427</v>
      </c>
      <c r="S45" s="6">
        <f t="shared" si="6"/>
        <v>1060.630592258575</v>
      </c>
      <c r="T45" s="8">
        <f t="shared" si="7"/>
        <v>1.060630592258575</v>
      </c>
    </row>
    <row r="46" spans="1:20" x14ac:dyDescent="0.35">
      <c r="A46" s="2" t="s">
        <v>140</v>
      </c>
      <c r="B46" s="1" t="s">
        <v>141</v>
      </c>
      <c r="C46" s="1" t="s">
        <v>142</v>
      </c>
      <c r="D46" s="1">
        <v>27.39</v>
      </c>
      <c r="E46" s="1">
        <f t="shared" si="0"/>
        <v>2.7390000000000001E+22</v>
      </c>
      <c r="F46" s="1"/>
      <c r="G46" s="1"/>
      <c r="H46" s="1">
        <v>1.62</v>
      </c>
      <c r="I46" s="17">
        <f t="shared" si="1"/>
        <v>4.5000036000000007E-4</v>
      </c>
      <c r="J46" s="6">
        <f t="shared" si="8"/>
        <v>589049010003027.88</v>
      </c>
      <c r="K46" s="11">
        <f t="shared" si="2"/>
        <v>1.9089778322163142E-2</v>
      </c>
      <c r="L46" s="1"/>
      <c r="M46" s="1"/>
      <c r="N46" s="1"/>
      <c r="O46" s="6">
        <f t="shared" si="9"/>
        <v>0</v>
      </c>
      <c r="P46" s="6">
        <f t="shared" si="3"/>
        <v>0</v>
      </c>
      <c r="Q46" s="11">
        <f t="shared" si="4"/>
        <v>0</v>
      </c>
      <c r="R46" s="6" t="e">
        <f t="shared" si="5"/>
        <v>#DIV/0!</v>
      </c>
      <c r="S46" s="6" t="e">
        <f t="shared" si="6"/>
        <v>#DIV/0!</v>
      </c>
      <c r="T46" s="3" t="e">
        <f t="shared" si="7"/>
        <v>#DIV/0!</v>
      </c>
    </row>
    <row r="47" spans="1:20" x14ac:dyDescent="0.35">
      <c r="A47" s="2" t="s">
        <v>143</v>
      </c>
      <c r="B47" s="1" t="s">
        <v>144</v>
      </c>
      <c r="C47" s="1" t="s">
        <v>145</v>
      </c>
      <c r="D47" s="1">
        <v>185.68</v>
      </c>
      <c r="E47" s="1">
        <f t="shared" si="0"/>
        <v>1.8568000000000001E+23</v>
      </c>
      <c r="F47" s="1"/>
      <c r="G47" s="1"/>
      <c r="H47" s="1">
        <v>84</v>
      </c>
      <c r="I47" s="17">
        <f t="shared" si="1"/>
        <v>2.3333352000000002E-2</v>
      </c>
      <c r="J47" s="6">
        <f t="shared" si="8"/>
        <v>3.0543282422127196E+16</v>
      </c>
      <c r="K47" s="11">
        <f t="shared" si="2"/>
        <v>0.98984037112061896</v>
      </c>
      <c r="L47" s="1">
        <v>0.52</v>
      </c>
      <c r="M47" s="1">
        <v>0.01</v>
      </c>
      <c r="N47" s="1">
        <v>0.01</v>
      </c>
      <c r="O47" s="6">
        <f t="shared" si="9"/>
        <v>2.2012620184800689E-3</v>
      </c>
      <c r="P47" s="6">
        <f t="shared" si="3"/>
        <v>660378.60554402065</v>
      </c>
      <c r="Q47" s="11">
        <f t="shared" si="4"/>
        <v>660.37860554402062</v>
      </c>
      <c r="R47" s="6">
        <f t="shared" si="5"/>
        <v>18500467559.493759</v>
      </c>
      <c r="S47" s="6">
        <f t="shared" si="6"/>
        <v>586.64597791393203</v>
      </c>
      <c r="T47" s="8">
        <f t="shared" si="7"/>
        <v>0.58664597791393203</v>
      </c>
    </row>
    <row r="48" spans="1:20" x14ac:dyDescent="0.35">
      <c r="A48" s="2" t="s">
        <v>146</v>
      </c>
      <c r="B48" s="1" t="s">
        <v>147</v>
      </c>
      <c r="C48" s="1" t="s">
        <v>148</v>
      </c>
      <c r="D48" s="1">
        <v>0.4</v>
      </c>
      <c r="E48" s="1">
        <f t="shared" si="0"/>
        <v>4E+20</v>
      </c>
      <c r="F48" s="1"/>
      <c r="G48" s="1"/>
      <c r="H48" s="1">
        <v>105</v>
      </c>
      <c r="I48" s="17">
        <f t="shared" si="1"/>
        <v>2.9166690000000002E-2</v>
      </c>
      <c r="J48" s="6">
        <f t="shared" si="8"/>
        <v>3.81791033244672E+16</v>
      </c>
      <c r="K48" s="11">
        <f t="shared" si="2"/>
        <v>1.2373004735196727</v>
      </c>
      <c r="L48" s="1">
        <v>0.31</v>
      </c>
      <c r="M48" s="1">
        <v>0.05</v>
      </c>
      <c r="N48" s="1">
        <v>0.03</v>
      </c>
      <c r="O48" s="6">
        <f t="shared" si="9"/>
        <v>1.6996164086124945E-3</v>
      </c>
      <c r="P48" s="6">
        <f t="shared" si="3"/>
        <v>509884.92258374835</v>
      </c>
      <c r="Q48" s="11">
        <f t="shared" si="4"/>
        <v>509.88492258374833</v>
      </c>
      <c r="R48" s="6">
        <f t="shared" si="5"/>
        <v>29951153002.133572</v>
      </c>
      <c r="S48" s="6">
        <f t="shared" si="6"/>
        <v>949.74483137156176</v>
      </c>
      <c r="T48" s="8">
        <f t="shared" si="7"/>
        <v>0.94974483137156174</v>
      </c>
    </row>
    <row r="49" spans="1:20" x14ac:dyDescent="0.35">
      <c r="A49" s="2" t="s">
        <v>149</v>
      </c>
      <c r="B49" s="1" t="s">
        <v>150</v>
      </c>
      <c r="C49" s="1" t="s">
        <v>151</v>
      </c>
      <c r="D49" s="1">
        <v>3.84</v>
      </c>
      <c r="E49" s="1">
        <f t="shared" si="0"/>
        <v>3.84E+21</v>
      </c>
      <c r="F49" s="1"/>
      <c r="G49" s="1"/>
      <c r="H49" s="1">
        <v>310</v>
      </c>
      <c r="I49" s="17">
        <f t="shared" si="1"/>
        <v>8.6111180000000009E-2</v>
      </c>
      <c r="J49" s="6">
        <f t="shared" si="8"/>
        <v>1.1271927621732624E+17</v>
      </c>
      <c r="K49" s="11">
        <f t="shared" si="2"/>
        <v>3.652982959112983</v>
      </c>
      <c r="L49" s="1">
        <v>0.56000000000000005</v>
      </c>
      <c r="M49" s="1">
        <v>0.04</v>
      </c>
      <c r="N49" s="1">
        <v>0.03</v>
      </c>
      <c r="O49" s="6">
        <f t="shared" si="9"/>
        <v>2.2843575537865425E-3</v>
      </c>
      <c r="P49" s="6">
        <f t="shared" si="3"/>
        <v>685307.2661359628</v>
      </c>
      <c r="Q49" s="11">
        <f t="shared" si="4"/>
        <v>685.30726613596278</v>
      </c>
      <c r="R49" s="6">
        <f t="shared" si="5"/>
        <v>65791963276.783989</v>
      </c>
      <c r="S49" s="6">
        <f t="shared" si="6"/>
        <v>2086.2494697102993</v>
      </c>
      <c r="T49" s="8">
        <f t="shared" si="7"/>
        <v>2.0862494697102991</v>
      </c>
    </row>
    <row r="50" spans="1:20" x14ac:dyDescent="0.35">
      <c r="A50" s="2" t="s">
        <v>152</v>
      </c>
      <c r="B50" s="1" t="s">
        <v>153</v>
      </c>
      <c r="C50" s="1" t="s">
        <v>154</v>
      </c>
      <c r="D50" s="1">
        <v>1.43</v>
      </c>
      <c r="E50" s="1">
        <f t="shared" si="0"/>
        <v>1.43E+21</v>
      </c>
      <c r="F50" s="1"/>
      <c r="G50" s="1"/>
      <c r="H50" s="1">
        <v>200</v>
      </c>
      <c r="I50" s="17">
        <f t="shared" si="1"/>
        <v>5.5555600000000004E-2</v>
      </c>
      <c r="J50" s="6">
        <f t="shared" si="8"/>
        <v>7.2722105697646512E+16</v>
      </c>
      <c r="K50" s="11">
        <f t="shared" si="2"/>
        <v>2.3567629404586441</v>
      </c>
      <c r="L50" s="1">
        <v>0.27</v>
      </c>
      <c r="M50" s="1">
        <v>0.14000000000000001</v>
      </c>
      <c r="N50" s="1">
        <v>0.08</v>
      </c>
      <c r="O50" s="6">
        <f t="shared" si="9"/>
        <v>1.5861781037721286E-3</v>
      </c>
      <c r="P50" s="6">
        <f t="shared" si="3"/>
        <v>475853.43113163859</v>
      </c>
      <c r="Q50" s="11">
        <f t="shared" si="4"/>
        <v>475.85343113163856</v>
      </c>
      <c r="R50" s="6">
        <f t="shared" si="5"/>
        <v>61129836155.392899</v>
      </c>
      <c r="S50" s="6">
        <f t="shared" si="6"/>
        <v>1938.41438848912</v>
      </c>
      <c r="T50" s="8">
        <f t="shared" si="7"/>
        <v>1.9384143884891201</v>
      </c>
    </row>
    <row r="51" spans="1:20" x14ac:dyDescent="0.35">
      <c r="A51" s="2" t="s">
        <v>155</v>
      </c>
      <c r="B51" s="1" t="s">
        <v>156</v>
      </c>
      <c r="C51" s="1" t="s">
        <v>157</v>
      </c>
      <c r="D51" s="1">
        <v>0.22</v>
      </c>
      <c r="E51" s="1">
        <f t="shared" si="0"/>
        <v>2.2E+20</v>
      </c>
      <c r="F51" s="1"/>
      <c r="G51" s="1"/>
      <c r="H51" s="1">
        <v>66</v>
      </c>
      <c r="I51" s="17">
        <f t="shared" si="1"/>
        <v>1.8333347999999999E-2</v>
      </c>
      <c r="J51" s="6">
        <f t="shared" si="8"/>
        <v>2.39982932047563E+16</v>
      </c>
      <c r="K51" s="11">
        <f t="shared" si="2"/>
        <v>0.77773171605316338</v>
      </c>
      <c r="L51" s="1">
        <v>0.75</v>
      </c>
      <c r="M51" s="1">
        <v>0.27</v>
      </c>
      <c r="N51" s="1">
        <v>7.0000000000000007E-2</v>
      </c>
      <c r="O51" s="6">
        <f t="shared" si="9"/>
        <v>2.6436301729535479E-3</v>
      </c>
      <c r="P51" s="6">
        <f t="shared" si="3"/>
        <v>793089.05188606435</v>
      </c>
      <c r="Q51" s="11">
        <f t="shared" si="4"/>
        <v>793.08905188606434</v>
      </c>
      <c r="R51" s="6">
        <f t="shared" si="5"/>
        <v>12103706713.734289</v>
      </c>
      <c r="S51" s="6">
        <f t="shared" si="6"/>
        <v>383.80602212500918</v>
      </c>
      <c r="T51" s="8">
        <f t="shared" si="7"/>
        <v>0.38380602212500919</v>
      </c>
    </row>
    <row r="52" spans="1:20" x14ac:dyDescent="0.35">
      <c r="A52" s="2" t="s">
        <v>158</v>
      </c>
      <c r="B52" s="1" t="s">
        <v>159</v>
      </c>
      <c r="C52" s="1" t="s">
        <v>160</v>
      </c>
      <c r="D52" s="1">
        <v>0.32</v>
      </c>
      <c r="E52" s="1">
        <f t="shared" si="0"/>
        <v>3.2E+20</v>
      </c>
      <c r="F52" s="1"/>
      <c r="G52" s="1"/>
      <c r="H52" s="1">
        <v>227</v>
      </c>
      <c r="I52" s="17">
        <f t="shared" si="1"/>
        <v>6.3055606E-2</v>
      </c>
      <c r="J52" s="6">
        <f t="shared" si="8"/>
        <v>8.2539591830730768E+16</v>
      </c>
      <c r="K52" s="11">
        <f t="shared" si="2"/>
        <v>2.6749259978255102</v>
      </c>
      <c r="L52" s="1">
        <v>0.42</v>
      </c>
      <c r="M52" s="1">
        <v>0.11</v>
      </c>
      <c r="N52" s="1">
        <v>0.09</v>
      </c>
      <c r="O52" s="6">
        <f t="shared" si="9"/>
        <v>1.978311672906023E-3</v>
      </c>
      <c r="P52" s="6">
        <f t="shared" si="3"/>
        <v>593493.50187180692</v>
      </c>
      <c r="Q52" s="11">
        <f t="shared" si="4"/>
        <v>593.49350187180687</v>
      </c>
      <c r="R52" s="6">
        <f t="shared" si="5"/>
        <v>55629651593.765289</v>
      </c>
      <c r="S52" s="6">
        <f t="shared" si="6"/>
        <v>1764.0046801675953</v>
      </c>
      <c r="T52" s="8">
        <f t="shared" si="7"/>
        <v>1.7640046801675953</v>
      </c>
    </row>
    <row r="53" spans="1:20" x14ac:dyDescent="0.35">
      <c r="A53" s="2" t="s">
        <v>161</v>
      </c>
      <c r="B53" s="1" t="s">
        <v>162</v>
      </c>
      <c r="C53" s="1" t="s">
        <v>163</v>
      </c>
      <c r="D53" s="1">
        <v>15</v>
      </c>
      <c r="E53" s="1">
        <f t="shared" si="0"/>
        <v>1.5E+22</v>
      </c>
      <c r="F53" s="1"/>
      <c r="G53" s="1"/>
      <c r="H53" s="1">
        <v>120</v>
      </c>
      <c r="I53" s="17">
        <f t="shared" si="1"/>
        <v>3.3333359999999999E-2</v>
      </c>
      <c r="J53" s="6">
        <f t="shared" si="8"/>
        <v>4.3633261230691568E+16</v>
      </c>
      <c r="K53" s="11">
        <f t="shared" si="2"/>
        <v>1.4140576933702949</v>
      </c>
      <c r="L53" s="1">
        <v>4.92</v>
      </c>
      <c r="M53" s="1">
        <v>0.35</v>
      </c>
      <c r="N53" s="1">
        <v>0.35</v>
      </c>
      <c r="O53" s="6">
        <f t="shared" si="9"/>
        <v>6.7709969740990623E-3</v>
      </c>
      <c r="P53" s="6">
        <f t="shared" si="3"/>
        <v>2031299.0922297188</v>
      </c>
      <c r="Q53" s="11">
        <f t="shared" si="4"/>
        <v>2031.2990922297188</v>
      </c>
      <c r="R53" s="6">
        <f t="shared" si="5"/>
        <v>8592188397.5827827</v>
      </c>
      <c r="S53" s="6">
        <f t="shared" si="6"/>
        <v>272.45650677266565</v>
      </c>
      <c r="T53" s="8">
        <f t="shared" si="7"/>
        <v>0.27245650677266564</v>
      </c>
    </row>
    <row r="54" spans="1:20" x14ac:dyDescent="0.35">
      <c r="A54" s="2" t="s">
        <v>164</v>
      </c>
      <c r="B54" s="1" t="s">
        <v>165</v>
      </c>
      <c r="C54" s="1" t="s">
        <v>166</v>
      </c>
      <c r="D54" s="1">
        <v>0.43</v>
      </c>
      <c r="E54" s="1">
        <f t="shared" si="0"/>
        <v>4.3E+20</v>
      </c>
      <c r="F54" s="1"/>
      <c r="G54" s="1"/>
      <c r="H54" s="1">
        <v>92</v>
      </c>
      <c r="I54" s="17">
        <f t="shared" si="1"/>
        <v>2.5555576E-2</v>
      </c>
      <c r="J54" s="6">
        <f t="shared" si="8"/>
        <v>3.3452166554586076E+16</v>
      </c>
      <c r="K54" s="11">
        <f t="shared" si="2"/>
        <v>1.0841108856457387</v>
      </c>
      <c r="L54" s="1">
        <v>0.2</v>
      </c>
      <c r="M54" s="1">
        <v>0.02</v>
      </c>
      <c r="N54" s="1">
        <v>0.02</v>
      </c>
      <c r="O54" s="6">
        <f t="shared" si="9"/>
        <v>1.3651647511174032E-3</v>
      </c>
      <c r="P54" s="6">
        <f t="shared" si="3"/>
        <v>409549.42533522093</v>
      </c>
      <c r="Q54" s="11">
        <f t="shared" si="4"/>
        <v>409.54942533522092</v>
      </c>
      <c r="R54" s="6">
        <f t="shared" si="5"/>
        <v>32672165541.148144</v>
      </c>
      <c r="S54" s="6">
        <f t="shared" si="6"/>
        <v>1036.027572968929</v>
      </c>
      <c r="T54" s="8">
        <f t="shared" si="7"/>
        <v>1.036027572968929</v>
      </c>
    </row>
    <row r="55" spans="1:20" x14ac:dyDescent="0.35">
      <c r="A55" s="2" t="s">
        <v>167</v>
      </c>
      <c r="B55" s="1" t="s">
        <v>168</v>
      </c>
      <c r="C55" s="1" t="s">
        <v>169</v>
      </c>
      <c r="D55" s="1">
        <v>87.35</v>
      </c>
      <c r="E55" s="1">
        <f t="shared" si="0"/>
        <v>8.7349999999999998E+22</v>
      </c>
      <c r="F55" s="1"/>
      <c r="G55" s="1"/>
      <c r="H55" s="1">
        <v>72</v>
      </c>
      <c r="I55" s="17">
        <f t="shared" si="1"/>
        <v>2.0000016000000002E-2</v>
      </c>
      <c r="J55" s="6">
        <f t="shared" si="8"/>
        <v>2.6179956265829376E+16</v>
      </c>
      <c r="K55" s="11">
        <f t="shared" si="2"/>
        <v>0.84843460070672183</v>
      </c>
      <c r="L55" s="1">
        <v>0.49</v>
      </c>
      <c r="M55" s="1">
        <v>0.06</v>
      </c>
      <c r="N55" s="1">
        <v>0.06</v>
      </c>
      <c r="O55" s="6">
        <f t="shared" si="9"/>
        <v>2.1368208287895667E-3</v>
      </c>
      <c r="P55" s="6">
        <f t="shared" si="3"/>
        <v>641046.24863687006</v>
      </c>
      <c r="Q55" s="11">
        <f t="shared" si="4"/>
        <v>641.04624863687002</v>
      </c>
      <c r="R55" s="6">
        <f t="shared" si="5"/>
        <v>16335767549.688534</v>
      </c>
      <c r="S55" s="6">
        <f t="shared" si="6"/>
        <v>518.00379089575506</v>
      </c>
      <c r="T55" s="8">
        <f t="shared" si="7"/>
        <v>0.5180037908957551</v>
      </c>
    </row>
    <row r="56" spans="1:20" x14ac:dyDescent="0.35">
      <c r="A56" s="2" t="s">
        <v>170</v>
      </c>
      <c r="B56" s="1" t="s">
        <v>171</v>
      </c>
      <c r="C56" s="1" t="s">
        <v>172</v>
      </c>
      <c r="D56" s="1">
        <v>0.77</v>
      </c>
      <c r="E56" s="1">
        <f t="shared" si="0"/>
        <v>7.7E+20</v>
      </c>
      <c r="F56" s="1"/>
      <c r="G56" s="1"/>
      <c r="H56" s="1">
        <v>300</v>
      </c>
      <c r="I56" s="17">
        <f t="shared" si="1"/>
        <v>8.3333400000000002E-2</v>
      </c>
      <c r="J56" s="6">
        <f t="shared" si="8"/>
        <v>1.0908316922955926E+17</v>
      </c>
      <c r="K56" s="11">
        <f t="shared" si="2"/>
        <v>3.5351447569033176</v>
      </c>
      <c r="L56" s="1">
        <v>0.4</v>
      </c>
      <c r="M56" s="1">
        <v>0.15</v>
      </c>
      <c r="N56" s="1">
        <v>7.0000000000000007E-2</v>
      </c>
      <c r="O56" s="6">
        <f t="shared" si="9"/>
        <v>1.9306345059039224E-3</v>
      </c>
      <c r="P56" s="6">
        <f t="shared" si="3"/>
        <v>579190.35177117668</v>
      </c>
      <c r="Q56" s="11">
        <f t="shared" si="4"/>
        <v>579.19035177117667</v>
      </c>
      <c r="R56" s="6">
        <f t="shared" si="5"/>
        <v>75334935325.480164</v>
      </c>
      <c r="S56" s="6">
        <f t="shared" si="6"/>
        <v>2388.8551282813351</v>
      </c>
      <c r="T56" s="8">
        <f t="shared" si="7"/>
        <v>2.3888551282813348</v>
      </c>
    </row>
    <row r="57" spans="1:20" x14ac:dyDescent="0.35">
      <c r="A57" s="2" t="s">
        <v>173</v>
      </c>
      <c r="B57" s="1" t="s">
        <v>174</v>
      </c>
      <c r="C57" s="1" t="s">
        <v>175</v>
      </c>
      <c r="D57" s="1">
        <v>1.68</v>
      </c>
      <c r="E57" s="1">
        <f t="shared" si="0"/>
        <v>1.68E+21</v>
      </c>
      <c r="F57" s="1"/>
      <c r="G57" s="1"/>
      <c r="H57" s="1">
        <v>330</v>
      </c>
      <c r="I57" s="17">
        <f t="shared" si="1"/>
        <v>9.1666739999999997E-2</v>
      </c>
      <c r="J57" s="6">
        <f t="shared" si="8"/>
        <v>1.1999149059454453E+17</v>
      </c>
      <c r="K57" s="11">
        <f t="shared" si="2"/>
        <v>3.8886593765500161</v>
      </c>
      <c r="L57" s="1">
        <v>1.1200000000000001</v>
      </c>
      <c r="M57" s="1">
        <v>0.25</v>
      </c>
      <c r="N57" s="1">
        <v>0.51</v>
      </c>
      <c r="O57" s="6">
        <f t="shared" si="9"/>
        <v>3.2305694338743553E-3</v>
      </c>
      <c r="P57" s="6">
        <f t="shared" si="3"/>
        <v>969170.83016230655</v>
      </c>
      <c r="Q57" s="11">
        <f t="shared" si="4"/>
        <v>969.17083016230652</v>
      </c>
      <c r="R57" s="6">
        <f t="shared" si="5"/>
        <v>49523360324.185417</v>
      </c>
      <c r="S57" s="6">
        <f t="shared" si="6"/>
        <v>1570.3754542169399</v>
      </c>
      <c r="T57" s="8">
        <f t="shared" si="7"/>
        <v>1.5703754542169399</v>
      </c>
    </row>
    <row r="58" spans="1:20" x14ac:dyDescent="0.35">
      <c r="A58" s="2" t="s">
        <v>176</v>
      </c>
      <c r="B58" s="1" t="s">
        <v>177</v>
      </c>
      <c r="C58" s="1" t="s">
        <v>178</v>
      </c>
      <c r="D58" s="1">
        <v>1.47</v>
      </c>
      <c r="E58" s="1">
        <f t="shared" si="0"/>
        <v>1.47E+21</v>
      </c>
      <c r="F58" s="1"/>
      <c r="G58" s="1"/>
      <c r="H58" s="1">
        <v>190</v>
      </c>
      <c r="I58" s="17">
        <f t="shared" si="1"/>
        <v>5.2777820000000003E-2</v>
      </c>
      <c r="J58" s="6">
        <f t="shared" si="8"/>
        <v>6.908599988501964E+16</v>
      </c>
      <c r="K58" s="11">
        <f t="shared" si="2"/>
        <v>2.2389247763326758</v>
      </c>
      <c r="L58" s="1">
        <v>0.27</v>
      </c>
      <c r="M58" s="1">
        <v>0.26</v>
      </c>
      <c r="N58" s="1">
        <v>0.05</v>
      </c>
      <c r="O58" s="6">
        <f t="shared" si="9"/>
        <v>1.5861781037721286E-3</v>
      </c>
      <c r="P58" s="6">
        <f t="shared" si="3"/>
        <v>475853.43113163859</v>
      </c>
      <c r="Q58" s="11">
        <f t="shared" si="4"/>
        <v>475.85343113163856</v>
      </c>
      <c r="R58" s="6">
        <f t="shared" si="5"/>
        <v>58073343904.003845</v>
      </c>
      <c r="S58" s="6">
        <f t="shared" si="6"/>
        <v>1841.4936549975853</v>
      </c>
      <c r="T58" s="8">
        <f t="shared" si="7"/>
        <v>1.8414936549975853</v>
      </c>
    </row>
    <row r="59" spans="1:20" x14ac:dyDescent="0.35">
      <c r="A59" s="2" t="s">
        <v>179</v>
      </c>
      <c r="B59" s="1" t="s">
        <v>180</v>
      </c>
      <c r="C59" s="1" t="s">
        <v>181</v>
      </c>
      <c r="D59" s="1">
        <v>1.26</v>
      </c>
      <c r="E59" s="1">
        <f t="shared" si="0"/>
        <v>1.26E+21</v>
      </c>
      <c r="F59" s="1"/>
      <c r="G59" s="1"/>
      <c r="H59" s="1">
        <v>190</v>
      </c>
      <c r="I59" s="17">
        <f t="shared" si="1"/>
        <v>5.2777820000000003E-2</v>
      </c>
      <c r="J59" s="6">
        <f t="shared" si="8"/>
        <v>6.908599988501964E+16</v>
      </c>
      <c r="K59" s="11">
        <f t="shared" si="2"/>
        <v>2.2389247763326758</v>
      </c>
      <c r="L59" s="1">
        <v>1.25</v>
      </c>
      <c r="M59" s="1">
        <v>0.18</v>
      </c>
      <c r="N59" s="1">
        <v>0.18</v>
      </c>
      <c r="O59" s="6">
        <f t="shared" si="9"/>
        <v>3.4129118777935078E-3</v>
      </c>
      <c r="P59" s="6">
        <f t="shared" si="3"/>
        <v>1023873.5633380524</v>
      </c>
      <c r="Q59" s="11">
        <f t="shared" si="4"/>
        <v>1023.8735633380523</v>
      </c>
      <c r="R59" s="6">
        <f t="shared" si="5"/>
        <v>26990051255.853951</v>
      </c>
      <c r="S59" s="6">
        <f t="shared" si="6"/>
        <v>855.84891095427292</v>
      </c>
      <c r="T59" s="8">
        <f t="shared" si="7"/>
        <v>0.85584891095427296</v>
      </c>
    </row>
    <row r="60" spans="1:20" x14ac:dyDescent="0.35">
      <c r="A60" s="2" t="s">
        <v>182</v>
      </c>
      <c r="B60" s="1" t="s">
        <v>183</v>
      </c>
      <c r="C60" s="1" t="s">
        <v>184</v>
      </c>
      <c r="D60" s="1">
        <v>2.94</v>
      </c>
      <c r="E60" s="1">
        <f t="shared" si="0"/>
        <v>2.94E+21</v>
      </c>
      <c r="F60" s="1"/>
      <c r="G60" s="1"/>
      <c r="H60" s="1">
        <v>118</v>
      </c>
      <c r="I60" s="17">
        <f t="shared" si="1"/>
        <v>3.2777804000000001E-2</v>
      </c>
      <c r="J60" s="6">
        <f t="shared" si="8"/>
        <v>4.2906040170176864E+16</v>
      </c>
      <c r="K60" s="11">
        <f t="shared" si="2"/>
        <v>1.390490063851042</v>
      </c>
      <c r="L60" s="1">
        <v>0.31</v>
      </c>
      <c r="M60" s="1">
        <v>0.01</v>
      </c>
      <c r="N60" s="1">
        <v>0.05</v>
      </c>
      <c r="O60" s="6">
        <f t="shared" si="9"/>
        <v>1.6996164086124945E-3</v>
      </c>
      <c r="P60" s="6">
        <f t="shared" si="3"/>
        <v>509884.92258374835</v>
      </c>
      <c r="Q60" s="11">
        <f t="shared" si="4"/>
        <v>509.88492258374833</v>
      </c>
      <c r="R60" s="6">
        <f t="shared" si="5"/>
        <v>33659391184.001572</v>
      </c>
      <c r="S60" s="6">
        <f t="shared" si="6"/>
        <v>1067.3322927448496</v>
      </c>
      <c r="T60" s="8">
        <f t="shared" si="7"/>
        <v>1.0673322927448496</v>
      </c>
    </row>
    <row r="61" spans="1:20" x14ac:dyDescent="0.35">
      <c r="A61" s="2" t="s">
        <v>185</v>
      </c>
      <c r="B61" s="1" t="s">
        <v>186</v>
      </c>
      <c r="C61" s="1" t="s">
        <v>187</v>
      </c>
      <c r="D61" s="1">
        <v>1.22</v>
      </c>
      <c r="E61" s="1">
        <f t="shared" si="0"/>
        <v>1.22E+21</v>
      </c>
      <c r="F61" s="1"/>
      <c r="G61" s="1"/>
      <c r="H61" s="1">
        <v>312</v>
      </c>
      <c r="I61" s="17">
        <f t="shared" si="1"/>
        <v>8.6666736000000008E-2</v>
      </c>
      <c r="J61" s="6">
        <f t="shared" si="8"/>
        <v>1.1344649763063933E+17</v>
      </c>
      <c r="K61" s="11">
        <f t="shared" si="2"/>
        <v>3.6765506000656529</v>
      </c>
      <c r="L61" s="1"/>
      <c r="M61" s="1"/>
      <c r="N61" s="1"/>
      <c r="O61" s="6">
        <f t="shared" si="9"/>
        <v>0</v>
      </c>
      <c r="P61" s="6">
        <f t="shared" si="3"/>
        <v>0</v>
      </c>
      <c r="Q61" s="11">
        <f t="shared" si="4"/>
        <v>0</v>
      </c>
      <c r="R61" s="6" t="e">
        <f t="shared" si="5"/>
        <v>#DIV/0!</v>
      </c>
      <c r="S61" s="6" t="e">
        <f t="shared" si="6"/>
        <v>#DIV/0!</v>
      </c>
      <c r="T61" s="3" t="e">
        <f t="shared" si="7"/>
        <v>#DIV/0!</v>
      </c>
    </row>
    <row r="62" spans="1:20" x14ac:dyDescent="0.35">
      <c r="A62" s="13" t="s">
        <v>203</v>
      </c>
      <c r="B62" s="12" t="s">
        <v>204</v>
      </c>
      <c r="C62" s="12" t="s">
        <v>205</v>
      </c>
      <c r="D62" s="1"/>
      <c r="E62" s="1">
        <f t="shared" si="0"/>
        <v>0</v>
      </c>
      <c r="F62" s="1"/>
      <c r="G62" s="1"/>
      <c r="H62" s="1">
        <f>ROUND(4.705/0.0166667,0)</f>
        <v>282</v>
      </c>
      <c r="I62" s="17">
        <f t="shared" si="1"/>
        <v>7.8333396E-2</v>
      </c>
      <c r="J62" s="6">
        <f t="shared" si="8"/>
        <v>1.0253817697176386E+17</v>
      </c>
      <c r="K62" s="11">
        <f t="shared" si="2"/>
        <v>3.3230360033024144</v>
      </c>
      <c r="L62" s="12">
        <v>0.21</v>
      </c>
      <c r="M62" s="12">
        <v>0.02</v>
      </c>
      <c r="N62" s="12">
        <v>0.02</v>
      </c>
      <c r="O62" s="6">
        <f t="shared" si="9"/>
        <v>1.3988775992123518E-3</v>
      </c>
      <c r="P62" s="6">
        <f t="shared" si="3"/>
        <v>419663.27976370556</v>
      </c>
      <c r="Q62" s="11">
        <f t="shared" si="4"/>
        <v>419.66327976370559</v>
      </c>
      <c r="R62" s="6">
        <f t="shared" si="5"/>
        <v>97733761247.349274</v>
      </c>
      <c r="S62" s="6">
        <f t="shared" si="6"/>
        <v>3099.1172389443582</v>
      </c>
      <c r="T62" s="8">
        <f t="shared" si="7"/>
        <v>3.0991172389443582</v>
      </c>
    </row>
    <row r="63" spans="1:20" x14ac:dyDescent="0.35">
      <c r="A63" s="13" t="s">
        <v>206</v>
      </c>
      <c r="B63" s="12" t="s">
        <v>209</v>
      </c>
      <c r="C63" s="12" t="s">
        <v>212</v>
      </c>
      <c r="D63" s="1"/>
      <c r="E63" s="1">
        <f t="shared" si="0"/>
        <v>0</v>
      </c>
      <c r="F63" s="1"/>
      <c r="G63" s="1"/>
      <c r="H63" s="1">
        <f>ROUND(4.595/0.0166667,0)</f>
        <v>276</v>
      </c>
      <c r="I63" s="17">
        <f t="shared" si="1"/>
        <v>7.6666728000000003E-2</v>
      </c>
      <c r="J63" s="6">
        <f t="shared" si="8"/>
        <v>1.0035651297382656E+17</v>
      </c>
      <c r="K63" s="11">
        <f t="shared" si="2"/>
        <v>3.2523330882871542</v>
      </c>
      <c r="L63" s="12">
        <v>0.15</v>
      </c>
      <c r="M63" s="1"/>
      <c r="N63" s="1"/>
      <c r="O63" s="6">
        <f t="shared" si="9"/>
        <v>1.1822673548187318E-3</v>
      </c>
      <c r="P63" s="6">
        <f t="shared" si="3"/>
        <v>354680.20644561952</v>
      </c>
      <c r="Q63" s="11">
        <f t="shared" si="4"/>
        <v>354.68020644561955</v>
      </c>
      <c r="R63" s="6">
        <f t="shared" si="5"/>
        <v>113179716431.92159</v>
      </c>
      <c r="S63" s="6">
        <f t="shared" si="6"/>
        <v>3588.905264837696</v>
      </c>
      <c r="T63" s="8">
        <f t="shared" si="7"/>
        <v>3.5889052648376958</v>
      </c>
    </row>
    <row r="64" spans="1:20" x14ac:dyDescent="0.35">
      <c r="A64" s="13" t="s">
        <v>207</v>
      </c>
      <c r="B64" s="12" t="s">
        <v>210</v>
      </c>
      <c r="C64" s="12" t="s">
        <v>213</v>
      </c>
      <c r="D64" s="1"/>
      <c r="E64" s="1">
        <f t="shared" si="0"/>
        <v>0</v>
      </c>
      <c r="F64" s="1"/>
      <c r="G64" s="1"/>
      <c r="H64" s="1">
        <f>ROUND(2.8/0.0166667,0)</f>
        <v>168</v>
      </c>
      <c r="I64" s="17">
        <f t="shared" si="1"/>
        <v>4.6666704000000003E-2</v>
      </c>
      <c r="J64" s="6">
        <f t="shared" si="8"/>
        <v>6.1086567377017784E+16</v>
      </c>
      <c r="K64" s="11">
        <f t="shared" si="2"/>
        <v>1.9796808243225095</v>
      </c>
      <c r="L64" s="12">
        <v>0.21</v>
      </c>
      <c r="M64" s="1">
        <v>0.02</v>
      </c>
      <c r="N64" s="1">
        <v>0.02</v>
      </c>
      <c r="O64" s="6">
        <f t="shared" si="9"/>
        <v>1.3988775992123518E-3</v>
      </c>
      <c r="P64" s="6">
        <f t="shared" si="3"/>
        <v>419663.27976370556</v>
      </c>
      <c r="Q64" s="11">
        <f t="shared" si="4"/>
        <v>419.66327976370559</v>
      </c>
      <c r="R64" s="6">
        <f t="shared" si="5"/>
        <v>58224362552.199486</v>
      </c>
      <c r="S64" s="6">
        <f t="shared" si="6"/>
        <v>1846.282424917538</v>
      </c>
      <c r="T64" s="8">
        <f t="shared" si="7"/>
        <v>1.846282424917538</v>
      </c>
    </row>
    <row r="65" spans="1:20" ht="15" thickBot="1" x14ac:dyDescent="0.4">
      <c r="A65" s="14" t="s">
        <v>208</v>
      </c>
      <c r="B65" s="15" t="s">
        <v>211</v>
      </c>
      <c r="C65" s="15" t="s">
        <v>214</v>
      </c>
      <c r="D65" s="4"/>
      <c r="E65" s="4">
        <f t="shared" si="0"/>
        <v>0</v>
      </c>
      <c r="F65" s="4"/>
      <c r="G65" s="4"/>
      <c r="H65" s="4">
        <f>ROUND(3.03/0.0166667,0)</f>
        <v>182</v>
      </c>
      <c r="I65" s="18">
        <f t="shared" si="1"/>
        <v>5.0555596000000001E-2</v>
      </c>
      <c r="J65" s="5">
        <f t="shared" si="8"/>
        <v>6.617711529358112E+16</v>
      </c>
      <c r="K65" s="16">
        <f t="shared" si="2"/>
        <v>2.144654246933039</v>
      </c>
      <c r="L65" s="15">
        <v>0.19</v>
      </c>
      <c r="M65" s="4">
        <v>0.02</v>
      </c>
      <c r="N65" s="4">
        <v>0.05</v>
      </c>
      <c r="O65" s="5">
        <f t="shared" si="9"/>
        <v>1.3305980075923641E-3</v>
      </c>
      <c r="P65" s="5">
        <f t="shared" si="3"/>
        <v>399179.40227770922</v>
      </c>
      <c r="Q65" s="16">
        <f t="shared" si="4"/>
        <v>399.17940227770924</v>
      </c>
      <c r="R65" s="5">
        <f t="shared" si="5"/>
        <v>66313156356.24073</v>
      </c>
      <c r="S65" s="5">
        <f t="shared" si="6"/>
        <v>2102.7763938432499</v>
      </c>
      <c r="T65" s="10">
        <f t="shared" si="7"/>
        <v>2.10277639384325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2018-05-30T17:54:23Z</dcterms:created>
  <dcterms:modified xsi:type="dcterms:W3CDTF">2018-06-11T10:54:21Z</dcterms:modified>
</cp:coreProperties>
</file>