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194375fe2f9ab6/Desktop/ASU Data Bootcamp/"/>
    </mc:Choice>
  </mc:AlternateContent>
  <xr:revisionPtr revIDLastSave="350" documentId="8_{CF341535-9103-4E7B-9F69-2C7205FF667F}" xr6:coauthVersionLast="47" xr6:coauthVersionMax="47" xr10:uidLastSave="{E6858EC0-9834-422A-B948-90415CF24A77}"/>
  <bookViews>
    <workbookView xWindow="-120" yWindow="-120" windowWidth="38640" windowHeight="21120" xr2:uid="{00000000-000D-0000-FFFF-FFFF00000000}"/>
  </bookViews>
  <sheets>
    <sheet name="Crowdfunding" sheetId="1" r:id="rId1"/>
    <sheet name="Parent_Category" sheetId="2" r:id="rId2"/>
    <sheet name="Sub_Category" sheetId="3" r:id="rId3"/>
    <sheet name="Date_Created" sheetId="4" r:id="rId4"/>
    <sheet name="Crowdfunding_Goal_Analysis" sheetId="5" r:id="rId5"/>
    <sheet name="Statistical_Analysis" sheetId="6" r:id="rId6"/>
  </sheets>
  <definedNames>
    <definedName name="_xlnm._FilterDatabase" localSheetId="0" hidden="1">Crowdfunding!$A$1:$T$1001</definedName>
    <definedName name="_xlnm._FilterDatabase" localSheetId="5" hidden="1">Statistical_Analysis!$A$1:$B$566</definedName>
    <definedName name="_xlchart.v1.0" hidden="1">Statistical_Analysis!$A$2:$A$566</definedName>
    <definedName name="_xlchart.v1.1" hidden="1">Statistical_Analysis!$B$1</definedName>
    <definedName name="_xlchart.v1.2" hidden="1">Statistical_Analysis!$B$2:$B$566</definedName>
    <definedName name="_xlchart.v1.3" hidden="1">Statistical_Analysis!$A$2:$A$566</definedName>
    <definedName name="_xlchart.v1.4" hidden="1">Statistical_Analysis!$B$1</definedName>
    <definedName name="_xlchart.v1.5" hidden="1">Statistical_Analysis!$B$2:$B$566</definedName>
    <definedName name="_xlchart.v1.6" hidden="1">Statistical_Analysis!$E$2:$E$365</definedName>
    <definedName name="_xlchart.v1.7" hidden="1">Statistical_Analysis!$E$2:$E$365</definedName>
  </definedNames>
  <calcPr calcId="191029"/>
  <pivotCaches>
    <pivotCache cacheId="1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6" l="1"/>
  <c r="H7" i="6"/>
  <c r="I6" i="6"/>
  <c r="H6" i="6"/>
  <c r="I5" i="6"/>
  <c r="H5" i="6"/>
  <c r="I4" i="6"/>
  <c r="H4" i="6"/>
  <c r="I3" i="6"/>
  <c r="H3" i="6"/>
  <c r="I2" i="6"/>
  <c r="H2" i="6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B14" i="5"/>
  <c r="B13" i="5"/>
  <c r="B12" i="5"/>
  <c r="B11" i="5"/>
  <c r="B10" i="5"/>
  <c r="B9" i="5"/>
  <c r="B8" i="5"/>
  <c r="B7" i="5"/>
  <c r="B6" i="5"/>
  <c r="B5" i="5"/>
  <c r="B4" i="5"/>
  <c r="B3" i="5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8" i="5" l="1"/>
  <c r="F8" i="5" s="1"/>
  <c r="E7" i="5"/>
  <c r="F7" i="5" s="1"/>
  <c r="E3" i="5"/>
  <c r="H3" i="5" s="1"/>
  <c r="E4" i="5"/>
  <c r="H4" i="5" s="1"/>
  <c r="E6" i="5"/>
  <c r="F6" i="5" s="1"/>
  <c r="E9" i="5"/>
  <c r="G9" i="5" s="1"/>
  <c r="E11" i="5"/>
  <c r="G11" i="5" s="1"/>
  <c r="E10" i="5"/>
  <c r="G10" i="5" s="1"/>
  <c r="E12" i="5"/>
  <c r="H12" i="5" s="1"/>
  <c r="E13" i="5"/>
  <c r="G13" i="5" s="1"/>
  <c r="E5" i="5"/>
  <c r="H5" i="5" s="1"/>
  <c r="E14" i="5"/>
  <c r="G14" i="5" s="1"/>
  <c r="H8" i="5" l="1"/>
  <c r="G8" i="5"/>
  <c r="G7" i="5"/>
  <c r="H14" i="5"/>
  <c r="F14" i="5"/>
  <c r="G12" i="5"/>
  <c r="F13" i="5"/>
  <c r="F11" i="5"/>
  <c r="F12" i="5"/>
  <c r="H7" i="5"/>
  <c r="H11" i="5"/>
  <c r="G3" i="5"/>
  <c r="G4" i="5"/>
  <c r="F4" i="5"/>
  <c r="F3" i="5"/>
  <c r="H10" i="5"/>
  <c r="G5" i="5"/>
  <c r="F10" i="5"/>
  <c r="H13" i="5"/>
  <c r="F5" i="5"/>
  <c r="F9" i="5"/>
  <c r="H9" i="5"/>
  <c r="G6" i="5"/>
  <c r="H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<sst xmlns="http://schemas.openxmlformats.org/spreadsheetml/2006/main" count="7064" uniqueCount="2116">
  <si>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</si>
  <si>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</si>
  <si>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</si>
  <si>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</si>
  <si>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</si>
  <si>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</si>
  <si>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</si>
  <si>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</si>
  <si>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</si>
  <si>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</si>
  <si>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</si>
  <si>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</si>
  <si>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</si>
  <si>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</si>
  <si>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</si>
  <si>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</si>
  <si>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</si>
  <si>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</si>
  <si>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</si>
  <si>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</si>
  <si>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</si>
  <si>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</si>
  <si>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</si>
  <si>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</si>
  <si>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</si>
  <si>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</si>
  <si>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</si>
  <si>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</si>
  <si>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</si>
  <si>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</si>
  <si>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</si>
  <si>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</si>
  <si>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</si>
  <si>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</si>
  <si>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</si>
  <si>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</si>
  <si>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</si>
  <si>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</si>
  <si>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</si>
  <si>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</si>
  <si>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</si>
  <si>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</si>
  <si>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</si>
  <si>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</si>
  <si>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</si>
  <si>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</si>
  <si>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</si>
  <si>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</si>
  <si>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</si>
  <si>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</si>
  <si>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</si>
  <si>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</si>
  <si>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</si>
  <si>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</si>
  <si>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</si>
  <si>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</si>
  <si>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</si>
  <si>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</si>
  <si>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</si>
  <si>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</si>
  <si>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</si>
  <si>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</si>
  <si>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</si>
  <si>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</si>
  <si>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</si>
  <si>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</si>
  <si>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</si>
  <si>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</si>
  <si>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</si>
  <si>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</si>
  <si>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</si>
  <si>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</si>
  <si>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</si>
  <si>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</si>
  <si>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</si>
  <si>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</si>
  <si>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</si>
  <si>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</si>
  <si>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</si>
  <si>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</si>
  <si>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</si>
  <si>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</si>
  <si>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</si>
  <si>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</si>
  <si>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</si>
  <si>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</si>
  <si>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</si>
  <si>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</si>
  <si>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</si>
  <si>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</si>
  <si>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</si>
  <si>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</si>
  <si>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</si>
  <si>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</si>
  <si>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</si>
  <si>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</si>
  <si>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</si>
  <si>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</si>
  <si>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</si>
  <si>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</si>
  <si>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</si>
  <si>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</si>
  <si>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</si>
  <si>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</si>
  <si>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</si>
  <si>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</si>
  <si>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</si>
  <si>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</si>
  <si>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</si>
  <si>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</si>
  <si>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</si>
  <si>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</si>
  <si>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</si>
  <si>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</si>
  <si>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</si>
  <si>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</si>
  <si>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</si>
  <si>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</si>
  <si>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</si>
  <si>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</si>
  <si>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</si>
  <si>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</si>
  <si>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</si>
  <si>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</si>
  <si>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</si>
  <si>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</si>
  <si>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</si>
  <si>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</si>
  <si>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</si>
  <si>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</si>
  <si>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</si>
  <si>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</si>
  <si>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</si>
  <si>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</si>
  <si>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</si>
  <si>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</si>
  <si>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</si>
  <si>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</si>
  <si>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</si>
  <si>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</si>
  <si>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</si>
  <si>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</si>
  <si>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</si>
  <si>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</si>
  <si>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</si>
  <si>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</si>
  <si>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</si>
  <si>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</si>
  <si>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</si>
  <si>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</si>
  <si>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</si>
  <si>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</si>
  <si>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</si>
  <si>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</si>
  <si>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</si>
  <si>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</si>
  <si>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</si>
  <si>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</si>
  <si>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</si>
  <si>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</si>
  <si>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</si>
  <si>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</si>
  <si>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</si>
  <si>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</si>
  <si>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</si>
  <si>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</si>
  <si>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</si>
  <si>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</si>
  <si>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</si>
  <si>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</si>
  <si>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</si>
  <si>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</si>
  <si>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</si>
  <si>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</si>
  <si>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</si>
  <si>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</si>
  <si>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</si>
  <si>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</si>
  <si>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</si>
  <si>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</si>
  <si>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</si>
  <si>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</si>
  <si>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</si>
  <si>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</si>
  <si>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</si>
  <si>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</si>
  <si>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</si>
  <si>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</si>
  <si>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</si>
  <si>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</si>
  <si>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</si>
  <si>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</si>
  <si>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</si>
  <si>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</si>
  <si>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</si>
  <si>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</si>
  <si>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</si>
  <si>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</si>
  <si>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</si>
  <si>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</si>
  <si>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</si>
  <si>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</si>
  <si>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</si>
  <si>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</si>
  <si>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</si>
  <si>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</si>
  <si>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</si>
  <si>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</si>
  <si>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</si>
  <si>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</si>
  <si>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</si>
  <si>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</si>
  <si>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</si>
  <si>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</si>
  <si>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</si>
  <si>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</si>
  <si>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</si>
  <si>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</si>
  <si>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</si>
  <si>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</si>
  <si>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</si>
  <si>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</si>
  <si>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</si>
  <si>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</si>
  <si>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</si>
  <si>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</si>
  <si>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</si>
  <si>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</si>
  <si>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</si>
  <si>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</si>
  <si>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</si>
  <si>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</si>
  <si>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</si>
  <si>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</si>
  <si>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</si>
  <si>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</si>
  <si>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</si>
  <si>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</si>
  <si>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</si>
  <si>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</si>
  <si>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</si>
  <si>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</si>
  <si>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</si>
  <si>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</si>
  <si>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</si>
  <si>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</si>
  <si>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</si>
  <si>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</si>
  <si>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</si>
  <si>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</si>
  <si>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</si>
  <si>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</si>
  <si>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</si>
  <si>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</si>
  <si>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</si>
  <si>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</si>
  <si>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</si>
  <si>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</si>
  <si>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</si>
  <si>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</si>
  <si>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</si>
  <si>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</si>
  <si>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</si>
  <si>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</si>
  <si>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</si>
  <si>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</si>
  <si>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</si>
  <si>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</si>
  <si>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</si>
  <si>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</si>
  <si>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</si>
  <si>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</si>
  <si>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</si>
  <si>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</si>
  <si>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</si>
  <si>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</si>
  <si>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</si>
  <si>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</si>
  <si>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</si>
  <si>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</si>
  <si>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</si>
  <si>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</si>
  <si>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</si>
  <si>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</si>
  <si>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</si>
  <si>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</si>
  <si>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</si>
  <si>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</si>
  <si>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</si>
  <si>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</si>
  <si>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</si>
  <si>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</si>
  <si>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</si>
  <si>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</si>
  <si>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</si>
  <si>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</si>
  <si>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</si>
  <si>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</si>
  <si>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</si>
  <si>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</si>
  <si>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</si>
  <si>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</si>
  <si>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</si>
  <si>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</si>
  <si>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</si>
  <si>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</si>
  <si>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</si>
  <si>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</si>
  <si>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</si>
  <si>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</si>
  <si>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</si>
  <si>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</si>
  <si>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</si>
  <si>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</si>
  <si>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</si>
  <si>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</si>
  <si>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</si>
  <si>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</si>
  <si>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</si>
  <si>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</si>
  <si>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</si>
  <si>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</si>
  <si>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</si>
  <si>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</si>
  <si>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</si>
  <si>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</si>
  <si>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</si>
  <si>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</si>
  <si>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</si>
  <si>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</si>
  <si>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</si>
  <si>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</si>
  <si>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</si>
  <si>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</si>
  <si>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</si>
  <si>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</si>
  <si>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</si>
  <si>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</si>
  <si>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</si>
  <si>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</si>
  <si>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</si>
  <si>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</si>
  <si>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</si>
  <si>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</si>
  <si>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</si>
  <si>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</si>
  <si>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</si>
  <si>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</si>
  <si>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</si>
  <si>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</si>
  <si>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</si>
  <si>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</si>
  <si>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</si>
  <si>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</si>
  <si>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</si>
  <si>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</si>
  <si>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</si>
  <si>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</si>
  <si>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</si>
  <si>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</si>
  <si>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</si>
  <si>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</si>
  <si>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</si>
  <si>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</si>
  <si>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</si>
  <si>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</si>
  <si>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</si>
  <si>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</si>
  <si>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</si>
  <si>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</si>
  <si>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</si>
  <si>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</si>
  <si>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</si>
  <si>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</si>
  <si>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</si>
  <si>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</si>
  <si>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</si>
  <si>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</si>
  <si>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</si>
  <si>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</si>
  <si>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</si>
  <si>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</si>
  <si>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</si>
  <si>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</si>
  <si>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</si>
  <si>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</si>
  <si>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</si>
  <si>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</si>
  <si>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</si>
  <si>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</si>
  <si>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</si>
  <si>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</si>
  <si>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</si>
  <si>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</si>
  <si>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</si>
  <si>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</si>
  <si>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</si>
  <si>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</si>
  <si>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</si>
  <si>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</si>
  <si>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</si>
  <si>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</si>
  <si>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</si>
  <si>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</si>
  <si>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</si>
  <si>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</si>
  <si>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</si>
  <si>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</si>
  <si>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</si>
  <si>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</si>
  <si>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</si>
  <si>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</si>
  <si>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</si>
  <si>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</si>
  <si>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</si>
  <si>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</si>
  <si>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</si>
  <si>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</si>
  <si>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</si>
  <si>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</si>
  <si>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</si>
  <si>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</si>
  <si>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</si>
  <si>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</si>
  <si>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</si>
  <si>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</si>
  <si>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</si>
  <si>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</si>
  <si>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</si>
  <si>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</si>
  <si>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</si>
  <si>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</si>
  <si>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</si>
  <si>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</si>
  <si>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</si>
  <si>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</si>
  <si>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</si>
  <si>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</si>
  <si>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</si>
  <si>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</si>
  <si>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</si>
  <si>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</si>
  <si>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</si>
  <si>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</si>
  <si>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</si>
  <si>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</si>
  <si>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</si>
  <si>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</si>
  <si>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</si>
  <si>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</si>
  <si>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</si>
  <si>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</si>
  <si>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</si>
  <si>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</si>
  <si>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</si>
  <si>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</si>
  <si>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</si>
  <si>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</si>
  <si>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</si>
  <si>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</si>
  <si>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</si>
  <si>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</si>
  <si>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</si>
  <si>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</si>
  <si>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</si>
  <si>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</si>
  <si>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</si>
  <si>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</si>
  <si>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</si>
  <si>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</si>
  <si>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</si>
  <si>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</si>
  <si>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</si>
  <si>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</si>
  <si>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</si>
  <si>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</si>
  <si>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</si>
  <si>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</si>
  <si>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</si>
  <si>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</si>
  <si>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</si>
  <si>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</si>
  <si>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</si>
  <si>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</si>
  <si>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</si>
  <si>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</si>
  <si>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</si>
  <si>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</si>
  <si>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</si>
  <si>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</si>
  <si>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</si>
  <si>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</si>
  <si>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</si>
  <si>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</si>
  <si>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</si>
  <si>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</si>
  <si>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</si>
  <si>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</si>
  <si>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</si>
  <si>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</si>
  <si>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</si>
  <si>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</si>
  <si>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</si>
  <si>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</si>
  <si>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</si>
  <si>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</si>
  <si>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</si>
  <si>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</si>
  <si>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</si>
  <si>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</si>
  <si>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</si>
  <si>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</si>
  <si>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</si>
  <si>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</si>
  <si>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</si>
  <si>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</si>
  <si>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</si>
  <si>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</si>
  <si>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</si>
  <si>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</si>
  <si>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</si>
  <si>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</si>
  <si>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</si>
  <si>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</si>
  <si>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</si>
  <si>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</si>
  <si>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</si>
  <si>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</si>
  <si>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</si>
  <si>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</si>
  <si>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</si>
  <si>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</si>
  <si>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</si>
  <si>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</si>
  <si>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</si>
  <si>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</si>
  <si>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</si>
  <si>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</si>
  <si>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</si>
  <si>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</si>
  <si>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</si>
  <si>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</si>
  <si>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</si>
  <si>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</si>
  <si>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</si>
  <si>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</si>
  <si>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</si>
  <si>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</si>
  <si>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</si>
  <si>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</si>
  <si>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</si>
  <si>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</si>
  <si>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</si>
  <si>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</si>
  <si>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</si>
  <si>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</si>
  <si>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</si>
  <si>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</si>
  <si>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</si>
  <si>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</si>
  <si>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</si>
  <si>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</si>
  <si>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</si>
  <si>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</si>
  <si>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</si>
  <si>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</si>
  <si>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</si>
  <si>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</si>
  <si>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</si>
  <si>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</si>
  <si>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</si>
  <si>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</si>
  <si>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</si>
  <si>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</si>
  <si>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</si>
  <si>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</si>
  <si>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</si>
  <si>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</si>
  <si>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</si>
  <si>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</si>
  <si>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</si>
  <si>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</si>
  <si>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</si>
  <si>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</si>
  <si>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</si>
  <si>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</si>
  <si>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</si>
  <si>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</si>
  <si>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</si>
  <si>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</si>
  <si>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</si>
  <si>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</si>
  <si>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</si>
  <si>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</si>
  <si>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</si>
  <si>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</si>
  <si>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</si>
  <si>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</si>
  <si>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</si>
  <si>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</si>
  <si>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</si>
  <si>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</si>
  <si>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</si>
  <si>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</si>
  <si>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</si>
  <si>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</si>
  <si>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</si>
  <si>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</si>
  <si>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</si>
  <si>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</si>
  <si>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</si>
  <si>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</si>
  <si>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</si>
  <si>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</si>
  <si>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</si>
  <si>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</si>
  <si>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</si>
  <si>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</si>
  <si>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</si>
  <si>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</si>
  <si>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</si>
  <si>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</si>
  <si>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</si>
  <si>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</si>
  <si>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</si>
  <si>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</si>
  <si>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</si>
  <si>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</si>
  <si>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</si>
  <si>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</si>
  <si>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</si>
  <si>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</si>
  <si>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</si>
  <si>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</si>
  <si>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</si>
  <si>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</si>
  <si>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</si>
  <si>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</si>
  <si>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</si>
  <si>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</si>
  <si>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</si>
  <si>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</si>
  <si>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</si>
  <si>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</si>
  <si>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</si>
  <si>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</si>
  <si>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</si>
  <si>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</si>
  <si>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</si>
  <si>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</si>
  <si>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</si>
  <si>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</si>
  <si>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</si>
  <si>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</si>
  <si>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</si>
  <si>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</si>
  <si>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</si>
  <si>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</si>
  <si>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</si>
  <si>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</si>
  <si>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</si>
  <si>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</si>
  <si>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</si>
  <si>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</si>
  <si>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</si>
  <si>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</si>
  <si>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</si>
  <si>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</si>
  <si>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</si>
  <si>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</si>
  <si>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</si>
  <si>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</si>
  <si>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</si>
  <si>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</si>
  <si>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</si>
  <si>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</si>
  <si>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</si>
  <si>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</si>
  <si>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</si>
  <si>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</si>
  <si>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</si>
  <si>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</si>
  <si>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</si>
  <si>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</si>
  <si>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</si>
  <si>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</si>
  <si>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</si>
  <si>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</si>
  <si>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</si>
  <si>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</si>
  <si>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</si>
  <si>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</si>
  <si>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</si>
  <si>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</si>
  <si>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</si>
  <si>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</si>
  <si>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</si>
  <si>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</si>
  <si>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</si>
  <si>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</si>
  <si>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</si>
  <si>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</si>
  <si>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</si>
  <si>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</si>
  <si>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</si>
  <si>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</si>
  <si>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</si>
  <si>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</si>
  <si>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</si>
  <si>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</si>
  <si>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</si>
  <si>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</si>
  <si>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</si>
  <si>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</si>
  <si>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</si>
  <si>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</si>
  <si>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</si>
  <si>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</si>
  <si>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</si>
  <si>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</si>
  <si>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</si>
  <si>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</si>
  <si>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</si>
  <si>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</si>
  <si>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</si>
  <si>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</si>
  <si>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</si>
  <si>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</si>
  <si>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</si>
  <si>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</si>
  <si>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</si>
  <si>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</si>
  <si>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</si>
  <si>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</si>
  <si>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</si>
  <si>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</si>
  <si>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</si>
  <si>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</si>
  <si>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</si>
  <si>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</si>
  <si>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</si>
  <si>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</si>
  <si>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</si>
  <si>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</si>
  <si>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</si>
  <si>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</si>
  <si>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</si>
  <si>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</si>
  <si>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</si>
  <si>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</si>
  <si>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</si>
  <si>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</si>
  <si>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</si>
  <si>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</si>
  <si>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</si>
  <si>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</si>
  <si>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</si>
  <si>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</si>
  <si>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</si>
  <si>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</si>
  <si>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</si>
  <si>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</si>
  <si>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</si>
  <si>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</si>
  <si>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</si>
  <si>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</si>
  <si>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</si>
  <si>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</si>
  <si>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</si>
  <si>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</si>
  <si>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</si>
  <si>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</si>
  <si>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</si>
  <si>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</si>
  <si>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</si>
  <si>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</si>
  <si>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</si>
  <si>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</si>
  <si>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</si>
  <si>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</si>
  <si>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</si>
  <si>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</si>
  <si>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</si>
  <si>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</si>
  <si>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</si>
  <si>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</si>
  <si>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</si>
  <si>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</si>
  <si>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</si>
  <si>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</si>
  <si>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</si>
  <si>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</si>
  <si>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</si>
  <si>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</si>
  <si>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</si>
  <si>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</si>
  <si>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</si>
  <si>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</si>
  <si>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</si>
  <si>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</si>
  <si>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</si>
  <si>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</si>
  <si>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</si>
  <si>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</si>
  <si>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</si>
  <si>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</si>
  <si>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</si>
  <si>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</si>
  <si>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</si>
  <si>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</si>
  <si>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</si>
  <si>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</si>
  <si>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</si>
  <si>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</si>
  <si>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</si>
  <si>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</si>
  <si>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</si>
  <si>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</si>
  <si>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</si>
  <si>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</si>
  <si>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</si>
  <si>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</si>
  <si>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</si>
  <si>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</si>
  <si>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</si>
  <si>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</si>
  <si>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</si>
  <si>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</si>
  <si>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</si>
  <si>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</si>
  <si>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</si>
  <si>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</si>
  <si>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</si>
  <si>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</si>
  <si>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</si>
  <si>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</si>
  <si>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</si>
  <si>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</si>
  <si>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</si>
  <si>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</si>
  <si>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</si>
  <si>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</si>
  <si>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</si>
  <si>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</si>
  <si>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</si>
  <si>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</si>
  <si>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</si>
  <si>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</si>
  <si>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</si>
  <si>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</si>
  <si>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</si>
  <si>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</si>
  <si>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</si>
  <si>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</si>
  <si>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</si>
  <si>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</si>
  <si>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</si>
  <si>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</si>
  <si>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</si>
  <si>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</si>
  <si>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</si>
  <si>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</si>
  <si>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</si>
  <si>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</si>
  <si>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</si>
  <si>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</si>
  <si>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</si>
  <si>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</si>
  <si>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</si>
  <si>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</si>
  <si>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</si>
  <si>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</si>
  <si>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</si>
  <si>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</si>
  <si>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</si>
  <si>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</si>
  <si>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</si>
  <si>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</si>
  <si>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</si>
  <si>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</si>
  <si>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</si>
  <si>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</si>
  <si>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</si>
  <si>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</si>
  <si>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</si>
  <si>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</si>
  <si>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</si>
  <si>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</si>
  <si>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</si>
  <si>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</si>
  <si>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</si>
  <si>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</si>
  <si>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</si>
  <si>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</si>
  <si>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</si>
  <si>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</si>
  <si>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</si>
  <si>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</si>
  <si>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</si>
  <si>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</si>
  <si>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</si>
  <si>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</si>
  <si>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</si>
  <si>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</si>
  <si>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</si>
  <si>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</si>
  <si>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</si>
  <si>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</si>
  <si>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</si>
  <si>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</si>
  <si>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</si>
  <si>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</si>
  <si>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</si>
  <si>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</si>
  <si>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</si>
  <si>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</si>
  <si>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</si>
  <si>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</si>
  <si>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</si>
  <si>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</si>
  <si>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</si>
  <si>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</si>
  <si>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</si>
  <si>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</si>
  <si>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</si>
  <si>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</si>
  <si>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</si>
  <si>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</si>
  <si>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</si>
  <si>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</si>
  <si>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</si>
  <si>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</si>
  <si>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</si>
  <si>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</si>
  <si>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</si>
  <si>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</si>
  <si>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</si>
  <si>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</si>
  <si>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</si>
  <si>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</si>
  <si>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</si>
  <si>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</si>
  <si>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</si>
  <si>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</si>
  <si>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</si>
  <si>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</si>
  <si>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</si>
  <si>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</si>
  <si>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</si>
  <si>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</si>
  <si>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</si>
  <si>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</si>
  <si>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</si>
  <si>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</si>
  <si>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</si>
  <si>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</si>
  <si>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</si>
  <si>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</si>
  <si>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</si>
  <si>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</si>
  <si>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</si>
  <si>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</si>
  <si>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</si>
  <si>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</si>
  <si>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</si>
  <si>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</si>
  <si>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</si>
  <si>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</si>
  <si>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</si>
  <si>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</si>
  <si>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</si>
  <si>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</si>
  <si>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</si>
  <si>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</si>
  <si>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</si>
  <si>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</si>
  <si>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</si>
  <si>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</si>
  <si>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</si>
  <si>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</si>
  <si>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</si>
  <si>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</si>
  <si>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</si>
  <si>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</si>
  <si>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</si>
  <si>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</si>
  <si>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</si>
  <si>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</si>
  <si>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</si>
  <si>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</si>
  <si>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</si>
  <si>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</si>
  <si>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</si>
  <si>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</si>
  <si>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</si>
  <si>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</si>
  <si>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</si>
  <si>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</si>
  <si>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</si>
  <si>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</si>
  <si>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</si>
  <si>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</si>
  <si>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</si>
  <si>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</si>
  <si>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</si>
  <si>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</si>
  <si>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</si>
  <si>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</si>
  <si>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</si>
  <si>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</si>
  <si>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</si>
  <si>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</si>
  <si>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</si>
  <si>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</si>
  <si>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</si>
  <si>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</si>
  <si>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</si>
  <si>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</si>
  <si>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</si>
  <si>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</si>
  <si>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</si>
  <si>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</si>
  <si>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</si>
  <si>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</si>
  <si>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</si>
  <si>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</si>
  <si>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</si>
  <si>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</si>
  <si>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</si>
  <si>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</si>
  <si>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</si>
  <si>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</si>
  <si>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</si>
  <si>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</si>
  <si>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</si>
  <si>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</si>
  <si>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</si>
  <si>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</si>
  <si>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</si>
  <si>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</si>
  <si>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</si>
  <si>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</si>
  <si>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</si>
  <si>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</si>
  <si>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</si>
  <si>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</si>
  <si>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</si>
  <si>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</si>
  <si>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</si>
  <si>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</si>
  <si>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</si>
  <si>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</si>
  <si>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</si>
  <si>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</si>
  <si>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</si>
  <si>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</si>
  <si>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</si>
  <si>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</si>
  <si>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</si>
  <si>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</si>
  <si>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</si>
  <si>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</si>
  <si>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</si>
  <si>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</si>
  <si>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</si>
  <si>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</si>
  <si>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</si>
  <si>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</si>
  <si>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</si>
  <si>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</si>
  <si>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</si>
  <si>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</si>
  <si>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</si>
  <si>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</si>
  <si>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</si>
  <si>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</si>
  <si>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</si>
  <si>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</si>
  <si>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</si>
  <si>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</si>
  <si>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</si>
  <si>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</si>
  <si>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</si>
  <si>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</si>
  <si>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</si>
  <si>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</si>
  <si>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</si>
  <si>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</si>
  <si>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</si>
  <si>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</si>
  <si>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</si>
  <si>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</si>
  <si>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</si>
  <si>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</si>
  <si>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</si>
  <si>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</si>
  <si>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</si>
  <si>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</si>
  <si>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</si>
  <si>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</si>
  <si>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</si>
  <si>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</si>
  <si>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</si>
  <si>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</si>
  <si>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</si>
  <si>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</si>
  <si>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</si>
  <si>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</si>
  <si>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</si>
  <si>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</si>
  <si>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</si>
  <si>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</si>
  <si>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</si>
  <si>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</si>
  <si>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</si>
  <si>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</si>
  <si>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</si>
  <si>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</si>
  <si>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</si>
  <si>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</si>
  <si>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</si>
  <si>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</si>
  <si>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</si>
  <si>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</si>
  <si>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</si>
  <si>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</si>
  <si>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</si>
  <si>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</si>
  <si>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</si>
  <si>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</si>
  <si>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</si>
  <si>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</si>
  <si>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</si>
  <si>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</si>
  <si>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</si>
  <si>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</si>
  <si>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</si>
  <si>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</si>
  <si>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</si>
  <si>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</si>
  <si>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</si>
  <si>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</si>
  <si>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</si>
  <si>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</si>
  <si>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</si>
  <si>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</si>
  <si>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</si>
  <si>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</si>
  <si>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</si>
  <si>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</si>
  <si>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</si>
  <si>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</si>
  <si>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</si>
  <si>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</si>
  <si>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</si>
  <si>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</si>
  <si>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</si>
  <si>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</si>
  <si>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</si>
  <si>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</si>
  <si>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</si>
  <si>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</si>
  <si>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</si>
  <si>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</si>
  <si>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</si>
  <si>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</si>
  <si>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</si>
  <si>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</si>
  <si>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</si>
  <si>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</si>
  <si>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</si>
  <si>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</si>
  <si>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</si>
  <si>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</si>
  <si>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</si>
  <si>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</si>
  <si>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</si>
  <si>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</si>
  <si>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</si>
  <si>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</si>
  <si>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</si>
  <si>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</si>
  <si>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</si>
  <si>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</si>
  <si>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</si>
  <si>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</si>
  <si>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</si>
  <si>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</si>
  <si>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</si>
  <si>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</si>
  <si>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</si>
  <si>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</si>
  <si>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</si>
  <si>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</si>
  <si>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</si>
  <si>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</si>
  <si>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</si>
  <si>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</si>
  <si>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</si>
  <si>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</si>
  <si>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</si>
  <si>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</si>
  <si>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</si>
  <si>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</si>
  <si>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</si>
  <si>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</si>
  <si>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</si>
  <si>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</si>
  <si>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</si>
  <si>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</si>
  <si>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</si>
  <si>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</si>
  <si>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</si>
  <si>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</si>
  <si>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</si>
  <si>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</si>
  <si>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</si>
  <si>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</si>
  <si>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</si>
  <si>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</si>
  <si>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</si>
  <si>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</si>
  <si>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</si>
  <si>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</si>
  <si>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</si>
  <si>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</si>
  <si>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</si>
  <si>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</si>
  <si>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</si>
  <si>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</si>
  <si>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</si>
  <si>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</si>
  <si>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</si>
  <si>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</si>
  <si>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</si>
  <si>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</si>
  <si>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</si>
  <si>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</si>
  <si>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</si>
  <si>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</si>
  <si>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</si>
  <si>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</si>
  <si>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</si>
  <si>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</si>
  <si>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</si>
  <si>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</si>
  <si>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</si>
  <si>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</si>
  <si>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</si>
  <si>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</si>
  <si>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</si>
  <si>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</si>
  <si>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</si>
  <si>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</si>
  <si>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</si>
  <si>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</si>
  <si>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</si>
  <si>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</si>
  <si>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</si>
  <si>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</si>
  <si>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</si>
  <si>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</si>
  <si>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</si>
  <si>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</si>
  <si>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</si>
  <si>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</si>
  <si>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</si>
  <si>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</si>
  <si>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</si>
  <si>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</si>
  <si>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</si>
  <si>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</si>
  <si>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</si>
  <si>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</si>
  <si>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</si>
  <si>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</si>
  <si>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</si>
  <si>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</si>
  <si>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</si>
  <si>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</si>
  <si>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</si>
  <si>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</si>
  <si>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</si>
  <si>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</si>
  <si>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</si>
  <si>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</si>
  <si>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</si>
  <si>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</si>
  <si>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</si>
  <si>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</si>
  <si>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</si>
  <si>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</si>
  <si>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</si>
  <si>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</si>
  <si>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</si>
  <si>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</si>
  <si>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</si>
  <si>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</si>
  <si>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</si>
  <si>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</si>
  <si>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</si>
  <si>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</si>
  <si>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</si>
  <si>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</si>
  <si>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</si>
  <si>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</si>
  <si>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</si>
  <si>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</si>
  <si>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</si>
  <si>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</si>
  <si>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</si>
  <si>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</si>
  <si>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</si>
  <si>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</si>
  <si>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</si>
  <si>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</si>
  <si>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</si>
  <si>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</si>
  <si>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</si>
  <si>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</si>
  <si>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</si>
  <si>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</si>
  <si>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</si>
  <si>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</si>
  <si>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</si>
  <si>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</si>
  <si>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</si>
  <si>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</si>
  <si>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</si>
  <si>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</si>
  <si>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</si>
  <si>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</si>
  <si>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</si>
  <si>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</si>
  <si>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</si>
  <si>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</si>
  <si>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</si>
  <si>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</si>
  <si>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</si>
  <si>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</si>
  <si>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</si>
  <si>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</si>
  <si>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</si>
  <si>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</si>
  <si>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</si>
  <si>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</si>
  <si>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</si>
  <si>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</si>
  <si>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</si>
  <si>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</si>
  <si>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</si>
  <si>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</si>
  <si>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</si>
  <si>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</si>
  <si>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</si>
  <si>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</si>
  <si>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</si>
  <si>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</si>
  <si>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</si>
  <si>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</si>
  <si>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</si>
  <si>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</si>
  <si>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</si>
  <si>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</si>
  <si>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</si>
  <si>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</si>
  <si>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</si>
  <si>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</si>
  <si>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</si>
  <si>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</si>
  <si>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</si>
  <si>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</si>
  <si>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</si>
  <si>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</si>
  <si>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</si>
  <si>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</si>
  <si>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</si>
  <si>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</si>
  <si>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</si>
  <si>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</si>
  <si>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</si>
  <si>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</si>
  <si>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</si>
  <si>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</si>
  <si>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</si>
  <si>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</si>
  <si>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</si>
  <si>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</si>
  <si>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</si>
  <si>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</si>
  <si>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</si>
  <si>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</si>
  <si>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</si>
  <si>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</si>
  <si>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</si>
  <si>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</si>
  <si>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</si>
  <si>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</si>
  <si>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</si>
  <si>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</si>
  <si>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</si>
  <si>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</si>
  <si>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</si>
  <si>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</si>
  <si>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</si>
  <si>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</si>
  <si>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</si>
  <si>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</si>
  <si>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</si>
  <si>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</si>
  <si>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</si>
  <si>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</si>
  <si>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</si>
  <si>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</si>
  <si>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</si>
  <si>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</si>
  <si>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</si>
  <si>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</si>
  <si>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</si>
  <si>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</si>
  <si>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</si>
  <si>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</si>
  <si>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</si>
  <si>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</si>
  <si>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</si>
  <si>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</si>
  <si>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</si>
  <si>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</si>
  <si>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</si>
  <si>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</si>
  <si>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</si>
  <si>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</si>
  <si>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</si>
  <si>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</si>
  <si>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</si>
  <si>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</si>
  <si>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</si>
  <si>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</si>
  <si>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</si>
  <si>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</si>
  <si>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</si>
  <si>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</si>
  <si>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</si>
  <si>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</si>
  <si>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</si>
  <si>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</si>
  <si>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</si>
  <si>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</si>
  <si>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</si>
  <si>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</si>
  <si>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</si>
  <si>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</si>
  <si>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</si>
  <si>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</si>
  <si>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</si>
  <si>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</si>
  <si>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</si>
  <si>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</si>
  <si>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</si>
  <si>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</si>
  <si>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</si>
  <si>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</si>
  <si>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</si>
  <si>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</si>
  <si>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</si>
  <si>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</si>
  <si>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</si>
  <si>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</si>
  <si>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</si>
  <si>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</si>
  <si>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</si>
  <si>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</si>
  <si>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</si>
  <si>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</si>
  <si>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</si>
  <si>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</si>
  <si>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</si>
  <si>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</si>
  <si>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</si>
  <si>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</si>
  <si>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</si>
  <si>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</si>
  <si>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</si>
  <si>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</si>
  <si>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</si>
  <si>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</si>
  <si>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</si>
  <si>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</si>
  <si>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</si>
  <si>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</si>
  <si>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</si>
  <si>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</si>
  <si>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</si>
  <si>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</si>
  <si>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</si>
  <si>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</si>
  <si>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</si>
  <si>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</si>
  <si>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</si>
  <si>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</si>
  <si>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</si>
  <si>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</si>
  <si>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</si>
  <si>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</si>
  <si>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</si>
  <si>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</si>
  <si>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</si>
  <si>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</si>
  <si>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</si>
  <si>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</si>
  <si>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</si>
  <si>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</si>
  <si>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</si>
  <si>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</si>
  <si>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</si>
  <si>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</si>
  <si>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</si>
  <si>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</si>
  <si>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</si>
  <si>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</si>
  <si>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</si>
  <si>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</si>
  <si>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</si>
  <si>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</si>
  <si>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</si>
  <si>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</si>
  <si>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</si>
  <si>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</si>
  <si>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</si>
  <si>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</si>
  <si>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</si>
  <si>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</si>
  <si>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</si>
  <si>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</si>
  <si>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</si>
  <si>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</si>
  <si>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</si>
  <si>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</si>
  <si>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</si>
  <si>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</si>
  <si>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</si>
  <si>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</si>
  <si>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</si>
  <si>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</si>
  <si>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</si>
  <si>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</si>
  <si>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</si>
  <si>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</si>
  <si>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</si>
  <si>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</si>
  <si>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</si>
  <si>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</si>
  <si>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</si>
  <si>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</si>
  <si>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</si>
  <si>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</si>
  <si>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</si>
  <si>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</si>
  <si>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</si>
  <si>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</si>
  <si>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</si>
  <si>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</si>
  <si>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</si>
  <si>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</si>
  <si>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</si>
  <si>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</si>
  <si>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</si>
  <si>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</si>
  <si>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</si>
  <si>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</si>
  <si>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</si>
  <si>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</si>
  <si>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</si>
  <si>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</si>
  <si>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</si>
  <si>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</si>
  <si>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</si>
  <si>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</si>
  <si>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</si>
  <si>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</si>
  <si>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</si>
  <si>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</si>
  <si>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</si>
  <si>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</si>
  <si>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</si>
  <si>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</si>
  <si>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</si>
  <si>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</si>
  <si>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</si>
  <si>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</si>
  <si>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</si>
  <si>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</si>
  <si>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</si>
  <si>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</si>
  <si>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</si>
  <si>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</si>
  <si>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</si>
  <si>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</si>
  <si>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</si>
  <si>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</si>
  <si>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</si>
  <si>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</si>
  <si>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</si>
  <si>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</si>
  <si>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</si>
  <si>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</si>
  <si>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</si>
  <si>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</si>
  <si>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</si>
  <si>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</si>
  <si>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</si>
  <si>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</si>
  <si>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</si>
  <si>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</si>
  <si>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</si>
  <si>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</si>
  <si>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</si>
  <si>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</si>
  <si>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</si>
  <si>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</si>
  <si>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</si>
  <si>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</si>
  <si>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</si>
  <si>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</si>
  <si>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</si>
  <si>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</si>
  <si>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</si>
  <si>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</si>
  <si>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</si>
  <si>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</si>
  <si>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</si>
  <si>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</si>
  <si>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</si>
  <si>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</si>
  <si>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</si>
  <si>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</si>
  <si>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</si>
  <si>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</si>
  <si>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</si>
  <si>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</si>
  <si>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</si>
  <si>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</si>
  <si>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</si>
  <si>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</si>
  <si>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</si>
  <si>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</si>
  <si>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</si>
  <si>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</si>
  <si>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</si>
  <si>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</si>
  <si>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</si>
  <si>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</si>
  <si>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</si>
  <si>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</si>
  <si>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</si>
  <si>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</si>
  <si>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</si>
  <si>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</si>
  <si>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</si>
  <si>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</si>
  <si>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</si>
  <si>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</si>
  <si>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</si>
  <si>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</si>
  <si>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</si>
  <si>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</si>
  <si>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</si>
  <si>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</si>
  <si>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</si>
  <si>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</si>
  <si>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</si>
  <si>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</si>
  <si>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</si>
  <si>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</si>
  <si>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</si>
  <si>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</si>
  <si>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</si>
  <si>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</si>
  <si>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</si>
  <si>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</si>
  <si>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</si>
  <si>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</si>
  <si>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</si>
  <si>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</si>
  <si>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</si>
  <si>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</si>
  <si>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</si>
  <si>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</si>
  <si>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</si>
  <si>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</si>
  <si>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</si>
  <si>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</si>
  <si>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</si>
  <si>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</si>
  <si>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</si>
  <si>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</si>
  <si>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</si>
  <si>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</si>
  <si>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</si>
  <si>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</si>
  <si>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</si>
  <si>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</si>
  <si>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</si>
  <si>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</si>
  <si>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</si>
  <si>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</si>
  <si>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</si>
  <si>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</si>
  <si>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</si>
  <si>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</si>
  <si>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</si>
  <si>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</si>
  <si>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</si>
  <si>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</si>
  <si>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</si>
  <si>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</si>
  <si>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</si>
  <si>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</si>
  <si>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</si>
  <si>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</si>
  <si>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</si>
  <si>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</si>
  <si>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</si>
  <si>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</si>
  <si>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</si>
  <si>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</si>
  <si>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</si>
  <si>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</si>
  <si>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</si>
  <si>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</si>
  <si>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</si>
  <si>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</si>
  <si>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</si>
  <si>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</si>
  <si>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</si>
  <si>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</si>
  <si>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</si>
  <si>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</si>
  <si>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</si>
  <si>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</si>
  <si>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</si>
  <si>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</si>
  <si>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</si>
  <si>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</si>
  <si>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</si>
  <si>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</si>
  <si>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</si>
  <si>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</si>
  <si>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</si>
  <si>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</si>
  <si>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</si>
  <si>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</si>
  <si>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</si>
  <si>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</si>
  <si>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</si>
  <si>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</si>
  <si>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</si>
  <si>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</si>
  <si>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</si>
  <si>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</si>
  <si>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</si>
  <si>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</si>
  <si>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</si>
  <si>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</si>
  <si>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</si>
  <si>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</si>
  <si>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</si>
  <si>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</si>
  <si>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</si>
  <si>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</si>
  <si>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</si>
  <si>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</si>
  <si>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</si>
  <si>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</si>
  <si>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</si>
  <si>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</si>
  <si>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</si>
  <si>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</si>
  <si>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</si>
  <si>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</si>
  <si>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</si>
  <si>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</si>
  <si>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</si>
  <si>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</si>
  <si>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</si>
  <si>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</si>
  <si>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</si>
  <si>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</si>
  <si>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</si>
  <si>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</si>
  <si>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</si>
  <si>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</si>
  <si>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</si>
  <si>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</si>
  <si>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</si>
  <si>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</si>
  <si>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</si>
  <si>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</si>
  <si>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</si>
  <si>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</si>
  <si>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</si>
  <si>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</si>
  <si>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</si>
  <si>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</si>
  <si>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</si>
  <si>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</si>
  <si>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</si>
  <si>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</si>
  <si>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</si>
  <si>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</si>
  <si>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</si>
  <si>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</si>
  <si>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</si>
  <si>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</si>
  <si>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</si>
  <si>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</si>
  <si>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</si>
  <si>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</si>
  <si>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</si>
  <si>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</si>
  <si>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</si>
  <si>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</si>
  <si>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</si>
  <si>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</si>
  <si>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</si>
  <si>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</si>
  <si>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</si>
  <si>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</si>
  <si>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</si>
  <si>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</si>
  <si>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</si>
  <si>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</si>
  <si>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</si>
  <si>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</si>
  <si>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</si>
  <si>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</si>
  <si>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</si>
  <si>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</si>
  <si>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</si>
  <si>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</si>
  <si>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</si>
  <si>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</si>
  <si>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</si>
  <si>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</si>
  <si>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</si>
  <si>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</si>
  <si>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</si>
  <si>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</si>
  <si>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</si>
  <si>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</si>
  <si>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</si>
  <si>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</si>
  <si>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</si>
  <si>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</si>
  <si>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</si>
  <si>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</si>
  <si>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</si>
  <si>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</si>
  <si>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</si>
  <si>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</si>
  <si>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</si>
  <si>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</si>
  <si>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</si>
  <si>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</si>
  <si>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</si>
  <si>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</si>
  <si>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</si>
  <si>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</si>
  <si>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</si>
  <si>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</si>
  <si>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</si>
  <si>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</si>
  <si>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</si>
  <si>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</si>
  <si>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</si>
  <si>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</si>
  <si>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</si>
  <si>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</si>
  <si>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</si>
  <si>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</si>
  <si>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</si>
  <si>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</si>
  <si>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</si>
  <si>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</si>
  <si>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</si>
  <si>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</si>
  <si>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</si>
  <si>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</si>
  <si>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</si>
  <si>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</si>
  <si>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</si>
  <si>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</si>
  <si>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</si>
  <si>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</si>
  <si>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</si>
  <si>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</si>
  <si>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</si>
  <si>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</si>
  <si>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</si>
  <si>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</si>
  <si>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</si>
  <si>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</si>
  <si>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</si>
  <si>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</si>
  <si>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</si>
  <si>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</si>
  <si>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</si>
  <si>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</si>
  <si>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</si>
  <si>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</si>
  <si>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</si>
  <si>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</si>
  <si>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</si>
  <si>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</si>
  <si>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</si>
  <si>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</si>
  <si>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</si>
  <si>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</si>
  <si>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</si>
  <si>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</si>
  <si>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</si>
  <si>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</si>
  <si>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</si>
  <si>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</si>
  <si>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</si>
  <si>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</si>
  <si>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</si>
  <si>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</si>
  <si>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</si>
  <si>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</si>
  <si>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</si>
  <si>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</si>
  <si>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</si>
  <si>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</si>
  <si>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</si>
  <si>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</si>
  <si>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</si>
  <si>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</si>
  <si>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</si>
  <si>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</si>
  <si>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</si>
  <si>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</si>
  <si>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</si>
  <si>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</si>
  <si>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</si>
  <si>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</si>
  <si>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</si>
  <si>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</si>
  <si>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</si>
  <si>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</si>
  <si>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</si>
  <si>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</si>
  <si>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</si>
  <si>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</si>
  <si>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</si>
  <si>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</si>
  <si>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</si>
  <si>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</si>
  <si>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</si>
  <si>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</si>
  <si>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</si>
  <si>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</si>
  <si>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</si>
  <si>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</si>
  <si>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</si>
  <si>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</si>
  <si>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</si>
  <si>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</si>
  <si>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</si>
  <si>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</si>
  <si>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</si>
  <si>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</si>
  <si>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</si>
  <si>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</si>
  <si>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</si>
  <si>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</si>
  <si>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</si>
  <si>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</si>
  <si>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</si>
  <si>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</si>
  <si>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</si>
  <si>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</si>
  <si>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</si>
  <si>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</si>
  <si>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</si>
  <si>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</si>
  <si>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</si>
  <si>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</si>
  <si>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</si>
  <si>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</si>
  <si>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</si>
  <si>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</si>
  <si>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</si>
  <si>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</si>
  <si>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</si>
  <si>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</si>
  <si>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</si>
  <si>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</si>
  <si>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</si>
  <si>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</si>
  <si>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</si>
  <si>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</si>
  <si>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</si>
  <si>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</si>
  <si>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</si>
  <si>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</si>
  <si>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</si>
  <si>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</si>
  <si>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</si>
  <si>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</si>
  <si>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</si>
  <si>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</si>
  <si>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</si>
  <si>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</si>
  <si>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</si>
  <si>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</si>
  <si>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</si>
  <si>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</si>
  <si>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</si>
  <si>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</si>
  <si>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</si>
  <si>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</si>
  <si>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</si>
  <si>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</si>
  <si>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</si>
  <si>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</si>
  <si>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</si>
  <si>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</si>
  <si>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</si>
  <si>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Average_Donation</t>
  </si>
  <si>
    <t>Percent_Funded</t>
  </si>
  <si>
    <t>Parent_Category</t>
  </si>
  <si>
    <t>Sub_Category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</si>
  <si>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</si>
  <si>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</si>
  <si>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</si>
  <si>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</si>
  <si>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</si>
  <si>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</si>
  <si>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</si>
  <si>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</si>
  <si>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</si>
  <si>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</si>
  <si>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</si>
  <si>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</si>
  <si>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</si>
  <si>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</si>
  <si>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</si>
  <si>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</si>
  <si>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</si>
  <si>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</si>
  <si>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</si>
  <si>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</si>
  <si>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</si>
  <si>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</si>
  <si>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</si>
  <si>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</si>
  <si>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</si>
  <si>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</si>
  <si>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</si>
  <si>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</si>
  <si>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</si>
  <si>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</si>
  <si>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</si>
  <si>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</si>
  <si>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</si>
  <si>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</si>
  <si>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</si>
  <si>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</si>
  <si>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</si>
  <si>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</si>
  <si>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 xml:space="preserve"> 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</si>
  <si>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</si>
  <si>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</si>
  <si>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</si>
  <si>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</si>
  <si>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</si>
  <si>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</si>
  <si>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</si>
  <si>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</si>
  <si>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</si>
  <si>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</si>
  <si>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</si>
  <si>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</si>
  <si>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</si>
  <si>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</si>
  <si>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</si>
  <si>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</si>
  <si>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</si>
  <si>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</si>
  <si>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</si>
  <si>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</si>
  <si>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</si>
  <si>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</si>
  <si>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</si>
  <si>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</si>
  <si>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</si>
  <si>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</si>
  <si>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</si>
  <si>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</si>
  <si>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Number_Successful</t>
  </si>
  <si>
    <t>Number_Failed</t>
  </si>
  <si>
    <t>Total_Projects</t>
  </si>
  <si>
    <t>Percentation_Successful</t>
  </si>
  <si>
    <t>Percentage_Failed</t>
  </si>
  <si>
    <t>Successful</t>
  </si>
  <si>
    <t>Failed</t>
  </si>
  <si>
    <t>Canceled</t>
  </si>
  <si>
    <t>Number_Canceled</t>
  </si>
  <si>
    <t>Percentage_Canceled</t>
  </si>
  <si>
    <t>Mean</t>
  </si>
  <si>
    <t>Median</t>
  </si>
  <si>
    <t>Min</t>
  </si>
  <si>
    <t>Max</t>
  </si>
  <si>
    <t>Variance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</si>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</sst>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7" formatCode="&quot;$&quot;#,##0.00"/>
    <numFmt numFmtId="173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7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9" fontId="16" fillId="0" borderId="0" xfId="0" applyNumberFormat="1" applyFont="1" applyAlignment="1">
      <alignment horizontal="center"/>
    </xf>
    <xf numFmtId="17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6161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CrowdfundingBook.xlsx]Parent_Category!PivotTable1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Parent_Category!$C$3:$C$4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Parent_Category!$B$5:$B$14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6-49AA-AFD5-0D4742B9B53A}"/>
            </c:ext>
          </c:extLst>
        </c:ser>
        <c:ser>
          <c:idx val="1"/>
          <c:order val="1"/>
          <c:tx>
            <c:strRef>
              <c:f>Parent_Category!$D$3:$D$4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Parent_Category!$B$5:$B$14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6-49AA-AFD5-0D4742B9B53A}"/>
            </c:ext>
          </c:extLst>
        </c:ser>
        <c:ser>
          <c:idx val="2"/>
          <c:order val="2"/>
          <c:tx>
            <c:strRef>
              <c:f>Parent_Category!$E$3:$E$4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Parent_Category!$B$5:$B$14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16-49AA-AFD5-0D4742B9B53A}"/>
            </c:ext>
          </c:extLst>
        </c:ser>
        <c:ser>
          <c:idx val="3"/>
          <c:order val="3"/>
          <c:tx>
            <c:strRef>
              <c:f>Parent_Category!$F$3:$F$4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Parent_Category!$B$5:$B$14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16-49AA-AFD5-0D4742B9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4553199"/>
        <c:axId val="113767919"/>
      </c:barChart>
      <c:catAx>
        <c:axId val="167455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67919"/>
        <c:crosses val="autoZero"/>
        <c:auto val="1"/>
        <c:lblAlgn val="ctr"/>
        <c:lblOffset val="100"/>
        <c:noMultiLvlLbl val="0"/>
      </c:catAx>
      <c:valAx>
        <c:axId val="1137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5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CrowdfundingBook.xlsx]Sub_Category!PivotTable1</c:name>
    <c:fmtId val="3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rgbClr val="FF0000"/>
          </a:solidFill>
          <a:ln>
            <a:noFill/>
          </a:ln>
          <a:effectLst/>
        </c:spPr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Sub_Category!$B$5:$B$29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Sub_Category!$C$5:$C$29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B-4A0D-8113-28BB4F73EC35}"/>
            </c:ext>
          </c:extLst>
        </c:ser>
        <c:ser>
          <c:idx val="1"/>
          <c:order val="1"/>
          <c:tx>
            <c:strRef>
              <c:f>Sub_Category!$D$3:$D$4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Sub_Category!$B$5:$B$29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Sub_Category!$D$5:$D$29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4B-4A0D-8113-28BB4F73EC35}"/>
            </c:ext>
          </c:extLst>
        </c:ser>
        <c:ser>
          <c:idx val="2"/>
          <c:order val="2"/>
          <c:tx>
            <c:strRef>
              <c:f>Sub_Category!$E$3:$E$4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Sub_Category!$B$5:$B$29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Sub_Category!$E$5:$E$29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4B-4A0D-8113-28BB4F73EC35}"/>
            </c:ext>
          </c:extLst>
        </c:ser>
        <c:ser>
          <c:idx val="3"/>
          <c:order val="3"/>
          <c:tx>
            <c:strRef>
              <c:f>Sub_Category!$F$3:$F$4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Sub_Category!$B$5:$B$29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Sub_Category!$F$5:$F$29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4B-4A0D-8113-28BB4F73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4553199"/>
        <c:axId val="113767919"/>
      </c:barChart>
      <c:catAx>
        <c:axId val="167455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67919"/>
        <c:crosses val="autoZero"/>
        <c:auto val="1"/>
        <c:lblAlgn val="ctr"/>
        <c:lblOffset val="100"/>
        <c:noMultiLvlLbl val="0"/>
      </c:catAx>
      <c:valAx>
        <c:axId val="1137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5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CrowdfundingBook.xlsx]Date_Created!PivotTable2</c:name>
    <c:fmtId val="0"/>
  </c:pivotSource>
  <c:chart>
    <c:autoTitleDeleted val="0"/>
    <c:pivotFmts>
      <c:pivotFmt>
        <c:idx val="0"/>
        <c:spPr>
          <a:ln w="38100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38100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38100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38100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Date_Created!$C$4:$C$5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38100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Date_Created!$B$6:$B$18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0-4605-B3B2-BB50DC735025}"/>
            </c:ext>
          </c:extLst>
        </c:ser>
        <c:ser>
          <c:idx val="1"/>
          <c:order val="1"/>
          <c:tx>
            <c:strRef>
              <c:f>Date_Created!$D$4:$D$5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cat>
            <c:strRef>
              <c:f>Date_Created!$B$6:$B$18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0-4605-B3B2-BB50DC735025}"/>
            </c:ext>
          </c:extLst>
        </c:ser>
        <c:ser>
          <c:idx val="2"/>
          <c:order val="2"/>
          <c:tx>
            <c:strRef>
              <c:f>Date_Created!$E$4:$E$5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strRef>
              <c:f>Date_Created!$B$6:$B$18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0-4605-B3B2-BB50DC735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493791"/>
        <c:axId val="298182447"/>
      </c:lineChart>
      <c:catAx>
        <c:axId val="30249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82447"/>
        <c:crosses val="autoZero"/>
        <c:auto val="1"/>
        <c:lblAlgn val="ctr"/>
        <c:lblOffset val="100"/>
        <c:noMultiLvlLbl val="0"/>
      </c:catAx>
      <c:valAx>
        <c:axId val="2981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9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Crowdfunding_Goal_Analysis!$F$2</c:f>
              <c:strCache>
                <c:ptCount val="1"/>
                <c:pt idx="0">
                  <c:v>Percentation_Successful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Crowdfunding_Goal_Analysis!$F$3:$F$14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CD-4A9E-9C68-CD098D273B1D}"/>
            </c:ext>
          </c:extLst>
        </c:ser>
        <c:ser>
          <c:idx val="5"/>
          <c:order val="5"/>
          <c:tx>
            <c:strRef>
              <c:f>Crowdfunding_Goal_Analysis!$G$2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Crowdfunding_Goal_Analysis!$G$3:$G$14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CD-4A9E-9C68-CD098D273B1D}"/>
            </c:ext>
          </c:extLst>
        </c:ser>
        <c:ser>
          <c:idx val="6"/>
          <c:order val="6"/>
          <c:tx>
            <c:strRef>
              <c:f>Crowdfunding_Goal_Analysis!$H$2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Crowdfunding_Goal_Analysis!$H$3:$H$14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CD-4A9E-9C68-CD098D273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503871"/>
        <c:axId val="20970830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Crowdfunding_Goal_Analysis!$B$2</c15:sqref>
                        </c15:formulaRef>
                      </c:ext>
                    </c:extLst>
                    <c:strCache>
                      <c:ptCount val="1"/>
                      <c:pt idx="0">
                        <c:v>Number_Successful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Crowdfunding_Goal_Analysis!$A$3:$A$14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Crowdfunding_Goal_Analysis!$B$3:$B$14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7CD-4A9E-9C68-CD098D273B1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Crowdfunding_Goal_Analysis!$C$2</c15:sqref>
                        </c15:formulaRef>
                      </c:ext>
                    </c:extLst>
                    <c:strCache>
                      <c:ptCount val="1"/>
                      <c:pt idx="0">
                        <c:v>Number_Failed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Crowdfunding_Goal_Analysis!$C$3:$C$14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7CD-4A9E-9C68-CD098D273B1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Crowdfunding_Goal_Analysis!$D$2</c15:sqref>
                        </c15:formulaRef>
                      </c:ext>
                    </c:extLst>
                    <c:strCache>
                      <c:ptCount val="1"/>
                      <c:pt idx="0">
                        <c:v>Number_Canceled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Crowdfunding_Goal_Analysis!$D$3:$D$14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7CD-4A9E-9C68-CD098D273B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Crowdfunding_Goal_Analysis!$E$2</c15:sqref>
                        </c15:formulaRef>
                      </c:ext>
                    </c:extLst>
                    <c:strCache>
                      <c:ptCount val="1"/>
                      <c:pt idx="0">
                        <c:v>Total_Projects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Crowdfunding_Goal_Analysis!$A$3:$A$14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Crowdfunding_Goal_Analysis!$E$3:$E$14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7CD-4A9E-9C68-CD098D273B1D}"/>
                  </c:ext>
                </c:extLst>
              </c15:ser>
            </c15:filteredLineSeries>
          </c:ext>
        </c:extLst>
      </c:lineChart>
      <c:catAx>
        <c:axId val="30250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083055"/>
        <c:crosses val="autoZero"/>
        <c:auto val="1"/>
        <c:lblAlgn val="ctr"/>
        <c:lblOffset val="100"/>
        <c:noMultiLvlLbl val="0"/>
      </c:catAx>
      <c:valAx>
        <c:axId val="20970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0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Success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</a:t>
          </a:r>
        </a:p>
      </cx:txPr>
    </cx:title>
    <cx:plotArea>
      <cx:plotAreaRegion>
        <cx:series layoutId="clusteredColumn" uniqueId="{6C538596-C1AA-4F8C-A974-07AC44E1A645}">
          <cx:tx>
            <cx:txData>
              <cx:f>_xlchart.v1.1</cx:f>
              <cx:v>backers_count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901F3C30-D541-424E-ADEA-29897BB96928}">
          <cx:spPr>
            <a:solidFill>
              <a:srgbClr val="FF6161"/>
            </a:solidFill>
            <a:ln>
              <a:solidFill>
                <a:srgbClr val="FF616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14286</xdr:colOff>
      <xdr:row>1</xdr:row>
      <xdr:rowOff>190500</xdr:rowOff>
    </xdr:from>
    <xdr:to>
      <xdr:col>23</xdr:col>
      <xdr:colOff>304799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C0F7E-8F2E-239C-E727-B082C3EAA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14286</xdr:colOff>
      <xdr:row>1</xdr:row>
      <xdr:rowOff>190500</xdr:rowOff>
    </xdr:from>
    <xdr:to>
      <xdr:col>23</xdr:col>
      <xdr:colOff>304799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4C845-2F28-435A-A657-DB7D11331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2</xdr:row>
      <xdr:rowOff>190500</xdr:rowOff>
    </xdr:from>
    <xdr:to>
      <xdr:col>21</xdr:col>
      <xdr:colOff>9525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10F7B-DBDC-2E0E-1AD5-EFE4C03E0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200024</xdr:rowOff>
    </xdr:from>
    <xdr:to>
      <xdr:col>11</xdr:col>
      <xdr:colOff>595312</xdr:colOff>
      <xdr:row>40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0D2C0-94AE-B0CC-F6AF-A52D7475F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0</xdr:row>
      <xdr:rowOff>38100</xdr:rowOff>
    </xdr:from>
    <xdr:to>
      <xdr:col>16</xdr:col>
      <xdr:colOff>485775</xdr:colOff>
      <xdr:row>13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B0ADD8-9DE6-4417-A7F4-4258D5DBA3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0" y="38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671512</xdr:colOff>
      <xdr:row>14</xdr:row>
      <xdr:rowOff>180975</xdr:rowOff>
    </xdr:from>
    <xdr:to>
      <xdr:col>16</xdr:col>
      <xdr:colOff>442912</xdr:colOff>
      <xdr:row>28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7CF369-F75F-BD92-B1E4-1A675E7B6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8137" y="2981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Manion" refreshedDate="45277.578745949075" createdVersion="8" refreshedVersion="8" minRefreshableVersion="3" recordCount="1000" xr:uid="{AD23BA2E-9F1B-4B9A-B45C-D47B69E93B9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64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167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C1ACE-4A2C-4D38-8338-6904854C027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3:G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7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C62F2-28AF-4981-A01A-108FF989A24A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3:G2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7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7">
    <chartFormat chart="3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3" format="10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F227B-FB2F-4EA2-A808-D41339F5C919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67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5" style="9" bestFit="1" customWidth="1"/>
    <col min="7" max="7" width="9.375" bestFit="1" customWidth="1"/>
    <col min="8" max="8" width="13.5" bestFit="1" customWidth="1"/>
    <col min="9" max="9" width="17.125" bestFit="1" customWidth="1"/>
    <col min="10" max="10" width="7.625" bestFit="1" customWidth="1"/>
    <col min="11" max="11" width="8.375" bestFit="1" customWidth="1"/>
    <col min="12" max="12" width="11.5" bestFit="1" customWidth="1"/>
    <col min="13" max="13" width="10.875" bestFit="1" customWidth="1"/>
    <col min="14" max="14" width="23.375" bestFit="1" customWidth="1"/>
    <col min="15" max="15" width="22.125" bestFit="1" customWidth="1"/>
    <col min="16" max="16" width="9.125" bestFit="1" customWidth="1"/>
    <col min="17" max="17" width="8.5" bestFit="1" customWidth="1"/>
    <col min="18" max="18" width="27.625" bestFit="1" customWidth="1"/>
    <col min="19" max="19" width="15.3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0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E2/D2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9">
        <f t="shared" ref="F3:F66" si="0">E3/D3</f>
        <v>10.4</v>
      </c>
      <c r="G3" t="s">
        <v>20</v>
      </c>
      <c r="H3">
        <v>158</v>
      </c>
      <c r="I3" s="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9">
        <f t="shared" si="0"/>
        <v>1.3147878228782288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9">
        <f t="shared" si="0"/>
        <v>0.58976190476190471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9">
        <f t="shared" si="0"/>
        <v>0.69276315789473686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9">
        <f t="shared" si="0"/>
        <v>1.7361842105263159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9">
        <f t="shared" si="0"/>
        <v>0.20961538461538462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9">
        <f t="shared" si="0"/>
        <v>3.2757777777777779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9">
        <f t="shared" si="0"/>
        <v>0.19932788374205268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9">
        <f t="shared" si="0"/>
        <v>0.51741935483870971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9">
        <f t="shared" si="0"/>
        <v>2.6611538461538462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9">
        <f t="shared" si="0"/>
        <v>0.48095238095238096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9">
        <f t="shared" si="0"/>
        <v>0.89349206349206345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9">
        <f t="shared" si="0"/>
        <v>2.4511904761904764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9">
        <f t="shared" si="0"/>
        <v>0.66769503546099296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9">
        <f t="shared" si="0"/>
        <v>0.47307881773399013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9">
        <f t="shared" si="0"/>
        <v>6.4947058823529416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9">
        <f t="shared" si="0"/>
        <v>1.5939125295508274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9">
        <f t="shared" si="0"/>
        <v>0.66912087912087914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9">
        <f t="shared" si="0"/>
        <v>0.48529600000000001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9">
        <f t="shared" si="0"/>
        <v>1.1224279210925645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9">
        <f t="shared" si="0"/>
        <v>0.40992553191489361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9">
        <f t="shared" si="0"/>
        <v>1.2807106598984772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9">
        <f t="shared" si="0"/>
        <v>3.3204444444444445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9">
        <f t="shared" si="0"/>
        <v>1.1283225108225108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9">
        <f t="shared" si="0"/>
        <v>2.1643636363636363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9">
        <f t="shared" si="0"/>
        <v>0.4819906976744186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9">
        <f t="shared" si="0"/>
        <v>0.79949999999999999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9">
        <f t="shared" si="0"/>
        <v>1.0522553516819573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9">
        <f t="shared" si="0"/>
        <v>3.2889978213507627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9">
        <f t="shared" si="0"/>
        <v>1.606111111111111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9">
        <f t="shared" si="0"/>
        <v>3.1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9">
        <f t="shared" si="0"/>
        <v>0.86807920792079207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9">
        <f t="shared" si="0"/>
        <v>3.7782071713147412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9">
        <f t="shared" si="0"/>
        <v>1.5080645161290323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9">
        <f t="shared" si="0"/>
        <v>1.5030119521912351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9">
        <f t="shared" si="0"/>
        <v>1.572857142857143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9">
        <f t="shared" si="0"/>
        <v>1.3998765432098765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9">
        <f t="shared" si="0"/>
        <v>3.2532258064516131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9">
        <f t="shared" si="0"/>
        <v>0.50777777777777777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9">
        <f t="shared" si="0"/>
        <v>1.6906818181818182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9">
        <f t="shared" si="0"/>
        <v>2.1292857142857144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9">
        <f t="shared" si="0"/>
        <v>4.4394444444444447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9">
        <f t="shared" si="0"/>
        <v>1.859390243902439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9">
        <f t="shared" si="0"/>
        <v>6.5881249999999998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9">
        <f t="shared" si="0"/>
        <v>0.4768421052631579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9">
        <f t="shared" si="0"/>
        <v>1.1478378378378378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9">
        <f t="shared" si="0"/>
        <v>4.7526666666666664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9">
        <f t="shared" si="0"/>
        <v>3.86972972972973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9">
        <f t="shared" si="0"/>
        <v>1.89625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9">
        <f t="shared" si="0"/>
        <v>0.02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9">
        <f t="shared" si="0"/>
        <v>0.91867805186590767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9">
        <f t="shared" si="0"/>
        <v>0.34152777777777776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9">
        <f t="shared" si="0"/>
        <v>1.4040909090909091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9">
        <f t="shared" si="0"/>
        <v>0.89866666666666661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9">
        <f t="shared" si="0"/>
        <v>1.7796969696969698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9">
        <f t="shared" si="0"/>
        <v>1.436625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9">
        <f t="shared" si="0"/>
        <v>2.1527586206896552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9">
        <f t="shared" si="0"/>
        <v>2.2711111111111113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9">
        <f t="shared" si="0"/>
        <v>2.7507142857142859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9">
        <f t="shared" si="0"/>
        <v>1.4437048832271762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9">
        <f t="shared" si="0"/>
        <v>0.92745983935742971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9">
        <f t="shared" si="0"/>
        <v>7.226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9">
        <f t="shared" si="0"/>
        <v>0.11851063829787234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9">
        <f t="shared" si="0"/>
        <v>0.97642857142857142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9">
        <f t="shared" ref="F67:F130" si="4">E67/D67</f>
        <v>2.3614754098360655</v>
      </c>
      <c r="G67" t="s">
        <v>20</v>
      </c>
      <c r="H67">
        <v>236</v>
      </c>
      <c r="I67" s="4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9">
        <f t="shared" si="4"/>
        <v>0.45068965517241377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9">
        <f t="shared" si="4"/>
        <v>1.6238567493112948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9">
        <f t="shared" si="4"/>
        <v>2.5452631578947367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9">
        <f t="shared" si="4"/>
        <v>0.24063291139240506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9">
        <f t="shared" si="4"/>
        <v>1.2374140625000001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9">
        <f t="shared" si="4"/>
        <v>1.0806666666666667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9">
        <f t="shared" si="4"/>
        <v>6.7033333333333331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9">
        <f t="shared" si="4"/>
        <v>6.609285714285714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9">
        <f t="shared" si="4"/>
        <v>1.2246153846153847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9">
        <f t="shared" si="4"/>
        <v>1.5057731958762886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9">
        <f t="shared" si="4"/>
        <v>0.78106590724165992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9">
        <f t="shared" si="4"/>
        <v>0.46947368421052632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9">
        <f t="shared" si="4"/>
        <v>3.008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9">
        <f t="shared" si="4"/>
        <v>0.6959861591695502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9">
        <f t="shared" si="4"/>
        <v>6.374545454545455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9">
        <f t="shared" si="4"/>
        <v>2.253392857142857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9">
        <f t="shared" si="4"/>
        <v>14.973000000000001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9">
        <f t="shared" si="4"/>
        <v>0.37590225563909774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9">
        <f t="shared" si="4"/>
        <v>1.3236942675159236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9">
        <f t="shared" si="4"/>
        <v>1.3122448979591836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9">
        <f t="shared" si="4"/>
        <v>1.6763513513513513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9">
        <f t="shared" si="4"/>
        <v>0.6198488664987406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9">
        <f t="shared" si="4"/>
        <v>2.6074999999999999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9">
        <f t="shared" si="4"/>
        <v>2.5258823529411765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9">
        <f t="shared" si="4"/>
        <v>0.7861538461538462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9">
        <f t="shared" si="4"/>
        <v>0.48404406999351912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9">
        <f t="shared" si="4"/>
        <v>2.5887500000000001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9">
        <f t="shared" si="4"/>
        <v>0.60548713235294116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9">
        <f t="shared" si="4"/>
        <v>3.036896551724138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9">
        <f t="shared" si="4"/>
        <v>1.1299999999999999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9">
        <f t="shared" si="4"/>
        <v>2.1737876614060259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9">
        <f t="shared" si="4"/>
        <v>9.2669230769230762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9">
        <f t="shared" si="4"/>
        <v>0.33692229038854804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9">
        <f t="shared" si="4"/>
        <v>1.9672368421052631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9">
        <f t="shared" si="4"/>
        <v>0.01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9">
        <f t="shared" si="4"/>
        <v>10.214444444444444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9">
        <f t="shared" si="4"/>
        <v>2.8167567567567566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9">
        <f t="shared" si="4"/>
        <v>0.24610000000000001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9">
        <f t="shared" si="4"/>
        <v>1.4314010067114094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9">
        <f t="shared" si="4"/>
        <v>1.4454411764705883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9">
        <f t="shared" si="4"/>
        <v>3.5912820512820511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9">
        <f t="shared" si="4"/>
        <v>1.8648571428571428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9">
        <f t="shared" si="4"/>
        <v>5.9526666666666666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9">
        <f t="shared" si="4"/>
        <v>0.5921153846153846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9">
        <f t="shared" si="4"/>
        <v>0.14962780898876404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9">
        <f t="shared" si="4"/>
        <v>1.1995602605863191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9">
        <f t="shared" si="4"/>
        <v>2.6882978723404256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9">
        <f t="shared" si="4"/>
        <v>3.7687878787878786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9">
        <f t="shared" si="4"/>
        <v>7.2715789473684209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9">
        <f t="shared" si="4"/>
        <v>0.87211757648470301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9">
        <f t="shared" si="4"/>
        <v>0.88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9">
        <f t="shared" si="4"/>
        <v>1.7393877551020409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9">
        <f t="shared" si="4"/>
        <v>1.1761111111111111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9">
        <f t="shared" si="4"/>
        <v>2.1496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9">
        <f t="shared" si="4"/>
        <v>1.4949667110519307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9">
        <f t="shared" si="4"/>
        <v>2.1933995584988963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9">
        <f t="shared" si="4"/>
        <v>0.64367690058479532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9">
        <f t="shared" si="4"/>
        <v>0.18622397298818233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9">
        <f t="shared" si="4"/>
        <v>3.6776923076923076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9">
        <f t="shared" si="4"/>
        <v>1.5990566037735849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9">
        <f t="shared" si="4"/>
        <v>0.38633185349611543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9">
        <f t="shared" si="4"/>
        <v>0.51421511627906979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9">
        <f t="shared" si="4"/>
        <v>0.60334277620396604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9">
        <f t="shared" ref="F131:F194" si="8">E131/D131</f>
        <v>3.2026936026936029E-2</v>
      </c>
      <c r="G131" t="s">
        <v>74</v>
      </c>
      <c r="H131">
        <v>55</v>
      </c>
      <c r="I131" s="4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9">
        <f t="shared" si="8"/>
        <v>1.5546875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9">
        <f t="shared" si="8"/>
        <v>1.0085974499089254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9">
        <f t="shared" si="8"/>
        <v>1.1618181818181819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9">
        <f t="shared" si="8"/>
        <v>3.1077777777777778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9">
        <f t="shared" si="8"/>
        <v>0.89736683417085428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9">
        <f t="shared" si="8"/>
        <v>0.71272727272727276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9">
        <f t="shared" si="8"/>
        <v>3.2862318840579711E-2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9">
        <f t="shared" si="8"/>
        <v>2.617777777777778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9">
        <f t="shared" si="8"/>
        <v>0.96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9">
        <f t="shared" si="8"/>
        <v>0.20896851248642778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9">
        <f t="shared" si="8"/>
        <v>2.2316363636363636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9">
        <f t="shared" si="8"/>
        <v>1.0159097978227061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9">
        <f t="shared" si="8"/>
        <v>2.3003999999999998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9">
        <f t="shared" si="8"/>
        <v>1.355925925925926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9">
        <f t="shared" si="8"/>
        <v>1.2909999999999999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9">
        <f t="shared" si="8"/>
        <v>2.3651200000000001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9">
        <f t="shared" si="8"/>
        <v>0.17249999999999999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9">
        <f t="shared" si="8"/>
        <v>1.1249397590361445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9">
        <f t="shared" si="8"/>
        <v>1.2102150537634409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9">
        <f t="shared" si="8"/>
        <v>2.1987096774193549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9">
        <f t="shared" si="8"/>
        <v>0.01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9">
        <f t="shared" si="8"/>
        <v>0.64166909620991253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9">
        <f t="shared" si="8"/>
        <v>4.2306746987951804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9">
        <f t="shared" si="8"/>
        <v>0.92984160506863778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9">
        <f t="shared" si="8"/>
        <v>0.58756567425569173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9">
        <f t="shared" si="8"/>
        <v>0.65022222222222226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9">
        <f t="shared" si="8"/>
        <v>0.73939560439560437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9">
        <f t="shared" si="8"/>
        <v>0.52666666666666662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9">
        <f t="shared" si="8"/>
        <v>2.2095238095238097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9">
        <f t="shared" si="8"/>
        <v>1.0001150627615063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9">
        <f t="shared" si="8"/>
        <v>1.6231249999999999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9">
        <f t="shared" si="8"/>
        <v>0.78181818181818186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9">
        <f t="shared" si="8"/>
        <v>1.4973770491803278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9">
        <f t="shared" si="8"/>
        <v>2.5325714285714285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9">
        <f t="shared" si="8"/>
        <v>1.0016943521594683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9">
        <f t="shared" si="8"/>
        <v>1.2199004424778761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9">
        <f t="shared" si="8"/>
        <v>1.3713265306122449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9">
        <f t="shared" si="8"/>
        <v>4.155384615384615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9">
        <f t="shared" si="8"/>
        <v>0.3130913348946136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9">
        <f t="shared" si="8"/>
        <v>4.240815450643777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9">
        <f t="shared" si="8"/>
        <v>2.9388623072833599E-2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9">
        <f t="shared" si="8"/>
        <v>0.1063265306122449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9">
        <f t="shared" si="8"/>
        <v>0.82874999999999999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9">
        <f t="shared" si="8"/>
        <v>1.6301447776628748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9">
        <f t="shared" si="8"/>
        <v>8.9466666666666672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9">
        <f t="shared" si="8"/>
        <v>0.26191501103752757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9">
        <f t="shared" si="8"/>
        <v>0.74834782608695649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9">
        <f t="shared" si="8"/>
        <v>4.1647680412371137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9">
        <f t="shared" si="8"/>
        <v>0.96208333333333329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9">
        <f t="shared" si="8"/>
        <v>3.5771910112359548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9">
        <f t="shared" si="8"/>
        <v>3.0845714285714285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9">
        <f t="shared" si="8"/>
        <v>0.61802325581395345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9">
        <f t="shared" si="8"/>
        <v>7.2232472324723247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9">
        <f t="shared" si="8"/>
        <v>0.69117647058823528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9">
        <f t="shared" si="8"/>
        <v>2.9305555555555554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9">
        <f t="shared" si="8"/>
        <v>0.71799999999999997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9">
        <f t="shared" si="8"/>
        <v>0.31934684684684683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9">
        <f t="shared" si="8"/>
        <v>2.2987375415282392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9">
        <f t="shared" si="8"/>
        <v>0.3201219512195122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9">
        <f t="shared" si="8"/>
        <v>0.23525352848928385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9">
        <f t="shared" si="8"/>
        <v>0.68594594594594593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9">
        <f t="shared" si="8"/>
        <v>0.37952380952380954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9">
        <f t="shared" si="8"/>
        <v>0.19992957746478873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9">
        <f t="shared" ref="F195:F258" si="12">E195/D195</f>
        <v>0.45636363636363636</v>
      </c>
      <c r="G195" t="s">
        <v>14</v>
      </c>
      <c r="H195">
        <v>65</v>
      </c>
      <c r="I195" s="4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9">
        <f t="shared" si="12"/>
        <v>1.227605633802817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9">
        <f t="shared" si="12"/>
        <v>3.61753164556962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9">
        <f t="shared" si="12"/>
        <v>0.63146341463414635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9">
        <f t="shared" si="12"/>
        <v>2.9820475319926874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9">
        <f t="shared" si="12"/>
        <v>9.5585443037974685E-2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9">
        <f t="shared" si="12"/>
        <v>0.5377777777777778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9">
        <f t="shared" si="12"/>
        <v>0.02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9">
        <f t="shared" si="12"/>
        <v>6.8119047619047617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9">
        <f t="shared" si="12"/>
        <v>0.78831325301204824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9">
        <f t="shared" si="12"/>
        <v>1.3440792216817234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9">
        <f t="shared" si="12"/>
        <v>3.372E-2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9">
        <f t="shared" si="12"/>
        <v>4.3184615384615386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9">
        <f t="shared" si="12"/>
        <v>0.38844444444444443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9">
        <f t="shared" si="12"/>
        <v>4.2569999999999997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9">
        <f t="shared" si="12"/>
        <v>1.0112239715591671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9">
        <f t="shared" si="12"/>
        <v>0.21188688946015424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9">
        <f t="shared" si="12"/>
        <v>0.67425531914893622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9">
        <f t="shared" si="12"/>
        <v>0.9492337164750958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9">
        <f t="shared" si="12"/>
        <v>1.5185185185185186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9">
        <f t="shared" si="12"/>
        <v>1.9516382252559727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9">
        <f t="shared" si="12"/>
        <v>10.231428571428571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9">
        <f t="shared" si="12"/>
        <v>3.8418367346938778E-2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9">
        <f t="shared" si="12"/>
        <v>1.5507066557107643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9">
        <f t="shared" si="12"/>
        <v>0.44753477588871715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9">
        <f t="shared" si="12"/>
        <v>2.1594736842105262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9">
        <f t="shared" si="12"/>
        <v>3.3212709832134291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9">
        <f t="shared" si="12"/>
        <v>8.4430379746835441E-2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9">
        <f t="shared" si="12"/>
        <v>0.9862551440329218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9">
        <f t="shared" si="12"/>
        <v>1.3797916666666667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9">
        <f t="shared" si="12"/>
        <v>0.93810996563573879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9">
        <f t="shared" si="12"/>
        <v>4.0363930885529156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9">
        <f t="shared" si="12"/>
        <v>2.6017404129793511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9">
        <f t="shared" si="12"/>
        <v>3.6663333333333332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9">
        <f t="shared" si="12"/>
        <v>1.687208538587849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9">
        <f t="shared" si="12"/>
        <v>1.1990717911530093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9">
        <f t="shared" si="12"/>
        <v>1.936892523364486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9">
        <f t="shared" si="12"/>
        <v>4.2016666666666671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9">
        <f t="shared" si="12"/>
        <v>0.76708333333333334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9">
        <f t="shared" si="12"/>
        <v>1.7126470588235294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9">
        <f t="shared" si="12"/>
        <v>1.5789473684210527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9">
        <f t="shared" si="12"/>
        <v>1.0908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9">
        <f t="shared" si="12"/>
        <v>0.41732558139534881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9">
        <f t="shared" si="12"/>
        <v>0.10944303797468355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9">
        <f t="shared" si="12"/>
        <v>1.593763440860215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9">
        <f t="shared" si="12"/>
        <v>4.2241666666666671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9">
        <f t="shared" si="12"/>
        <v>0.97718749999999999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9">
        <f t="shared" si="12"/>
        <v>4.1878911564625847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9">
        <f t="shared" si="12"/>
        <v>1.0191632047477746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9">
        <f t="shared" si="12"/>
        <v>1.2772619047619047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9">
        <f t="shared" si="12"/>
        <v>4.4521739130434783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9">
        <f t="shared" si="12"/>
        <v>5.6971428571428575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9">
        <f t="shared" si="12"/>
        <v>5.0934482758620687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9">
        <f t="shared" si="12"/>
        <v>3.2553333333333332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9">
        <f t="shared" si="12"/>
        <v>9.3261616161616168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9">
        <f t="shared" si="12"/>
        <v>2.1133870967741935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9">
        <f t="shared" si="12"/>
        <v>2.7332520325203253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9">
        <f t="shared" si="12"/>
        <v>0.03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9">
        <f t="shared" si="12"/>
        <v>0.54084507042253516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9">
        <f t="shared" si="12"/>
        <v>6.2629999999999999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9">
        <f t="shared" si="12"/>
        <v>0.8902139917695473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9">
        <f t="shared" si="12"/>
        <v>1.8489130434782608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9">
        <f t="shared" si="12"/>
        <v>1.2016770186335404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9">
        <f t="shared" si="12"/>
        <v>0.23390243902439026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9">
        <f t="shared" ref="F259:F322" si="16">E259/D259</f>
        <v>1.46</v>
      </c>
      <c r="G259" t="s">
        <v>20</v>
      </c>
      <c r="H259">
        <v>92</v>
      </c>
      <c r="I259" s="4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9">
        <f t="shared" si="16"/>
        <v>2.6848000000000001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9">
        <f t="shared" si="16"/>
        <v>5.9749999999999996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9">
        <f t="shared" si="16"/>
        <v>1.5769841269841269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9">
        <f t="shared" si="16"/>
        <v>0.31201660735468567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9">
        <f t="shared" si="16"/>
        <v>3.1341176470588237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9">
        <f t="shared" si="16"/>
        <v>3.7089655172413791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9">
        <f t="shared" si="16"/>
        <v>3.6266447368421053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9">
        <f t="shared" si="16"/>
        <v>1.2308163265306122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9">
        <f t="shared" si="16"/>
        <v>0.76766756032171579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9">
        <f t="shared" si="16"/>
        <v>2.3362012987012988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9">
        <f t="shared" si="16"/>
        <v>1.8053333333333332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9">
        <f t="shared" si="16"/>
        <v>2.5262857142857142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9">
        <f t="shared" si="16"/>
        <v>0.27176538240368026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9">
        <f t="shared" si="16"/>
        <v>1.2706571242680547E-2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9">
        <f t="shared" si="16"/>
        <v>3.0400978473581213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9">
        <f t="shared" si="16"/>
        <v>1.3723076923076922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9">
        <f t="shared" si="16"/>
        <v>0.32208333333333333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9">
        <f t="shared" si="16"/>
        <v>2.4151282051282053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9">
        <f t="shared" si="16"/>
        <v>0.96799999999999997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9">
        <f t="shared" si="16"/>
        <v>10.664285714285715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9">
        <f t="shared" si="16"/>
        <v>3.2588888888888889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9">
        <f t="shared" si="16"/>
        <v>1.7070000000000001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9">
        <f t="shared" si="16"/>
        <v>5.8144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9">
        <f t="shared" si="16"/>
        <v>0.91520972644376897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9">
        <f t="shared" si="16"/>
        <v>1.0804761904761904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9">
        <f t="shared" si="16"/>
        <v>0.18728395061728395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9">
        <f t="shared" si="16"/>
        <v>0.83193877551020412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9">
        <f t="shared" si="16"/>
        <v>7.0633333333333335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9">
        <f t="shared" si="16"/>
        <v>0.17446030330062445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9">
        <f t="shared" si="16"/>
        <v>2.0973015873015872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9">
        <f t="shared" si="16"/>
        <v>0.97785714285714287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9">
        <f t="shared" si="16"/>
        <v>16.842500000000001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9">
        <f t="shared" si="16"/>
        <v>0.54402135231316728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9">
        <f t="shared" si="16"/>
        <v>4.5661111111111108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9">
        <f t="shared" si="16"/>
        <v>9.8219178082191785E-2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9">
        <f t="shared" si="16"/>
        <v>0.16384615384615384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9">
        <f t="shared" si="16"/>
        <v>13.396666666666667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9">
        <f t="shared" si="16"/>
        <v>0.35650077760497667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9">
        <f t="shared" si="16"/>
        <v>0.54950819672131146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9">
        <f t="shared" si="16"/>
        <v>0.94236111111111109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9">
        <f t="shared" si="16"/>
        <v>1.4391428571428571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9">
        <f t="shared" si="16"/>
        <v>0.51421052631578945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9">
        <f t="shared" si="16"/>
        <v>0.05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9">
        <f t="shared" si="16"/>
        <v>13.446666666666667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9">
        <f t="shared" si="16"/>
        <v>0.31844940867279897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9">
        <f t="shared" si="16"/>
        <v>0.82617647058823529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9">
        <f t="shared" si="16"/>
        <v>5.4614285714285717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9">
        <f t="shared" si="16"/>
        <v>2.8621428571428571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9">
        <f t="shared" si="16"/>
        <v>7.9076923076923072E-2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9">
        <f t="shared" si="16"/>
        <v>1.3213677811550153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9">
        <f t="shared" si="16"/>
        <v>0.74077834179357027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9">
        <f t="shared" si="16"/>
        <v>0.75292682926829269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9">
        <f t="shared" si="16"/>
        <v>0.20333333333333334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9">
        <f t="shared" si="16"/>
        <v>2.0336507936507937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9">
        <f t="shared" si="16"/>
        <v>3.1022842639593908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9">
        <f t="shared" si="16"/>
        <v>3.9531818181818181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9">
        <f t="shared" si="16"/>
        <v>2.9471428571428571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9">
        <f t="shared" si="16"/>
        <v>0.33894736842105261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9">
        <f t="shared" si="16"/>
        <v>0.66677083333333331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9">
        <f t="shared" si="16"/>
        <v>0.19227272727272726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9">
        <f t="shared" si="16"/>
        <v>0.15842105263157893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9">
        <f t="shared" si="16"/>
        <v>0.38702380952380955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9">
        <f t="shared" si="16"/>
        <v>9.5876777251184833E-2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9">
        <f t="shared" ref="F323:F386" si="20">E323/D323</f>
        <v>0.94144366197183094</v>
      </c>
      <c r="G323" t="s">
        <v>14</v>
      </c>
      <c r="H323">
        <v>2468</v>
      </c>
      <c r="I323" s="4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9">
        <f t="shared" si="20"/>
        <v>1.6656234096692113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9">
        <f t="shared" si="20"/>
        <v>0.24134831460674158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9">
        <f t="shared" si="20"/>
        <v>1.6405633802816901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9">
        <f t="shared" si="20"/>
        <v>0.90723076923076929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9">
        <f t="shared" si="20"/>
        <v>0.46194444444444444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9">
        <f t="shared" si="20"/>
        <v>0.38538461538461538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9">
        <f t="shared" si="20"/>
        <v>1.3356231003039514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9">
        <f t="shared" si="20"/>
        <v>0.22896588486140726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9">
        <f t="shared" si="20"/>
        <v>1.8495548961424333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9">
        <f t="shared" si="20"/>
        <v>4.4372727272727275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9">
        <f t="shared" si="20"/>
        <v>1.999806763285024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9">
        <f t="shared" si="20"/>
        <v>1.2395833333333333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9">
        <f t="shared" si="20"/>
        <v>1.8661329305135952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9">
        <f t="shared" si="20"/>
        <v>1.1428538550057536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9">
        <f t="shared" si="20"/>
        <v>0.97032531824611035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9">
        <f t="shared" si="20"/>
        <v>1.2281904761904763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9">
        <f t="shared" si="20"/>
        <v>1.7914326647564469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9">
        <f t="shared" si="20"/>
        <v>0.79951577402787966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9">
        <f t="shared" si="20"/>
        <v>0.94242587601078165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9">
        <f t="shared" si="20"/>
        <v>0.84669291338582675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9">
        <f t="shared" si="20"/>
        <v>0.66521920668058454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9">
        <f t="shared" si="20"/>
        <v>0.53922222222222227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9">
        <f t="shared" si="20"/>
        <v>0.41983299595141699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9">
        <f t="shared" si="20"/>
        <v>0.14694796954314721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9">
        <f t="shared" si="20"/>
        <v>0.34475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9">
        <f t="shared" si="20"/>
        <v>14.007777777777777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9">
        <f t="shared" si="20"/>
        <v>0.71770351758793971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9">
        <f t="shared" si="20"/>
        <v>0.53074115044247783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9">
        <f t="shared" si="20"/>
        <v>0.05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9">
        <f t="shared" si="20"/>
        <v>1.2770715249662619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9">
        <f t="shared" si="20"/>
        <v>0.34892857142857142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9">
        <f t="shared" si="20"/>
        <v>4.105982142857143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9">
        <f t="shared" si="20"/>
        <v>1.2373770491803278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9">
        <f t="shared" si="20"/>
        <v>0.58973684210526311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9">
        <f t="shared" si="20"/>
        <v>0.36892473118279567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9">
        <f t="shared" si="20"/>
        <v>1.8491304347826087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9">
        <f t="shared" si="20"/>
        <v>0.11814432989690722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9">
        <f t="shared" si="20"/>
        <v>2.9870000000000001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9">
        <f t="shared" si="20"/>
        <v>2.2635175879396985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9">
        <f t="shared" si="20"/>
        <v>1.7356363636363636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9">
        <f t="shared" si="20"/>
        <v>3.7175675675675675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9">
        <f t="shared" si="20"/>
        <v>1.601923076923077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9">
        <f t="shared" si="20"/>
        <v>16.163333333333334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9">
        <f t="shared" si="20"/>
        <v>7.3343749999999996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9">
        <f t="shared" si="20"/>
        <v>5.9211111111111112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9">
        <f t="shared" si="20"/>
        <v>0.18888888888888888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9">
        <f t="shared" si="20"/>
        <v>2.7680769230769231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9">
        <f t="shared" si="20"/>
        <v>2.730185185185185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9">
        <f t="shared" si="20"/>
        <v>1.593633125556545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9">
        <f t="shared" si="20"/>
        <v>0.67869978858350954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9">
        <f t="shared" si="20"/>
        <v>15.915555555555555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9">
        <f t="shared" si="20"/>
        <v>7.3018222222222224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9">
        <f t="shared" si="20"/>
        <v>0.13185782556750297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9">
        <f t="shared" si="20"/>
        <v>0.54777777777777781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9">
        <f t="shared" si="20"/>
        <v>3.6102941176470589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9">
        <f t="shared" si="20"/>
        <v>0.10257545271629778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9">
        <f t="shared" si="20"/>
        <v>0.13962962962962963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9">
        <f t="shared" si="20"/>
        <v>0.40444444444444444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9">
        <f t="shared" si="20"/>
        <v>1.6032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9">
        <f t="shared" si="20"/>
        <v>1.8394339622641509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9">
        <f t="shared" si="20"/>
        <v>0.63769230769230767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9">
        <f t="shared" si="20"/>
        <v>2.2538095238095237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9">
        <f t="shared" si="20"/>
        <v>1.7200961538461539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9">
        <f t="shared" ref="F387:F450" si="24">E387/D387</f>
        <v>1.4616709511568124</v>
      </c>
      <c r="G387" t="s">
        <v>20</v>
      </c>
      <c r="H387">
        <v>1137</v>
      </c>
      <c r="I387" s="4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9">
        <f t="shared" si="24"/>
        <v>0.76423616236162362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9">
        <f t="shared" si="24"/>
        <v>0.39261467889908258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9">
        <f t="shared" si="24"/>
        <v>0.11270034843205574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9">
        <f t="shared" si="24"/>
        <v>1.2211084337349398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9">
        <f t="shared" si="24"/>
        <v>1.8654166666666667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9">
        <f t="shared" si="24"/>
        <v>7.27317880794702E-2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9">
        <f t="shared" si="24"/>
        <v>0.65642371234207963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9">
        <f t="shared" si="24"/>
        <v>2.2896178343949045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9">
        <f t="shared" si="24"/>
        <v>4.6937499999999996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9">
        <f t="shared" si="24"/>
        <v>1.3011267605633803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9">
        <f t="shared" si="24"/>
        <v>1.6705422993492407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9">
        <f t="shared" si="24"/>
        <v>1.738641975308642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9">
        <f t="shared" si="24"/>
        <v>7.1776470588235295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9">
        <f t="shared" si="24"/>
        <v>0.63850976361767731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9">
        <f t="shared" si="24"/>
        <v>0.02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9">
        <f t="shared" si="24"/>
        <v>15.302222222222222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9">
        <f t="shared" si="24"/>
        <v>0.40356164383561643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9">
        <f t="shared" si="24"/>
        <v>0.86220633299284988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9">
        <f t="shared" si="24"/>
        <v>3.1558486707566464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9">
        <f t="shared" si="24"/>
        <v>0.89618243243243245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9">
        <f t="shared" si="24"/>
        <v>1.8214503816793892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9">
        <f t="shared" si="24"/>
        <v>3.5588235294117645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9">
        <f t="shared" si="24"/>
        <v>1.3183695652173912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9">
        <f t="shared" si="24"/>
        <v>0.46315634218289087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9">
        <f t="shared" si="24"/>
        <v>0.36132726089785294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9">
        <f t="shared" si="24"/>
        <v>1.0462820512820512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9">
        <f t="shared" si="24"/>
        <v>6.6885714285714286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9">
        <f t="shared" si="24"/>
        <v>0.62072823218997364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9">
        <f t="shared" si="24"/>
        <v>0.84699787460148779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9">
        <f t="shared" si="24"/>
        <v>0.11059030837004405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9">
        <f t="shared" si="24"/>
        <v>0.43838781575037145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9">
        <f t="shared" si="24"/>
        <v>0.55470588235294116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9">
        <f t="shared" si="24"/>
        <v>0.57399511301160655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9">
        <f t="shared" si="24"/>
        <v>1.2343497363796134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9">
        <f t="shared" si="24"/>
        <v>1.2846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9">
        <f t="shared" si="24"/>
        <v>0.63989361702127656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9">
        <f t="shared" si="24"/>
        <v>1.2729885057471264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9">
        <f t="shared" si="24"/>
        <v>0.10638024357239513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9">
        <f t="shared" si="24"/>
        <v>0.40470588235294119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9">
        <f t="shared" si="24"/>
        <v>2.8766666666666665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9">
        <f t="shared" si="24"/>
        <v>5.7294444444444448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9">
        <f t="shared" si="24"/>
        <v>1.1290429799426933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9">
        <f t="shared" si="24"/>
        <v>0.46387573964497042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9">
        <f t="shared" si="24"/>
        <v>0.90675916230366493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9">
        <f t="shared" si="24"/>
        <v>0.67740740740740746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9">
        <f t="shared" si="24"/>
        <v>1.9249019607843136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9">
        <f t="shared" si="24"/>
        <v>0.82714285714285718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9">
        <f t="shared" si="24"/>
        <v>0.54163920922570019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9">
        <f t="shared" si="24"/>
        <v>0.16722222222222222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9">
        <f t="shared" si="24"/>
        <v>1.168766404199475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9">
        <f t="shared" si="24"/>
        <v>10.521538461538462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9">
        <f t="shared" si="24"/>
        <v>1.2307407407407407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9">
        <f t="shared" si="24"/>
        <v>1.7863855421686747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9">
        <f t="shared" si="24"/>
        <v>3.5528169014084505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9">
        <f t="shared" si="24"/>
        <v>1.6190634146341463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9">
        <f t="shared" si="24"/>
        <v>0.24914285714285714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9">
        <f t="shared" si="24"/>
        <v>1.9872222222222222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9">
        <f t="shared" si="24"/>
        <v>0.34752688172043011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9">
        <f t="shared" si="24"/>
        <v>1.7641935483870967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9">
        <f t="shared" si="24"/>
        <v>5.1138095238095236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9">
        <f t="shared" si="24"/>
        <v>0.82044117647058823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9">
        <f t="shared" si="24"/>
        <v>0.24326030927835052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9">
        <f t="shared" si="24"/>
        <v>0.50482758620689661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9">
        <f t="shared" ref="F451:F514" si="28">E451/D451</f>
        <v>9.67</v>
      </c>
      <c r="G451" t="s">
        <v>20</v>
      </c>
      <c r="H451">
        <v>86</v>
      </c>
      <c r="I451" s="4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9">
        <f t="shared" si="28"/>
        <v>0.04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9">
        <f t="shared" si="28"/>
        <v>1.2284501347708894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9">
        <f t="shared" si="28"/>
        <v>0.63437500000000002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9">
        <f t="shared" si="28"/>
        <v>0.56331688596491225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9">
        <f t="shared" si="28"/>
        <v>0.44074999999999998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9">
        <f t="shared" si="28"/>
        <v>1.1837253218884121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9">
        <f t="shared" si="28"/>
        <v>1.041243169398907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9">
        <f t="shared" si="28"/>
        <v>0.26640000000000003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9">
        <f t="shared" si="28"/>
        <v>3.5120118343195266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9">
        <f t="shared" si="28"/>
        <v>0.90063492063492068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9">
        <f t="shared" si="28"/>
        <v>1.7162500000000001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9">
        <f t="shared" si="28"/>
        <v>1.4104655870445344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9">
        <f t="shared" si="28"/>
        <v>0.30579449152542371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9">
        <f t="shared" si="28"/>
        <v>1.0816455696202532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9">
        <f t="shared" si="28"/>
        <v>1.3345505617977529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9">
        <f t="shared" si="28"/>
        <v>1.8785106382978722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9">
        <f t="shared" si="28"/>
        <v>3.32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9">
        <f t="shared" si="28"/>
        <v>5.7521428571428572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9">
        <f t="shared" si="28"/>
        <v>0.40500000000000003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9">
        <f t="shared" si="28"/>
        <v>1.8442857142857143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9">
        <f t="shared" si="28"/>
        <v>2.8580555555555556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9">
        <f t="shared" si="28"/>
        <v>3.19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9">
        <f t="shared" si="28"/>
        <v>0.39234070221066319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9">
        <f t="shared" si="28"/>
        <v>1.7814000000000001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9">
        <f t="shared" si="28"/>
        <v>3.6515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9">
        <f t="shared" si="28"/>
        <v>1.1394594594594594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9">
        <f t="shared" si="28"/>
        <v>0.29828720626631855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9">
        <f t="shared" si="28"/>
        <v>0.54270588235294115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9">
        <f t="shared" si="28"/>
        <v>2.3634156976744185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9">
        <f t="shared" si="28"/>
        <v>5.1291666666666664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9">
        <f t="shared" si="28"/>
        <v>1.0065116279069768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9">
        <f t="shared" si="28"/>
        <v>0.81348423194303154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9">
        <f t="shared" si="28"/>
        <v>0.16404761904761905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9">
        <f t="shared" si="28"/>
        <v>0.52774617067833696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9">
        <f t="shared" si="28"/>
        <v>2.6020608108108108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9">
        <f t="shared" si="28"/>
        <v>0.30732891832229581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9">
        <f t="shared" si="28"/>
        <v>0.13500000000000001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9">
        <f t="shared" si="28"/>
        <v>1.7862556663644606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9">
        <f t="shared" si="28"/>
        <v>2.2005660377358489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9">
        <f t="shared" si="28"/>
        <v>1.015108695652174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9">
        <f t="shared" si="28"/>
        <v>1.915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9">
        <f t="shared" si="28"/>
        <v>3.0534683098591549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9">
        <f t="shared" si="28"/>
        <v>0.23995287958115183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9">
        <f t="shared" si="28"/>
        <v>7.2377777777777776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9">
        <f t="shared" si="28"/>
        <v>5.4736000000000002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9">
        <f t="shared" si="28"/>
        <v>4.1449999999999996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9">
        <f t="shared" si="28"/>
        <v>9.0696409140369975E-3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9">
        <f t="shared" si="28"/>
        <v>0.34173469387755101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9">
        <f t="shared" si="28"/>
        <v>0.239488107549121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9">
        <f t="shared" si="28"/>
        <v>0.48072649572649573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9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9">
        <f t="shared" si="28"/>
        <v>0.70145182291666663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9">
        <f t="shared" si="28"/>
        <v>5.2992307692307694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9">
        <f t="shared" si="28"/>
        <v>1.8032549019607844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9">
        <f t="shared" si="28"/>
        <v>0.92320000000000002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9">
        <f t="shared" si="28"/>
        <v>0.13901001112347053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9">
        <f t="shared" si="28"/>
        <v>9.2707777777777771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9">
        <f t="shared" si="28"/>
        <v>0.39857142857142858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9">
        <f t="shared" si="28"/>
        <v>1.1222929936305732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9">
        <f t="shared" si="28"/>
        <v>0.70925816023738875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9">
        <f t="shared" si="28"/>
        <v>1.1908974358974358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9">
        <f t="shared" si="28"/>
        <v>0.24017591339648173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9">
        <f t="shared" si="28"/>
        <v>1.3931868131868133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9">
        <f t="shared" ref="F515:F578" si="32">E515/D515</f>
        <v>0.39277108433734942</v>
      </c>
      <c r="G515" t="s">
        <v>74</v>
      </c>
      <c r="H515">
        <v>35</v>
      </c>
      <c r="I515" s="4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9">
        <f t="shared" si="32"/>
        <v>0.22439077144917088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9">
        <f t="shared" si="32"/>
        <v>0.55779069767441858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9">
        <f t="shared" si="32"/>
        <v>0.42523125996810207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9">
        <f t="shared" si="32"/>
        <v>1.1200000000000001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9">
        <f t="shared" si="32"/>
        <v>7.0681818181818179E-2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9">
        <f t="shared" si="32"/>
        <v>1.0174563871693867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9">
        <f t="shared" si="32"/>
        <v>4.2575000000000003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9">
        <f t="shared" si="32"/>
        <v>1.4553947368421052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9">
        <f t="shared" si="32"/>
        <v>0.32453465346534655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9">
        <f t="shared" si="32"/>
        <v>7.003333333333333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9">
        <f t="shared" si="32"/>
        <v>0.83904860392967939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9">
        <f t="shared" si="32"/>
        <v>0.84190476190476193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9">
        <f t="shared" si="32"/>
        <v>1.5595180722891566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9">
        <f t="shared" si="32"/>
        <v>0.99619450317124736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9">
        <f t="shared" si="32"/>
        <v>0.80300000000000005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9">
        <f t="shared" si="32"/>
        <v>0.11254901960784314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9">
        <f t="shared" si="32"/>
        <v>0.91740952380952379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9">
        <f t="shared" si="32"/>
        <v>0.95521156936261387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9">
        <f t="shared" si="32"/>
        <v>5.0287499999999996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9">
        <f t="shared" si="32"/>
        <v>1.5924394463667819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9">
        <f t="shared" si="32"/>
        <v>0.15022446689113356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9">
        <f t="shared" si="32"/>
        <v>4.820384615384615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9">
        <f t="shared" si="32"/>
        <v>1.4996938775510205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9">
        <f t="shared" si="32"/>
        <v>1.1722156398104266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9">
        <f t="shared" si="32"/>
        <v>0.37695968274950431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9">
        <f t="shared" si="32"/>
        <v>0.72653061224489801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9">
        <f t="shared" si="32"/>
        <v>2.6598113207547169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9">
        <f t="shared" si="32"/>
        <v>0.24205617977528091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9">
        <f t="shared" si="32"/>
        <v>2.5064935064935064E-2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9">
        <f t="shared" si="32"/>
        <v>0.1632979976442874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9">
        <f t="shared" si="32"/>
        <v>2.7650000000000001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9">
        <f t="shared" si="32"/>
        <v>0.88803571428571426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9">
        <f t="shared" si="32"/>
        <v>1.6357142857142857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9">
        <f t="shared" si="32"/>
        <v>9.69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9">
        <f t="shared" si="32"/>
        <v>2.7091376701966716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9">
        <f t="shared" si="32"/>
        <v>2.8421355932203389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9">
        <f t="shared" si="32"/>
        <v>0.04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9">
        <f t="shared" si="32"/>
        <v>0.58632981676846196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9">
        <f t="shared" si="32"/>
        <v>0.98511111111111116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9">
        <f t="shared" si="32"/>
        <v>0.43975381008206332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9">
        <f t="shared" si="32"/>
        <v>1.5166315789473683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9">
        <f t="shared" si="32"/>
        <v>2.2363492063492063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9">
        <f t="shared" si="32"/>
        <v>2.3975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9">
        <f t="shared" si="32"/>
        <v>1.9933333333333334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9">
        <f t="shared" si="32"/>
        <v>1.373448275862069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9">
        <f t="shared" si="32"/>
        <v>1.009696106362773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9">
        <f t="shared" si="32"/>
        <v>7.9416000000000002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9">
        <f t="shared" si="32"/>
        <v>3.6970000000000001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9">
        <f t="shared" si="32"/>
        <v>0.12818181818181817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9">
        <f t="shared" si="32"/>
        <v>1.3802702702702703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9">
        <f t="shared" si="32"/>
        <v>0.83813278008298753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9">
        <f t="shared" si="32"/>
        <v>2.0460063224446787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9">
        <f t="shared" si="32"/>
        <v>0.44344086021505374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9">
        <f t="shared" si="32"/>
        <v>2.1860294117647059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9">
        <f t="shared" si="32"/>
        <v>1.8603314917127072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9">
        <f t="shared" si="32"/>
        <v>2.3733830845771142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9">
        <f t="shared" si="32"/>
        <v>3.0565384615384614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9">
        <f t="shared" si="32"/>
        <v>0.94142857142857139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9">
        <f t="shared" si="32"/>
        <v>0.54400000000000004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9">
        <f t="shared" si="32"/>
        <v>1.1188059701492536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9">
        <f t="shared" si="32"/>
        <v>3.6914814814814814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9">
        <f t="shared" si="32"/>
        <v>0.62930372148859548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9">
        <f t="shared" si="32"/>
        <v>0.6492783505154639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9">
        <f t="shared" ref="F579:F642" si="36">E579/D579</f>
        <v>0.18853658536585366</v>
      </c>
      <c r="G579" t="s">
        <v>74</v>
      </c>
      <c r="H579">
        <v>37</v>
      </c>
      <c r="I579" s="4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9">
        <f t="shared" si="36"/>
        <v>0.1675440414507772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9">
        <f t="shared" si="36"/>
        <v>1.0111290322580646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9">
        <f t="shared" si="36"/>
        <v>3.4150228310502282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9">
        <f t="shared" si="36"/>
        <v>0.64016666666666666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9">
        <f t="shared" si="36"/>
        <v>0.5208045977011494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9">
        <f t="shared" si="36"/>
        <v>3.2240211640211642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9">
        <f t="shared" si="36"/>
        <v>1.1950810185185186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9">
        <f t="shared" si="36"/>
        <v>1.4679775280898877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9">
        <f t="shared" si="36"/>
        <v>9.5057142857142853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9">
        <f t="shared" si="36"/>
        <v>0.72893617021276591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9">
        <f t="shared" si="36"/>
        <v>0.7900824873096447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9">
        <f t="shared" si="36"/>
        <v>0.64721518987341775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9">
        <f t="shared" si="36"/>
        <v>0.82028169014084507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9">
        <f t="shared" si="36"/>
        <v>10.376666666666667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9">
        <f t="shared" si="36"/>
        <v>0.12910076530612244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9">
        <f t="shared" si="36"/>
        <v>1.5484210526315789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9">
        <f t="shared" si="36"/>
        <v>7.0991735537190084E-2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9">
        <f t="shared" si="36"/>
        <v>2.0852773826458035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9">
        <f t="shared" si="36"/>
        <v>0.99683544303797467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9">
        <f t="shared" si="36"/>
        <v>2.0159756097560977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9">
        <f t="shared" si="36"/>
        <v>1.6209032258064515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9">
        <f t="shared" si="36"/>
        <v>3.6436208125445471E-2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9">
        <f t="shared" si="36"/>
        <v>0.05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9">
        <f t="shared" si="36"/>
        <v>2.0663492063492064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9">
        <f t="shared" si="36"/>
        <v>1.2823628691983122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9">
        <f t="shared" si="36"/>
        <v>1.1966037735849056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9">
        <f t="shared" si="36"/>
        <v>1.7073055242390078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9">
        <f t="shared" si="36"/>
        <v>1.8721212121212121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9">
        <f t="shared" si="36"/>
        <v>1.8838235294117647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9">
        <f t="shared" si="36"/>
        <v>1.3129869186046512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9">
        <f t="shared" si="36"/>
        <v>2.8397435897435899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9">
        <f t="shared" si="36"/>
        <v>1.2041999999999999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9">
        <f t="shared" si="36"/>
        <v>4.1905607476635511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9">
        <f t="shared" si="36"/>
        <v>0.13853658536585367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9">
        <f t="shared" si="36"/>
        <v>1.3943548387096774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9">
        <f t="shared" si="36"/>
        <v>1.74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9">
        <f t="shared" si="36"/>
        <v>1.5549056603773586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9">
        <f t="shared" si="36"/>
        <v>1.7044705882352942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9">
        <f t="shared" si="36"/>
        <v>1.8951562500000001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9">
        <f t="shared" si="36"/>
        <v>2.4971428571428573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9">
        <f t="shared" si="36"/>
        <v>0.48860523665659616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9">
        <f t="shared" si="36"/>
        <v>0.28461970393057684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9">
        <f t="shared" si="36"/>
        <v>2.6802325581395348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9">
        <f t="shared" si="36"/>
        <v>6.1980078125000002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9">
        <f t="shared" si="36"/>
        <v>3.1301587301587303E-2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9">
        <f t="shared" si="36"/>
        <v>1.5992152704135738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9">
        <f t="shared" si="36"/>
        <v>2.793921568627451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9">
        <f t="shared" si="36"/>
        <v>0.77373333333333338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9">
        <f t="shared" si="36"/>
        <v>2.0632812500000002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9">
        <f t="shared" si="36"/>
        <v>6.9424999999999999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9">
        <f t="shared" si="36"/>
        <v>1.5178947368421052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9">
        <f t="shared" si="36"/>
        <v>0.64582072176949945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9">
        <f t="shared" si="36"/>
        <v>0.62873684210526315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9">
        <f t="shared" si="36"/>
        <v>3.1039864864864866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9">
        <f t="shared" si="36"/>
        <v>0.42859916782246882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9">
        <f t="shared" si="36"/>
        <v>0.83119402985074631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9">
        <f t="shared" si="36"/>
        <v>0.78531302876480547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9">
        <f t="shared" si="36"/>
        <v>1.1409352517985611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9">
        <f t="shared" si="36"/>
        <v>0.64537683358624176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9">
        <f t="shared" si="36"/>
        <v>0.79411764705882348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9">
        <f t="shared" si="36"/>
        <v>0.11419117647058824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9">
        <f t="shared" si="36"/>
        <v>0.56186046511627907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9">
        <f t="shared" si="36"/>
        <v>0.16501669449081802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9">
        <f t="shared" ref="F643:F706" si="40">E643/D643</f>
        <v>1.1996808510638297</v>
      </c>
      <c r="G643" t="s">
        <v>20</v>
      </c>
      <c r="H643">
        <v>194</v>
      </c>
      <c r="I643" s="4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9">
        <f t="shared" si="40"/>
        <v>1.4545652173913044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9">
        <f t="shared" si="40"/>
        <v>2.2138255033557046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9">
        <f t="shared" si="40"/>
        <v>0.48396694214876035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9">
        <f t="shared" si="40"/>
        <v>0.92911504424778757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9">
        <f t="shared" si="40"/>
        <v>0.88599797365754818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9">
        <f t="shared" si="40"/>
        <v>0.41399999999999998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9">
        <f t="shared" si="40"/>
        <v>0.63056795131845844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9">
        <f t="shared" si="40"/>
        <v>0.48482333607230893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9">
        <f t="shared" si="40"/>
        <v>0.02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9">
        <f t="shared" si="40"/>
        <v>0.88479410269445857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9">
        <f t="shared" si="40"/>
        <v>1.2684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9">
        <f t="shared" si="40"/>
        <v>23.388333333333332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9">
        <f t="shared" si="40"/>
        <v>5.0838857142857146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9">
        <f t="shared" si="40"/>
        <v>1.9147826086956521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9">
        <f t="shared" si="40"/>
        <v>0.42127533783783783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9">
        <f t="shared" si="40"/>
        <v>8.2400000000000001E-2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9">
        <f t="shared" si="40"/>
        <v>0.60064638783269964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9">
        <f t="shared" si="40"/>
        <v>0.47232808616404309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9">
        <f t="shared" si="40"/>
        <v>0.81736263736263737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9">
        <f t="shared" si="40"/>
        <v>0.54187265917603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9">
        <f t="shared" si="40"/>
        <v>0.97868131868131869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9">
        <f t="shared" si="40"/>
        <v>0.77239999999999998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9">
        <f t="shared" si="40"/>
        <v>0.33464735516372796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9">
        <f t="shared" si="40"/>
        <v>2.3958823529411766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9">
        <f t="shared" si="40"/>
        <v>0.64032258064516134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9">
        <f t="shared" si="40"/>
        <v>1.7615942028985507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9">
        <f t="shared" si="40"/>
        <v>0.20338181818181819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9">
        <f t="shared" si="40"/>
        <v>3.5864754098360656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9">
        <f t="shared" si="40"/>
        <v>4.6885802469135802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9">
        <f t="shared" si="40"/>
        <v>1.220563524590164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9">
        <f t="shared" si="40"/>
        <v>0.55931783729156137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9">
        <f t="shared" si="40"/>
        <v>0.43660714285714286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9">
        <f t="shared" si="40"/>
        <v>0.33538371411833628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9">
        <f t="shared" si="40"/>
        <v>1.2297938144329896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9">
        <f t="shared" si="40"/>
        <v>1.8974959871589085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9">
        <f t="shared" si="40"/>
        <v>0.83622641509433959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9">
        <f t="shared" si="40"/>
        <v>0.17968844221105529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9">
        <f t="shared" si="40"/>
        <v>10.365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9">
        <f t="shared" si="40"/>
        <v>0.97405219780219776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9">
        <f t="shared" si="40"/>
        <v>0.86386203150461705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9">
        <f t="shared" si="40"/>
        <v>1.5016666666666667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9">
        <f t="shared" si="40"/>
        <v>3.5843478260869563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9">
        <f t="shared" si="40"/>
        <v>5.4285714285714288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9">
        <f t="shared" si="40"/>
        <v>0.67500714285714281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9">
        <f t="shared" si="40"/>
        <v>1.9174666666666667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9">
        <f t="shared" si="40"/>
        <v>9.32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9">
        <f t="shared" si="40"/>
        <v>4.2927586206896553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9">
        <f t="shared" si="40"/>
        <v>1.0065753424657535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9">
        <f t="shared" si="40"/>
        <v>2.266111111111111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9">
        <f t="shared" si="40"/>
        <v>1.4238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9">
        <f t="shared" si="40"/>
        <v>0.90633333333333332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9">
        <f t="shared" si="40"/>
        <v>0.63966740576496672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9">
        <f t="shared" si="40"/>
        <v>0.84131868131868137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9">
        <f t="shared" si="40"/>
        <v>1.3393478260869565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9">
        <f t="shared" si="40"/>
        <v>0.59042047531992692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9">
        <f t="shared" si="40"/>
        <v>1.5280062063615205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9">
        <f t="shared" si="40"/>
        <v>4.466912114014252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9">
        <f t="shared" si="40"/>
        <v>0.8439189189189189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9">
        <f t="shared" si="40"/>
        <v>0.03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9">
        <f t="shared" si="40"/>
        <v>1.7502692307692307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9">
        <f t="shared" si="40"/>
        <v>0.54137931034482756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9">
        <f t="shared" si="40"/>
        <v>3.1187381703470032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9">
        <f t="shared" si="40"/>
        <v>1.2278160919540231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9">
        <f t="shared" ref="F707:F770" si="44">E707/D707</f>
        <v>0.99026517383618151</v>
      </c>
      <c r="G707" t="s">
        <v>14</v>
      </c>
      <c r="H707">
        <v>2025</v>
      </c>
      <c r="I707" s="4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9">
        <f t="shared" si="44"/>
        <v>1.278468634686347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9">
        <f t="shared" si="44"/>
        <v>1.5861643835616439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9">
        <f t="shared" si="44"/>
        <v>7.0705882352941174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9">
        <f t="shared" si="44"/>
        <v>1.4238775510204082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9">
        <f t="shared" si="44"/>
        <v>1.4786046511627906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9">
        <f t="shared" si="44"/>
        <v>0.20322580645161289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9">
        <f t="shared" si="44"/>
        <v>18.40625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9">
        <f t="shared" si="44"/>
        <v>1.6194202898550725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9">
        <f t="shared" si="44"/>
        <v>4.7282077922077921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9">
        <f t="shared" si="44"/>
        <v>0.24466101694915254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9">
        <f t="shared" si="44"/>
        <v>5.1764999999999999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9">
        <f t="shared" si="44"/>
        <v>2.4764285714285714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9">
        <f t="shared" si="44"/>
        <v>1.0020481927710843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9">
        <f t="shared" si="44"/>
        <v>1.53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9">
        <f t="shared" si="44"/>
        <v>0.37091954022988505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9">
        <f t="shared" si="44"/>
        <v>4.3923948220064728E-2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9">
        <f t="shared" si="44"/>
        <v>1.5650721649484536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9">
        <f t="shared" si="44"/>
        <v>2.704081632653061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9">
        <f t="shared" si="44"/>
        <v>1.3405952380952382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9">
        <f t="shared" si="44"/>
        <v>0.50398033126293995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9">
        <f t="shared" si="44"/>
        <v>0.88815837937384901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9">
        <f t="shared" si="44"/>
        <v>1.65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9">
        <f t="shared" si="44"/>
        <v>0.17499999999999999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9">
        <f t="shared" si="44"/>
        <v>1.8566071428571429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9">
        <f t="shared" si="44"/>
        <v>4.1266319444444441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9">
        <f t="shared" si="44"/>
        <v>0.90249999999999997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9">
        <f t="shared" si="44"/>
        <v>0.91984615384615387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9">
        <f t="shared" si="44"/>
        <v>5.2700632911392402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9">
        <f t="shared" si="44"/>
        <v>3.1914285714285713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9">
        <f t="shared" si="44"/>
        <v>3.5418867924528303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9">
        <f t="shared" si="44"/>
        <v>0.32896103896103895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9">
        <f t="shared" si="44"/>
        <v>1.358918918918919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9">
        <f t="shared" si="44"/>
        <v>2.0843373493975904E-2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9">
        <f t="shared" si="44"/>
        <v>0.61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9">
        <f t="shared" si="44"/>
        <v>0.30037735849056602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9">
        <f t="shared" si="44"/>
        <v>11.791666666666666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9">
        <f t="shared" si="44"/>
        <v>11.260833333333334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9">
        <f t="shared" si="44"/>
        <v>0.12923076923076923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9">
        <f t="shared" si="44"/>
        <v>7.12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9">
        <f t="shared" si="44"/>
        <v>0.30304347826086958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9">
        <f t="shared" si="44"/>
        <v>2.1250896057347672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9">
        <f t="shared" si="44"/>
        <v>2.2885714285714287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9">
        <f t="shared" si="44"/>
        <v>0.34959979476654696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9">
        <f t="shared" si="44"/>
        <v>1.5729069767441861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9">
        <f t="shared" si="44"/>
        <v>0.01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44"/>
        <v>2.3230555555555554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9">
        <f t="shared" si="44"/>
        <v>0.92448275862068963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9">
        <f t="shared" si="44"/>
        <v>2.5670212765957445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9">
        <f t="shared" si="44"/>
        <v>1.6847017045454546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9">
        <f t="shared" si="44"/>
        <v>1.6657777777777778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9">
        <f t="shared" si="44"/>
        <v>7.7207692307692311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9">
        <f t="shared" si="44"/>
        <v>4.0685714285714285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9">
        <f t="shared" si="44"/>
        <v>5.6420608108108112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9">
        <f t="shared" si="44"/>
        <v>0.6842686567164179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9">
        <f t="shared" si="44"/>
        <v>0.34351966873706002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9">
        <f t="shared" si="44"/>
        <v>6.5545454545454547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9">
        <f t="shared" si="44"/>
        <v>1.7725714285714285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9">
        <f t="shared" si="44"/>
        <v>1.1317857142857144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9">
        <f t="shared" si="44"/>
        <v>7.2818181818181822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9">
        <f t="shared" si="44"/>
        <v>2.0833333333333335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9">
        <f t="shared" si="44"/>
        <v>0.31171232876712329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9">
        <f t="shared" si="44"/>
        <v>0.56967078189300413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9">
        <f t="shared" si="44"/>
        <v>2.31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9">
        <f t="shared" ref="F771:F834" si="48">E771/D771</f>
        <v>0.86867834394904464</v>
      </c>
      <c r="G771" t="s">
        <v>14</v>
      </c>
      <c r="H771">
        <v>3410</v>
      </c>
      <c r="I771" s="4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9">
        <f t="shared" si="48"/>
        <v>2.7074418604651163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9">
        <f t="shared" si="48"/>
        <v>0.49446428571428569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9">
        <f t="shared" si="48"/>
        <v>1.1335962566844919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9">
        <f t="shared" si="48"/>
        <v>1.9055555555555554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9">
        <f t="shared" si="48"/>
        <v>1.355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9">
        <f t="shared" si="48"/>
        <v>0.10297872340425532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9">
        <f t="shared" si="48"/>
        <v>0.65544223826714798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9">
        <f t="shared" si="48"/>
        <v>0.49026652452025588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9">
        <f t="shared" si="48"/>
        <v>7.8792307692307695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9">
        <f t="shared" si="48"/>
        <v>0.80306347746090156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9">
        <f t="shared" si="48"/>
        <v>1.0629411764705883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9">
        <f t="shared" si="48"/>
        <v>0.50735632183908042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9">
        <f t="shared" si="48"/>
        <v>2.153137254901961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9">
        <f t="shared" si="48"/>
        <v>1.4122972972972974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9">
        <f t="shared" si="48"/>
        <v>1.1533745781777278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9">
        <f t="shared" si="48"/>
        <v>1.9311940298507462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9">
        <f t="shared" si="48"/>
        <v>7.2973333333333334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9">
        <f t="shared" si="48"/>
        <v>0.99663398692810456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9">
        <f t="shared" si="48"/>
        <v>0.88166666666666671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9">
        <f t="shared" si="48"/>
        <v>0.37233333333333335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9">
        <f t="shared" si="48"/>
        <v>0.30540075309306081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9">
        <f t="shared" si="48"/>
        <v>0.25714285714285712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9">
        <f t="shared" si="48"/>
        <v>0.34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9">
        <f t="shared" si="48"/>
        <v>11.859090909090909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9">
        <f t="shared" si="48"/>
        <v>1.2539393939393939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9">
        <f t="shared" si="48"/>
        <v>0.14394366197183098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9">
        <f t="shared" si="48"/>
        <v>0.54807692307692313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9">
        <f t="shared" si="48"/>
        <v>1.0963157894736841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9">
        <f t="shared" si="48"/>
        <v>1.8847058823529412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9">
        <f t="shared" si="48"/>
        <v>0.87008284023668636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9">
        <f t="shared" si="48"/>
        <v>0.01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9">
        <f t="shared" si="48"/>
        <v>2.0291304347826089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9">
        <f t="shared" si="48"/>
        <v>1.9703225806451612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9">
        <f t="shared" si="48"/>
        <v>1.07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9">
        <f t="shared" si="48"/>
        <v>2.6873076923076922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9">
        <f t="shared" si="48"/>
        <v>0.50845360824742269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9">
        <f t="shared" si="48"/>
        <v>11.802857142857142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9">
        <f t="shared" si="48"/>
        <v>2.64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9">
        <f t="shared" si="48"/>
        <v>0.30442307692307691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9">
        <f t="shared" si="48"/>
        <v>0.62880681818181816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9">
        <f t="shared" si="48"/>
        <v>1.9312499999999999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9">
        <f t="shared" si="48"/>
        <v>0.77102702702702708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9">
        <f t="shared" si="48"/>
        <v>2.2552763819095478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9">
        <f t="shared" si="48"/>
        <v>2.3940625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9">
        <f t="shared" si="48"/>
        <v>0.921875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9">
        <f t="shared" si="48"/>
        <v>1.3023333333333333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9">
        <f t="shared" si="48"/>
        <v>6.1521739130434785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9">
        <f t="shared" si="48"/>
        <v>3.687953216374269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9">
        <f t="shared" si="48"/>
        <v>10.948571428571428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9">
        <f t="shared" si="48"/>
        <v>0.50662921348314605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9">
        <f t="shared" si="48"/>
        <v>8.0060000000000002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9">
        <f t="shared" si="48"/>
        <v>2.9128571428571428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9">
        <f t="shared" si="48"/>
        <v>3.4996666666666667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9">
        <f t="shared" si="48"/>
        <v>3.5707317073170732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9">
        <f t="shared" si="48"/>
        <v>1.2648941176470587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9">
        <f t="shared" si="48"/>
        <v>3.875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9">
        <f t="shared" si="48"/>
        <v>4.5703571428571426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9">
        <f t="shared" si="48"/>
        <v>2.6669565217391304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9">
        <f t="shared" si="48"/>
        <v>0.69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9">
        <f t="shared" si="48"/>
        <v>0.51343749999999999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9">
        <f t="shared" si="48"/>
        <v>1.1710526315789473E-2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9">
        <f t="shared" si="48"/>
        <v>1.089773429454171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9">
        <f t="shared" si="48"/>
        <v>3.1517592592592591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9">
        <f t="shared" ref="F835:F898" si="52">E835/D835</f>
        <v>1.5769117647058823</v>
      </c>
      <c r="G835" t="s">
        <v>20</v>
      </c>
      <c r="H835">
        <v>165</v>
      </c>
      <c r="I835" s="4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9">
        <f t="shared" si="52"/>
        <v>1.5380821917808218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9">
        <f t="shared" si="52"/>
        <v>0.89738979118329465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9">
        <f t="shared" si="52"/>
        <v>0.75135802469135804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9">
        <f t="shared" si="52"/>
        <v>8.5288135593220336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9">
        <f t="shared" si="52"/>
        <v>1.3890625000000001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9">
        <f t="shared" si="52"/>
        <v>1.9018181818181819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9">
        <f t="shared" si="52"/>
        <v>1.0024333619948409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9">
        <f t="shared" si="52"/>
        <v>1.4275824175824177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9">
        <f t="shared" si="52"/>
        <v>5.6313333333333331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9">
        <f t="shared" si="52"/>
        <v>0.30715909090909088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9">
        <f t="shared" si="52"/>
        <v>0.99397727272727276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9">
        <f t="shared" si="52"/>
        <v>1.9754935622317598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9">
        <f t="shared" si="52"/>
        <v>5.085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9">
        <f t="shared" si="52"/>
        <v>2.3774468085106384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9">
        <f t="shared" si="52"/>
        <v>3.3846875000000001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9">
        <f t="shared" si="52"/>
        <v>1.3308955223880596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9">
        <f t="shared" si="52"/>
        <v>0.01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9">
        <f t="shared" si="52"/>
        <v>2.0779999999999998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9">
        <f t="shared" si="52"/>
        <v>0.51122448979591839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9">
        <f t="shared" si="52"/>
        <v>6.5205847953216374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9">
        <f t="shared" si="52"/>
        <v>1.1363099415204678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9">
        <f t="shared" si="52"/>
        <v>1.0237606837606839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9">
        <f t="shared" si="52"/>
        <v>3.5658333333333334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9">
        <f t="shared" si="52"/>
        <v>1.3986792452830188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9">
        <f t="shared" si="52"/>
        <v>0.69450000000000001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9">
        <f t="shared" si="52"/>
        <v>0.35534246575342465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9">
        <f t="shared" si="52"/>
        <v>2.5165000000000002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9">
        <f t="shared" si="52"/>
        <v>1.0587500000000001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9">
        <f t="shared" si="52"/>
        <v>1.8742857142857143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9">
        <f t="shared" si="52"/>
        <v>3.8678571428571429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9">
        <f t="shared" si="52"/>
        <v>3.4707142857142856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9">
        <f t="shared" si="52"/>
        <v>1.8582098765432098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9">
        <f t="shared" si="52"/>
        <v>0.43241247264770238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9">
        <f t="shared" si="52"/>
        <v>1.6243749999999999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9">
        <f t="shared" si="52"/>
        <v>1.8484285714285715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9">
        <f t="shared" si="52"/>
        <v>0.23703520691785052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9">
        <f t="shared" si="52"/>
        <v>0.89870129870129867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9">
        <f t="shared" si="52"/>
        <v>2.7260419580419581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9">
        <f t="shared" si="52"/>
        <v>1.7004255319148935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9">
        <f t="shared" si="52"/>
        <v>1.8828503562945369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9">
        <f t="shared" si="52"/>
        <v>3.4693532338308457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9">
        <f t="shared" si="52"/>
        <v>0.6917721518987342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9">
        <f t="shared" si="52"/>
        <v>0.25433734939759034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9">
        <f t="shared" si="52"/>
        <v>0.77400977995110021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9">
        <f t="shared" si="52"/>
        <v>0.37481481481481482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9">
        <f t="shared" si="52"/>
        <v>5.4379999999999997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9">
        <f t="shared" si="52"/>
        <v>2.2852189349112426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9">
        <f t="shared" si="52"/>
        <v>0.38948339483394834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9">
        <f t="shared" si="52"/>
        <v>3.7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9">
        <f t="shared" si="52"/>
        <v>2.3791176470588233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9">
        <f t="shared" si="52"/>
        <v>0.64036299765807958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9">
        <f t="shared" si="52"/>
        <v>1.1827777777777777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9">
        <f t="shared" si="52"/>
        <v>0.84824037184594958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9">
        <f t="shared" si="52"/>
        <v>0.29346153846153844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9">
        <f t="shared" si="52"/>
        <v>2.0989655172413793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9">
        <f t="shared" si="52"/>
        <v>1.697857142857143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9">
        <f t="shared" si="52"/>
        <v>1.1595907738095239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9">
        <f t="shared" si="52"/>
        <v>2.5859999999999999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9">
        <f t="shared" si="52"/>
        <v>2.3058333333333332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9">
        <f t="shared" si="52"/>
        <v>1.2821428571428573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9">
        <f t="shared" si="52"/>
        <v>1.8870588235294117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9">
        <f t="shared" si="52"/>
        <v>6.9511889862327911E-2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9">
        <f t="shared" si="52"/>
        <v>7.7443434343434348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9">
        <f t="shared" ref="F899:F962" si="56">E899/D899</f>
        <v>0.27693181818181817</v>
      </c>
      <c r="G899" t="s">
        <v>14</v>
      </c>
      <c r="H899">
        <v>27</v>
      </c>
      <c r="I899" s="4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9">
        <f t="shared" si="56"/>
        <v>0.52479620323841425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9">
        <f t="shared" si="56"/>
        <v>4.0709677419354842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9">
        <f t="shared" si="56"/>
        <v>0.02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9">
        <f t="shared" si="56"/>
        <v>1.5617857142857143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9">
        <f t="shared" si="56"/>
        <v>2.5242857142857145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9">
        <f t="shared" si="56"/>
        <v>1.729268292682927E-2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9">
        <f t="shared" si="56"/>
        <v>0.12230769230769231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9">
        <f t="shared" si="56"/>
        <v>1.6398734177215191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9">
        <f t="shared" si="56"/>
        <v>1.6298181818181818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9">
        <f t="shared" si="56"/>
        <v>0.20252747252747252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9">
        <f t="shared" si="56"/>
        <v>3.1924083769633507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9">
        <f t="shared" si="56"/>
        <v>4.7894444444444444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9">
        <f t="shared" si="56"/>
        <v>0.19556634304207121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9">
        <f t="shared" si="56"/>
        <v>1.9894827586206896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9">
        <f t="shared" si="56"/>
        <v>7.95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9">
        <f t="shared" si="56"/>
        <v>0.50621082621082625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9">
        <f t="shared" si="56"/>
        <v>0.57437499999999997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9">
        <f t="shared" si="56"/>
        <v>1.5562827640984909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9">
        <f t="shared" si="56"/>
        <v>0.36297297297297298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9">
        <f t="shared" si="56"/>
        <v>0.58250000000000002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9">
        <f t="shared" si="56"/>
        <v>2.3739473684210526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9">
        <f t="shared" si="56"/>
        <v>0.58750000000000002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9">
        <f t="shared" si="56"/>
        <v>1.8256603773584905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9">
        <f t="shared" si="56"/>
        <v>7.5436408977556111E-3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9">
        <f t="shared" si="56"/>
        <v>1.7595330739299611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9">
        <f t="shared" si="56"/>
        <v>2.3788235294117648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9">
        <f t="shared" si="56"/>
        <v>4.8805076142131982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9">
        <f t="shared" si="56"/>
        <v>2.2406666666666668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9">
        <f t="shared" si="56"/>
        <v>0.18126436781609195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9">
        <f t="shared" si="56"/>
        <v>0.45847222222222223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9">
        <f t="shared" si="56"/>
        <v>1.1731541218637993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9">
        <f t="shared" si="56"/>
        <v>2.173090909090909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9">
        <f t="shared" si="56"/>
        <v>1.1228571428571428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9">
        <f t="shared" si="56"/>
        <v>0.72518987341772156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9">
        <f t="shared" si="56"/>
        <v>2.1230434782608696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9">
        <f t="shared" si="56"/>
        <v>2.3974657534246577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9">
        <f t="shared" si="56"/>
        <v>1.8193548387096774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9">
        <f t="shared" si="56"/>
        <v>1.6413114754098361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9">
        <f t="shared" si="56"/>
        <v>1.6375968992248063E-2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9">
        <f t="shared" si="56"/>
        <v>0.49643859649122807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9">
        <f t="shared" si="56"/>
        <v>1.0970652173913042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9">
        <f t="shared" si="56"/>
        <v>0.49217948717948717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9">
        <f t="shared" si="56"/>
        <v>0.62232323232323228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9">
        <f t="shared" si="56"/>
        <v>0.1305813953488372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9">
        <f t="shared" si="56"/>
        <v>0.64635416666666667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9">
        <f t="shared" si="56"/>
        <v>1.5958666666666668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9">
        <f t="shared" si="56"/>
        <v>0.81420000000000003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9">
        <f t="shared" si="56"/>
        <v>0.32444767441860467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9">
        <f t="shared" si="56"/>
        <v>9.9141184124918666E-2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9">
        <f t="shared" si="56"/>
        <v>0.26694444444444443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9">
        <f t="shared" si="56"/>
        <v>0.62957446808510642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9">
        <f t="shared" si="56"/>
        <v>1.6135593220338984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9">
        <f t="shared" si="56"/>
        <v>0.05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9">
        <f t="shared" si="56"/>
        <v>10.969379310344827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9">
        <f t="shared" si="56"/>
        <v>0.70094158075601376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9">
        <f t="shared" si="56"/>
        <v>0.6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9">
        <f t="shared" si="56"/>
        <v>3.6709859154929578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9">
        <f t="shared" si="56"/>
        <v>11.09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9">
        <f t="shared" si="56"/>
        <v>0.19028784648187633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9">
        <f t="shared" si="56"/>
        <v>1.2687755102040816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56"/>
        <v>7.3463636363636367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9">
        <f t="shared" si="56"/>
        <v>4.5731034482758622E-2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9">
        <f t="shared" si="56"/>
        <v>0.85054545454545449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9">
        <f t="shared" ref="F963:F1001" si="60">E963/D963</f>
        <v>1.1929824561403508</v>
      </c>
      <c r="G963" t="s">
        <v>20</v>
      </c>
      <c r="H963">
        <v>155</v>
      </c>
      <c r="I963" s="4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9">
        <f t="shared" si="60"/>
        <v>2.9602777777777778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9">
        <f t="shared" si="60"/>
        <v>0.84694915254237291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9">
        <f t="shared" si="60"/>
        <v>3.5578378378378379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9">
        <f t="shared" si="60"/>
        <v>3.8640909090909092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9">
        <f t="shared" si="60"/>
        <v>7.9223529411764702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9">
        <f t="shared" si="60"/>
        <v>1.3703393665158372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9">
        <f t="shared" si="60"/>
        <v>3.3820833333333336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9">
        <f t="shared" si="60"/>
        <v>1.0822784810126582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9">
        <f t="shared" si="60"/>
        <v>0.60757639620653314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9">
        <f t="shared" si="60"/>
        <v>0.27725490196078434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9">
        <f t="shared" si="60"/>
        <v>2.283934426229508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9">
        <f t="shared" si="60"/>
        <v>0.21615194054500414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9">
        <f t="shared" si="60"/>
        <v>3.73875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9">
        <f t="shared" si="60"/>
        <v>1.5492592592592593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9">
        <f t="shared" si="60"/>
        <v>3.2214999999999998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9">
        <f t="shared" si="60"/>
        <v>0.73957142857142855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9">
        <f t="shared" si="60"/>
        <v>8.641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9">
        <f t="shared" si="60"/>
        <v>1.432624584717608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9">
        <f t="shared" si="60"/>
        <v>0.40281762295081969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9">
        <f t="shared" si="60"/>
        <v>1.7822388059701493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9">
        <f t="shared" si="60"/>
        <v>0.84930555555555554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9">
        <f t="shared" si="60"/>
        <v>1.4593648334624323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9">
        <f t="shared" si="60"/>
        <v>1.5246153846153847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9">
        <f t="shared" si="60"/>
        <v>0.67129542790152408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9">
        <f t="shared" si="60"/>
        <v>0.40307692307692305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9">
        <f t="shared" si="60"/>
        <v>2.1679032258064517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9">
        <f t="shared" si="60"/>
        <v>0.52117021276595743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9">
        <f t="shared" si="60"/>
        <v>4.9958333333333336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9">
        <f t="shared" si="60"/>
        <v>0.87679487179487181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9">
        <f t="shared" si="60"/>
        <v>1.131734693877551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9">
        <f t="shared" si="60"/>
        <v>4.2654838709677421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9">
        <f t="shared" si="60"/>
        <v>0.77632653061224488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9">
        <f t="shared" si="60"/>
        <v>0.52496810772501767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9">
        <f t="shared" si="60"/>
        <v>1.5746762589928058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9">
        <f t="shared" si="60"/>
        <v>0.72939393939393937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9">
        <f t="shared" si="60"/>
        <v>0.60565789473684206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9">
        <f t="shared" si="60"/>
        <v>0.5679129129129129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9">
        <f t="shared" si="60"/>
        <v>0.56542754275427543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FF6161"/>
        <color theme="9"/>
        <color theme="8"/>
      </colorScale>
    </cfRule>
  </conditionalFormatting>
  <conditionalFormatting sqref="G1:G1048576">
    <cfRule type="containsText" dxfId="19" priority="2" operator="containsText" text="live">
      <formula>NOT(ISERROR(SEARCH("live",G1)))</formula>
    </cfRule>
    <cfRule type="containsText" dxfId="18" priority="3" operator="containsText" text="canceled">
      <formula>NOT(ISERROR(SEARCH("canceled",G1)))</formula>
    </cfRule>
    <cfRule type="containsText" dxfId="17" priority="4" operator="containsText" text="failed">
      <formula>NOT(ISERROR(SEARCH("failed",G1)))</formula>
    </cfRule>
    <cfRule type="containsText" dxfId="16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BAD5-3C75-470C-8B70-370118BCD6A4}">
  <dimension ref="B1:G14"/>
  <sheetViews>
    <sheetView workbookViewId="0">
      <selection activeCell="B16" sqref="B16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  <col min="8" max="8" width="16.5" bestFit="1" customWidth="1"/>
    <col min="9" max="9" width="10.375" bestFit="1" customWidth="1"/>
    <col min="10" max="10" width="16.5" bestFit="1" customWidth="1"/>
    <col min="11" max="11" width="15.375" bestFit="1" customWidth="1"/>
    <col min="12" max="12" width="21.625" bestFit="1" customWidth="1"/>
  </cols>
  <sheetData>
    <row r="1" spans="2:7" x14ac:dyDescent="0.25">
      <c r="B1" s="5" t="s">
        <v>6</v>
      </c>
      <c r="C1" t="s">
        <v>2033</v>
      </c>
    </row>
    <row r="3" spans="2:7" x14ac:dyDescent="0.25">
      <c r="B3" s="5" t="s">
        <v>2046</v>
      </c>
      <c r="C3" s="5" t="s">
        <v>2034</v>
      </c>
    </row>
    <row r="4" spans="2:7" x14ac:dyDescent="0.25">
      <c r="B4" s="5" t="s">
        <v>2036</v>
      </c>
      <c r="C4" t="s">
        <v>74</v>
      </c>
      <c r="D4" t="s">
        <v>14</v>
      </c>
      <c r="E4" t="s">
        <v>47</v>
      </c>
      <c r="F4" t="s">
        <v>20</v>
      </c>
      <c r="G4" t="s">
        <v>2035</v>
      </c>
    </row>
    <row r="5" spans="2:7" x14ac:dyDescent="0.25">
      <c r="B5" s="7" t="s">
        <v>2037</v>
      </c>
      <c r="C5" s="6">
        <v>11</v>
      </c>
      <c r="D5" s="6">
        <v>60</v>
      </c>
      <c r="E5" s="6">
        <v>5</v>
      </c>
      <c r="F5" s="6">
        <v>102</v>
      </c>
      <c r="G5" s="6">
        <v>178</v>
      </c>
    </row>
    <row r="6" spans="2:7" x14ac:dyDescent="0.25">
      <c r="B6" s="7" t="s">
        <v>2038</v>
      </c>
      <c r="C6" s="6">
        <v>4</v>
      </c>
      <c r="D6" s="6">
        <v>20</v>
      </c>
      <c r="E6" s="6"/>
      <c r="F6" s="6">
        <v>22</v>
      </c>
      <c r="G6" s="6">
        <v>46</v>
      </c>
    </row>
    <row r="7" spans="2:7" x14ac:dyDescent="0.25">
      <c r="B7" s="7" t="s">
        <v>2039</v>
      </c>
      <c r="C7" s="6">
        <v>1</v>
      </c>
      <c r="D7" s="6">
        <v>23</v>
      </c>
      <c r="E7" s="6">
        <v>3</v>
      </c>
      <c r="F7" s="6">
        <v>21</v>
      </c>
      <c r="G7" s="6">
        <v>48</v>
      </c>
    </row>
    <row r="8" spans="2:7" x14ac:dyDescent="0.25">
      <c r="B8" s="7" t="s">
        <v>2040</v>
      </c>
      <c r="C8" s="6"/>
      <c r="D8" s="6"/>
      <c r="E8" s="6"/>
      <c r="F8" s="6">
        <v>4</v>
      </c>
      <c r="G8" s="6">
        <v>4</v>
      </c>
    </row>
    <row r="9" spans="2:7" x14ac:dyDescent="0.25">
      <c r="B9" s="7" t="s">
        <v>2041</v>
      </c>
      <c r="C9" s="6">
        <v>10</v>
      </c>
      <c r="D9" s="6">
        <v>66</v>
      </c>
      <c r="E9" s="6"/>
      <c r="F9" s="6">
        <v>99</v>
      </c>
      <c r="G9" s="6">
        <v>175</v>
      </c>
    </row>
    <row r="10" spans="2:7" x14ac:dyDescent="0.25">
      <c r="B10" s="7" t="s">
        <v>2042</v>
      </c>
      <c r="C10" s="6">
        <v>4</v>
      </c>
      <c r="D10" s="6">
        <v>11</v>
      </c>
      <c r="E10" s="6">
        <v>1</v>
      </c>
      <c r="F10" s="6">
        <v>26</v>
      </c>
      <c r="G10" s="6">
        <v>42</v>
      </c>
    </row>
    <row r="11" spans="2:7" x14ac:dyDescent="0.25">
      <c r="B11" s="7" t="s">
        <v>2043</v>
      </c>
      <c r="C11" s="6">
        <v>2</v>
      </c>
      <c r="D11" s="6">
        <v>24</v>
      </c>
      <c r="E11" s="6">
        <v>1</v>
      </c>
      <c r="F11" s="6">
        <v>40</v>
      </c>
      <c r="G11" s="6">
        <v>67</v>
      </c>
    </row>
    <row r="12" spans="2:7" x14ac:dyDescent="0.25">
      <c r="B12" s="7" t="s">
        <v>2044</v>
      </c>
      <c r="C12" s="6">
        <v>2</v>
      </c>
      <c r="D12" s="6">
        <v>28</v>
      </c>
      <c r="E12" s="6">
        <v>2</v>
      </c>
      <c r="F12" s="6">
        <v>64</v>
      </c>
      <c r="G12" s="6">
        <v>96</v>
      </c>
    </row>
    <row r="13" spans="2:7" x14ac:dyDescent="0.25">
      <c r="B13" s="7" t="s">
        <v>2045</v>
      </c>
      <c r="C13" s="6">
        <v>23</v>
      </c>
      <c r="D13" s="6">
        <v>132</v>
      </c>
      <c r="E13" s="6">
        <v>2</v>
      </c>
      <c r="F13" s="6">
        <v>187</v>
      </c>
      <c r="G13" s="6">
        <v>344</v>
      </c>
    </row>
    <row r="14" spans="2:7" x14ac:dyDescent="0.25">
      <c r="B14" s="7" t="s">
        <v>2035</v>
      </c>
      <c r="C14" s="6">
        <v>57</v>
      </c>
      <c r="D14" s="6">
        <v>364</v>
      </c>
      <c r="E14" s="6">
        <v>14</v>
      </c>
      <c r="F14" s="6">
        <v>565</v>
      </c>
      <c r="G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029D-678A-4C25-B3F3-187CFE31A778}">
  <dimension ref="B1:G31"/>
  <sheetViews>
    <sheetView workbookViewId="0">
      <selection activeCell="B31" sqref="B31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</cols>
  <sheetData>
    <row r="1" spans="2:7" x14ac:dyDescent="0.25">
      <c r="B1" s="5" t="s">
        <v>6</v>
      </c>
      <c r="C1" t="s">
        <v>2033</v>
      </c>
    </row>
    <row r="3" spans="2:7" x14ac:dyDescent="0.25">
      <c r="B3" s="5" t="s">
        <v>2046</v>
      </c>
      <c r="C3" s="5" t="s">
        <v>2034</v>
      </c>
    </row>
    <row r="4" spans="2:7" x14ac:dyDescent="0.25">
      <c r="B4" s="5" t="s">
        <v>2036</v>
      </c>
      <c r="C4" t="s">
        <v>74</v>
      </c>
      <c r="D4" t="s">
        <v>14</v>
      </c>
      <c r="E4" t="s">
        <v>47</v>
      </c>
      <c r="F4" t="s">
        <v>20</v>
      </c>
      <c r="G4" t="s">
        <v>2035</v>
      </c>
    </row>
    <row r="5" spans="2:7" x14ac:dyDescent="0.25">
      <c r="B5" s="7" t="s">
        <v>2047</v>
      </c>
      <c r="C5" s="6">
        <v>1</v>
      </c>
      <c r="D5" s="6">
        <v>10</v>
      </c>
      <c r="E5" s="6">
        <v>2</v>
      </c>
      <c r="F5" s="6">
        <v>21</v>
      </c>
      <c r="G5" s="6">
        <v>34</v>
      </c>
    </row>
    <row r="6" spans="2:7" x14ac:dyDescent="0.25">
      <c r="B6" s="7" t="s">
        <v>2056</v>
      </c>
      <c r="C6" s="6"/>
      <c r="D6" s="6"/>
      <c r="E6" s="6"/>
      <c r="F6" s="6">
        <v>4</v>
      </c>
      <c r="G6" s="6">
        <v>4</v>
      </c>
    </row>
    <row r="7" spans="2:7" x14ac:dyDescent="0.25">
      <c r="B7" s="7" t="s">
        <v>2048</v>
      </c>
      <c r="C7" s="6">
        <v>4</v>
      </c>
      <c r="D7" s="6">
        <v>21</v>
      </c>
      <c r="E7" s="6">
        <v>1</v>
      </c>
      <c r="F7" s="6">
        <v>34</v>
      </c>
      <c r="G7" s="6">
        <v>60</v>
      </c>
    </row>
    <row r="8" spans="2:7" x14ac:dyDescent="0.25">
      <c r="B8" s="7" t="s">
        <v>2049</v>
      </c>
      <c r="C8" s="6">
        <v>2</v>
      </c>
      <c r="D8" s="6">
        <v>12</v>
      </c>
      <c r="E8" s="6">
        <v>1</v>
      </c>
      <c r="F8" s="6">
        <v>22</v>
      </c>
      <c r="G8" s="6">
        <v>37</v>
      </c>
    </row>
    <row r="9" spans="2:7" x14ac:dyDescent="0.25">
      <c r="B9" s="7" t="s">
        <v>2057</v>
      </c>
      <c r="C9" s="6"/>
      <c r="D9" s="6">
        <v>8</v>
      </c>
      <c r="E9" s="6"/>
      <c r="F9" s="6">
        <v>10</v>
      </c>
      <c r="G9" s="6">
        <v>18</v>
      </c>
    </row>
    <row r="10" spans="2:7" x14ac:dyDescent="0.25">
      <c r="B10" s="7" t="s">
        <v>2064</v>
      </c>
      <c r="C10" s="6">
        <v>1</v>
      </c>
      <c r="D10" s="6">
        <v>7</v>
      </c>
      <c r="E10" s="6"/>
      <c r="F10" s="6">
        <v>9</v>
      </c>
      <c r="G10" s="6">
        <v>17</v>
      </c>
    </row>
    <row r="11" spans="2:7" x14ac:dyDescent="0.25">
      <c r="B11" s="7" t="s">
        <v>2053</v>
      </c>
      <c r="C11" s="6">
        <v>4</v>
      </c>
      <c r="D11" s="6">
        <v>20</v>
      </c>
      <c r="E11" s="6"/>
      <c r="F11" s="6">
        <v>22</v>
      </c>
      <c r="G11" s="6">
        <v>46</v>
      </c>
    </row>
    <row r="12" spans="2:7" x14ac:dyDescent="0.25">
      <c r="B12" s="7" t="s">
        <v>2058</v>
      </c>
      <c r="C12" s="6">
        <v>3</v>
      </c>
      <c r="D12" s="6">
        <v>19</v>
      </c>
      <c r="E12" s="6"/>
      <c r="F12" s="6">
        <v>23</v>
      </c>
      <c r="G12" s="6">
        <v>45</v>
      </c>
    </row>
    <row r="13" spans="2:7" x14ac:dyDescent="0.25">
      <c r="B13" s="7" t="s">
        <v>2059</v>
      </c>
      <c r="C13" s="6">
        <v>1</v>
      </c>
      <c r="D13" s="6">
        <v>6</v>
      </c>
      <c r="E13" s="6"/>
      <c r="F13" s="6">
        <v>10</v>
      </c>
      <c r="G13" s="6">
        <v>17</v>
      </c>
    </row>
    <row r="14" spans="2:7" x14ac:dyDescent="0.25">
      <c r="B14" s="7" t="s">
        <v>2060</v>
      </c>
      <c r="C14" s="6"/>
      <c r="D14" s="6">
        <v>3</v>
      </c>
      <c r="E14" s="6"/>
      <c r="F14" s="6">
        <v>4</v>
      </c>
      <c r="G14" s="6">
        <v>7</v>
      </c>
    </row>
    <row r="15" spans="2:7" x14ac:dyDescent="0.25">
      <c r="B15" s="7" t="s">
        <v>2054</v>
      </c>
      <c r="C15" s="6"/>
      <c r="D15" s="6">
        <v>8</v>
      </c>
      <c r="E15" s="6">
        <v>1</v>
      </c>
      <c r="F15" s="6">
        <v>4</v>
      </c>
      <c r="G15" s="6">
        <v>13</v>
      </c>
    </row>
    <row r="16" spans="2:7" x14ac:dyDescent="0.25">
      <c r="B16" s="7" t="s">
        <v>2065</v>
      </c>
      <c r="C16" s="6">
        <v>1</v>
      </c>
      <c r="D16" s="6">
        <v>6</v>
      </c>
      <c r="E16" s="6">
        <v>1</v>
      </c>
      <c r="F16" s="6">
        <v>13</v>
      </c>
      <c r="G16" s="6">
        <v>21</v>
      </c>
    </row>
    <row r="17" spans="2:7" x14ac:dyDescent="0.25">
      <c r="B17" s="7" t="s">
        <v>2063</v>
      </c>
      <c r="C17" s="6">
        <v>4</v>
      </c>
      <c r="D17" s="6">
        <v>11</v>
      </c>
      <c r="E17" s="6">
        <v>1</v>
      </c>
      <c r="F17" s="6">
        <v>26</v>
      </c>
      <c r="G17" s="6">
        <v>42</v>
      </c>
    </row>
    <row r="18" spans="2:7" x14ac:dyDescent="0.25">
      <c r="B18" s="7" t="s">
        <v>2070</v>
      </c>
      <c r="C18" s="6">
        <v>23</v>
      </c>
      <c r="D18" s="6">
        <v>132</v>
      </c>
      <c r="E18" s="6">
        <v>2</v>
      </c>
      <c r="F18" s="6">
        <v>187</v>
      </c>
      <c r="G18" s="6">
        <v>344</v>
      </c>
    </row>
    <row r="19" spans="2:7" x14ac:dyDescent="0.25">
      <c r="B19" s="7" t="s">
        <v>2066</v>
      </c>
      <c r="C19" s="6"/>
      <c r="D19" s="6">
        <v>4</v>
      </c>
      <c r="E19" s="6"/>
      <c r="F19" s="6">
        <v>4</v>
      </c>
      <c r="G19" s="6">
        <v>8</v>
      </c>
    </row>
    <row r="20" spans="2:7" x14ac:dyDescent="0.25">
      <c r="B20" s="7" t="s">
        <v>2061</v>
      </c>
      <c r="C20" s="6">
        <v>6</v>
      </c>
      <c r="D20" s="6">
        <v>30</v>
      </c>
      <c r="E20" s="6"/>
      <c r="F20" s="6">
        <v>49</v>
      </c>
      <c r="G20" s="6">
        <v>85</v>
      </c>
    </row>
    <row r="21" spans="2:7" x14ac:dyDescent="0.25">
      <c r="B21" s="7" t="s">
        <v>2050</v>
      </c>
      <c r="C21" s="6"/>
      <c r="D21" s="6">
        <v>9</v>
      </c>
      <c r="E21" s="6"/>
      <c r="F21" s="6">
        <v>5</v>
      </c>
      <c r="G21" s="6">
        <v>14</v>
      </c>
    </row>
    <row r="22" spans="2:7" x14ac:dyDescent="0.25">
      <c r="B22" s="7" t="s">
        <v>2051</v>
      </c>
      <c r="C22" s="6">
        <v>1</v>
      </c>
      <c r="D22" s="6">
        <v>5</v>
      </c>
      <c r="E22" s="6">
        <v>1</v>
      </c>
      <c r="F22" s="6">
        <v>9</v>
      </c>
      <c r="G22" s="6">
        <v>16</v>
      </c>
    </row>
    <row r="23" spans="2:7" x14ac:dyDescent="0.25">
      <c r="B23" s="7" t="s">
        <v>2052</v>
      </c>
      <c r="C23" s="6">
        <v>3</v>
      </c>
      <c r="D23" s="6">
        <v>3</v>
      </c>
      <c r="E23" s="6"/>
      <c r="F23" s="6">
        <v>11</v>
      </c>
      <c r="G23" s="6">
        <v>17</v>
      </c>
    </row>
    <row r="24" spans="2:7" x14ac:dyDescent="0.25">
      <c r="B24" s="7" t="s">
        <v>2067</v>
      </c>
      <c r="C24" s="6"/>
      <c r="D24" s="6">
        <v>7</v>
      </c>
      <c r="E24" s="6"/>
      <c r="F24" s="6">
        <v>14</v>
      </c>
      <c r="G24" s="6">
        <v>21</v>
      </c>
    </row>
    <row r="25" spans="2:7" x14ac:dyDescent="0.25">
      <c r="B25" s="7" t="s">
        <v>2055</v>
      </c>
      <c r="C25" s="6">
        <v>1</v>
      </c>
      <c r="D25" s="6">
        <v>15</v>
      </c>
      <c r="E25" s="6">
        <v>2</v>
      </c>
      <c r="F25" s="6">
        <v>17</v>
      </c>
      <c r="G25" s="6">
        <v>35</v>
      </c>
    </row>
    <row r="26" spans="2:7" x14ac:dyDescent="0.25">
      <c r="B26" s="7" t="s">
        <v>2068</v>
      </c>
      <c r="C26" s="6"/>
      <c r="D26" s="6">
        <v>16</v>
      </c>
      <c r="E26" s="6">
        <v>1</v>
      </c>
      <c r="F26" s="6">
        <v>28</v>
      </c>
      <c r="G26" s="6">
        <v>45</v>
      </c>
    </row>
    <row r="27" spans="2:7" x14ac:dyDescent="0.25">
      <c r="B27" s="7" t="s">
        <v>2069</v>
      </c>
      <c r="C27" s="6">
        <v>2</v>
      </c>
      <c r="D27" s="6">
        <v>12</v>
      </c>
      <c r="E27" s="6">
        <v>1</v>
      </c>
      <c r="F27" s="6">
        <v>36</v>
      </c>
      <c r="G27" s="6">
        <v>51</v>
      </c>
    </row>
    <row r="28" spans="2:7" x14ac:dyDescent="0.25">
      <c r="B28" s="7" t="s">
        <v>2062</v>
      </c>
      <c r="C28" s="6"/>
      <c r="D28" s="6"/>
      <c r="E28" s="6"/>
      <c r="F28" s="6">
        <v>3</v>
      </c>
      <c r="G28" s="6">
        <v>3</v>
      </c>
    </row>
    <row r="29" spans="2:7" x14ac:dyDescent="0.25">
      <c r="B29" s="7" t="s">
        <v>2035</v>
      </c>
      <c r="C29" s="6">
        <v>57</v>
      </c>
      <c r="D29" s="6">
        <v>364</v>
      </c>
      <c r="E29" s="6">
        <v>14</v>
      </c>
      <c r="F29" s="6">
        <v>565</v>
      </c>
      <c r="G29" s="6">
        <v>1000</v>
      </c>
    </row>
    <row r="31" spans="2:7" x14ac:dyDescent="0.25">
      <c r="B31" s="7" t="s">
        <v>2071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15A6-87CF-40FE-BEFA-B7264C55D5EE}">
  <dimension ref="B1:F18"/>
  <sheetViews>
    <sheetView workbookViewId="0">
      <selection activeCell="B20" sqref="B20"/>
    </sheetView>
  </sheetViews>
  <sheetFormatPr defaultRowHeight="15.75" x14ac:dyDescent="0.25"/>
  <cols>
    <col min="2" max="2" width="28.875" bestFit="1" customWidth="1"/>
    <col min="3" max="3" width="15.25" bestFit="1" customWidth="1"/>
    <col min="4" max="4" width="5.625" bestFit="1" customWidth="1"/>
    <col min="5" max="5" width="9.25" bestFit="1" customWidth="1"/>
    <col min="6" max="7" width="11" bestFit="1" customWidth="1"/>
  </cols>
  <sheetData>
    <row r="1" spans="2:6" x14ac:dyDescent="0.25">
      <c r="B1" s="5" t="s">
        <v>2031</v>
      </c>
      <c r="C1" t="s">
        <v>2033</v>
      </c>
    </row>
    <row r="2" spans="2:6" x14ac:dyDescent="0.25">
      <c r="B2" s="5" t="s">
        <v>2086</v>
      </c>
      <c r="C2" t="s">
        <v>2033</v>
      </c>
    </row>
    <row r="4" spans="2:6" x14ac:dyDescent="0.25">
      <c r="B4" s="5" t="s">
        <v>2046</v>
      </c>
      <c r="C4" s="5" t="s">
        <v>2034</v>
      </c>
    </row>
    <row r="5" spans="2:6" x14ac:dyDescent="0.25">
      <c r="B5" s="5" t="s">
        <v>2036</v>
      </c>
      <c r="C5" t="s">
        <v>74</v>
      </c>
      <c r="D5" t="s">
        <v>14</v>
      </c>
      <c r="E5" t="s">
        <v>20</v>
      </c>
      <c r="F5" t="s">
        <v>2035</v>
      </c>
    </row>
    <row r="6" spans="2:6" x14ac:dyDescent="0.25">
      <c r="B6" s="7" t="s">
        <v>2074</v>
      </c>
      <c r="C6" s="6">
        <v>6</v>
      </c>
      <c r="D6" s="6">
        <v>36</v>
      </c>
      <c r="E6" s="6">
        <v>49</v>
      </c>
      <c r="F6" s="6">
        <v>91</v>
      </c>
    </row>
    <row r="7" spans="2:6" x14ac:dyDescent="0.25">
      <c r="B7" s="7" t="s">
        <v>2075</v>
      </c>
      <c r="C7" s="6">
        <v>7</v>
      </c>
      <c r="D7" s="6">
        <v>28</v>
      </c>
      <c r="E7" s="6">
        <v>44</v>
      </c>
      <c r="F7" s="6">
        <v>79</v>
      </c>
    </row>
    <row r="8" spans="2:6" x14ac:dyDescent="0.25">
      <c r="B8" s="7" t="s">
        <v>2076</v>
      </c>
      <c r="C8" s="6">
        <v>4</v>
      </c>
      <c r="D8" s="6">
        <v>33</v>
      </c>
      <c r="E8" s="6">
        <v>49</v>
      </c>
      <c r="F8" s="6">
        <v>86</v>
      </c>
    </row>
    <row r="9" spans="2:6" x14ac:dyDescent="0.25">
      <c r="B9" s="7" t="s">
        <v>2077</v>
      </c>
      <c r="C9" s="6">
        <v>1</v>
      </c>
      <c r="D9" s="6">
        <v>30</v>
      </c>
      <c r="E9" s="6">
        <v>46</v>
      </c>
      <c r="F9" s="6">
        <v>77</v>
      </c>
    </row>
    <row r="10" spans="2:6" x14ac:dyDescent="0.25">
      <c r="B10" s="7" t="s">
        <v>2078</v>
      </c>
      <c r="C10" s="6">
        <v>3</v>
      </c>
      <c r="D10" s="6">
        <v>35</v>
      </c>
      <c r="E10" s="6">
        <v>46</v>
      </c>
      <c r="F10" s="6">
        <v>84</v>
      </c>
    </row>
    <row r="11" spans="2:6" x14ac:dyDescent="0.25">
      <c r="B11" s="7" t="s">
        <v>2079</v>
      </c>
      <c r="C11" s="6">
        <v>3</v>
      </c>
      <c r="D11" s="6">
        <v>28</v>
      </c>
      <c r="E11" s="6">
        <v>55</v>
      </c>
      <c r="F11" s="6">
        <v>86</v>
      </c>
    </row>
    <row r="12" spans="2:6" x14ac:dyDescent="0.25">
      <c r="B12" s="7" t="s">
        <v>2080</v>
      </c>
      <c r="C12" s="6">
        <v>4</v>
      </c>
      <c r="D12" s="6">
        <v>31</v>
      </c>
      <c r="E12" s="6">
        <v>58</v>
      </c>
      <c r="F12" s="6">
        <v>93</v>
      </c>
    </row>
    <row r="13" spans="2:6" x14ac:dyDescent="0.25">
      <c r="B13" s="7" t="s">
        <v>2081</v>
      </c>
      <c r="C13" s="6">
        <v>8</v>
      </c>
      <c r="D13" s="6">
        <v>35</v>
      </c>
      <c r="E13" s="6">
        <v>41</v>
      </c>
      <c r="F13" s="6">
        <v>84</v>
      </c>
    </row>
    <row r="14" spans="2:6" x14ac:dyDescent="0.25">
      <c r="B14" s="7" t="s">
        <v>2082</v>
      </c>
      <c r="C14" s="6">
        <v>5</v>
      </c>
      <c r="D14" s="6">
        <v>23</v>
      </c>
      <c r="E14" s="6">
        <v>45</v>
      </c>
      <c r="F14" s="6">
        <v>73</v>
      </c>
    </row>
    <row r="15" spans="2:6" x14ac:dyDescent="0.25">
      <c r="B15" s="7" t="s">
        <v>2083</v>
      </c>
      <c r="C15" s="6">
        <v>6</v>
      </c>
      <c r="D15" s="6">
        <v>26</v>
      </c>
      <c r="E15" s="6">
        <v>45</v>
      </c>
      <c r="F15" s="6">
        <v>77</v>
      </c>
    </row>
    <row r="16" spans="2:6" x14ac:dyDescent="0.25">
      <c r="B16" s="7" t="s">
        <v>2084</v>
      </c>
      <c r="C16" s="6">
        <v>3</v>
      </c>
      <c r="D16" s="6">
        <v>27</v>
      </c>
      <c r="E16" s="6">
        <v>45</v>
      </c>
      <c r="F16" s="6">
        <v>75</v>
      </c>
    </row>
    <row r="17" spans="2:6" x14ac:dyDescent="0.25">
      <c r="B17" s="7" t="s">
        <v>2085</v>
      </c>
      <c r="C17" s="6">
        <v>7</v>
      </c>
      <c r="D17" s="6">
        <v>32</v>
      </c>
      <c r="E17" s="6">
        <v>42</v>
      </c>
      <c r="F17" s="6">
        <v>81</v>
      </c>
    </row>
    <row r="18" spans="2:6" x14ac:dyDescent="0.25">
      <c r="B18" s="7" t="s">
        <v>2035</v>
      </c>
      <c r="C18" s="6">
        <v>57</v>
      </c>
      <c r="D18" s="6">
        <v>364</v>
      </c>
      <c r="E18" s="6">
        <v>565</v>
      </c>
      <c r="F18" s="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8B2D-9A20-426C-A2B9-EAFE83DC2BD7}">
  <dimension ref="A1:J14"/>
  <sheetViews>
    <sheetView topLeftCell="A2" workbookViewId="0">
      <selection activeCell="A2" sqref="A2"/>
    </sheetView>
  </sheetViews>
  <sheetFormatPr defaultRowHeight="15.75" x14ac:dyDescent="0.25"/>
  <cols>
    <col min="1" max="1" width="26.375" bestFit="1" customWidth="1"/>
    <col min="2" max="2" width="17.75" bestFit="1" customWidth="1"/>
    <col min="3" max="3" width="14" bestFit="1" customWidth="1"/>
    <col min="4" max="4" width="16.625" bestFit="1" customWidth="1"/>
    <col min="5" max="5" width="13.25" bestFit="1" customWidth="1"/>
    <col min="6" max="6" width="22" bestFit="1" customWidth="1"/>
    <col min="7" max="7" width="16.625" bestFit="1" customWidth="1"/>
    <col min="8" max="8" width="19.375" bestFit="1" customWidth="1"/>
    <col min="9" max="10" width="5.875" hidden="1" customWidth="1"/>
  </cols>
  <sheetData>
    <row r="1" spans="1:10" hidden="1" x14ac:dyDescent="0.25">
      <c r="B1" t="s">
        <v>2105</v>
      </c>
      <c r="C1" t="s">
        <v>2106</v>
      </c>
      <c r="D1" t="s">
        <v>2107</v>
      </c>
    </row>
    <row r="2" spans="1:10" x14ac:dyDescent="0.25">
      <c r="A2" s="1" t="s">
        <v>2099</v>
      </c>
      <c r="B2" s="1" t="s">
        <v>2100</v>
      </c>
      <c r="C2" s="1" t="s">
        <v>2101</v>
      </c>
      <c r="D2" s="1" t="s">
        <v>2108</v>
      </c>
      <c r="E2" s="1" t="s">
        <v>2102</v>
      </c>
      <c r="F2" s="1" t="s">
        <v>2103</v>
      </c>
      <c r="G2" s="1" t="s">
        <v>2104</v>
      </c>
      <c r="H2" s="1" t="s">
        <v>2109</v>
      </c>
      <c r="I2" s="1"/>
    </row>
    <row r="3" spans="1:10" x14ac:dyDescent="0.25">
      <c r="A3" t="s">
        <v>2087</v>
      </c>
      <c r="B3">
        <f>COUNTIFS(Crowdfunding!$G:$G,B$1,Crowdfunding!$D:$D,"&gt;"&amp;$I3,Crowdfunding!$D:$D,"&lt;"&amp;$J3)</f>
        <v>30</v>
      </c>
      <c r="C3">
        <f>COUNTIFS(Crowdfunding!$G:$G,C$1,Crowdfunding!$D:$D,"&gt;"&amp;$I3,Crowdfunding!$D:$D,"&lt;"&amp;$J3)</f>
        <v>20</v>
      </c>
      <c r="D3">
        <f>COUNTIFS(Crowdfunding!$G:$G,D$1,Crowdfunding!$D:$D,"&gt;"&amp;$I3,Crowdfunding!$D:$D,"&lt;"&amp;$J3)</f>
        <v>1</v>
      </c>
      <c r="E3">
        <f>SUM(B3:D3)</f>
        <v>51</v>
      </c>
      <c r="F3" s="9">
        <f>B3/$E3</f>
        <v>0.58823529411764708</v>
      </c>
      <c r="G3" s="9">
        <f t="shared" ref="G3:G14" si="0">C3/$E3</f>
        <v>0.39215686274509803</v>
      </c>
      <c r="H3" s="9">
        <f t="shared" ref="H3:H14" si="1">D3/$E3</f>
        <v>1.9607843137254902E-2</v>
      </c>
      <c r="I3">
        <v>0</v>
      </c>
      <c r="J3">
        <v>1000</v>
      </c>
    </row>
    <row r="4" spans="1:10" x14ac:dyDescent="0.25">
      <c r="A4" t="s">
        <v>2088</v>
      </c>
      <c r="B4">
        <f>COUNTIFS(Crowdfunding!$G:$G,B$1,Crowdfunding!$D:$D,"&gt;="&amp;$I4,Crowdfunding!$D:$D,"&lt;="&amp;$J4)</f>
        <v>191</v>
      </c>
      <c r="C4">
        <f>COUNTIFS(Crowdfunding!$G:$G,C$1,Crowdfunding!$D:$D,"&gt;="&amp;$I4,Crowdfunding!$D:$D,"&lt;="&amp;$J4)</f>
        <v>38</v>
      </c>
      <c r="D4">
        <f>COUNTIFS(Crowdfunding!$G:$G,D$1,Crowdfunding!$D:$D,"&gt;="&amp;$I4,Crowdfunding!$D:$D,"&lt;="&amp;$J4)</f>
        <v>2</v>
      </c>
      <c r="E4">
        <f t="shared" ref="E4:E14" si="2">SUM(B4:D4)</f>
        <v>231</v>
      </c>
      <c r="F4" s="9">
        <f t="shared" ref="F4:F14" si="3">B4/$E4</f>
        <v>0.82683982683982682</v>
      </c>
      <c r="G4" s="9">
        <f t="shared" si="0"/>
        <v>0.16450216450216451</v>
      </c>
      <c r="H4" s="9">
        <f t="shared" si="1"/>
        <v>8.658008658008658E-3</v>
      </c>
      <c r="I4">
        <v>1000</v>
      </c>
      <c r="J4">
        <v>4999</v>
      </c>
    </row>
    <row r="5" spans="1:10" x14ac:dyDescent="0.25">
      <c r="A5" t="s">
        <v>2089</v>
      </c>
      <c r="B5">
        <f>COUNTIFS(Crowdfunding!$G:$G,B$1,Crowdfunding!$D:$D,"&gt;="&amp;$I5,Crowdfunding!$D:$D,"&lt;="&amp;$J5)</f>
        <v>164</v>
      </c>
      <c r="C5">
        <f>COUNTIFS(Crowdfunding!$G:$G,C$1,Crowdfunding!$D:$D,"&gt;="&amp;$I5,Crowdfunding!$D:$D,"&lt;="&amp;$J5)</f>
        <v>126</v>
      </c>
      <c r="D5">
        <f>COUNTIFS(Crowdfunding!$G:$G,D$1,Crowdfunding!$D:$D,"&gt;="&amp;$I5,Crowdfunding!$D:$D,"&lt;="&amp;$J5)</f>
        <v>25</v>
      </c>
      <c r="E5">
        <f t="shared" si="2"/>
        <v>315</v>
      </c>
      <c r="F5" s="9">
        <f t="shared" si="3"/>
        <v>0.52063492063492067</v>
      </c>
      <c r="G5" s="9">
        <f t="shared" si="0"/>
        <v>0.4</v>
      </c>
      <c r="H5" s="9">
        <f t="shared" si="1"/>
        <v>7.9365079365079361E-2</v>
      </c>
      <c r="I5">
        <v>5000</v>
      </c>
      <c r="J5">
        <v>9999</v>
      </c>
    </row>
    <row r="6" spans="1:10" x14ac:dyDescent="0.25">
      <c r="A6" t="s">
        <v>2090</v>
      </c>
      <c r="B6">
        <f>COUNTIFS(Crowdfunding!$G:$G,B$1,Crowdfunding!$D:$D,"&gt;="&amp;$I6,Crowdfunding!$D:$D,"&lt;="&amp;$J6)</f>
        <v>4</v>
      </c>
      <c r="C6">
        <f>COUNTIFS(Crowdfunding!$G:$G,C$1,Crowdfunding!$D:$D,"&gt;="&amp;$I6,Crowdfunding!$D:$D,"&lt;="&amp;$J6)</f>
        <v>5</v>
      </c>
      <c r="D6">
        <f>COUNTIFS(Crowdfunding!$G:$G,D$1,Crowdfunding!$D:$D,"&gt;="&amp;$I6,Crowdfunding!$D:$D,"&lt;="&amp;$J6)</f>
        <v>0</v>
      </c>
      <c r="E6">
        <f t="shared" si="2"/>
        <v>9</v>
      </c>
      <c r="F6" s="9">
        <f t="shared" si="3"/>
        <v>0.44444444444444442</v>
      </c>
      <c r="G6" s="9">
        <f t="shared" si="0"/>
        <v>0.55555555555555558</v>
      </c>
      <c r="H6" s="9">
        <f t="shared" si="1"/>
        <v>0</v>
      </c>
      <c r="I6">
        <v>10000</v>
      </c>
      <c r="J6">
        <v>14999</v>
      </c>
    </row>
    <row r="7" spans="1:10" x14ac:dyDescent="0.25">
      <c r="A7" t="s">
        <v>2091</v>
      </c>
      <c r="B7">
        <f>COUNTIFS(Crowdfunding!$G:$G,B$1,Crowdfunding!$D:$D,"&gt;="&amp;$I7,Crowdfunding!$D:$D,"&lt;="&amp;$J7)</f>
        <v>10</v>
      </c>
      <c r="C7">
        <f>COUNTIFS(Crowdfunding!$G:$G,C$1,Crowdfunding!$D:$D,"&gt;="&amp;$I7,Crowdfunding!$D:$D,"&lt;="&amp;$J7)</f>
        <v>0</v>
      </c>
      <c r="D7">
        <f>COUNTIFS(Crowdfunding!$G:$G,D$1,Crowdfunding!$D:$D,"&gt;="&amp;$I7,Crowdfunding!$D:$D,"&lt;="&amp;$J7)</f>
        <v>0</v>
      </c>
      <c r="E7">
        <f t="shared" si="2"/>
        <v>10</v>
      </c>
      <c r="F7" s="9">
        <f t="shared" si="3"/>
        <v>1</v>
      </c>
      <c r="G7" s="9">
        <f t="shared" si="0"/>
        <v>0</v>
      </c>
      <c r="H7" s="9">
        <f t="shared" si="1"/>
        <v>0</v>
      </c>
      <c r="I7">
        <v>15000</v>
      </c>
      <c r="J7">
        <v>19999</v>
      </c>
    </row>
    <row r="8" spans="1:10" x14ac:dyDescent="0.25">
      <c r="A8" t="s">
        <v>2092</v>
      </c>
      <c r="B8">
        <f>COUNTIFS(Crowdfunding!$G:$G,B$1,Crowdfunding!$D:$D,"&gt;="&amp;$I8,Crowdfunding!$D:$D,"&lt;="&amp;$J8)</f>
        <v>7</v>
      </c>
      <c r="C8">
        <f>COUNTIFS(Crowdfunding!$G:$G,C$1,Crowdfunding!$D:$D,"&gt;="&amp;$I8,Crowdfunding!$D:$D,"&lt;="&amp;$J8)</f>
        <v>0</v>
      </c>
      <c r="D8">
        <f>COUNTIFS(Crowdfunding!$G:$G,D$1,Crowdfunding!$D:$D,"&gt;="&amp;$I8,Crowdfunding!$D:$D,"&lt;="&amp;$J8)</f>
        <v>0</v>
      </c>
      <c r="E8">
        <f t="shared" si="2"/>
        <v>7</v>
      </c>
      <c r="F8" s="9">
        <f t="shared" si="3"/>
        <v>1</v>
      </c>
      <c r="G8" s="9">
        <f t="shared" si="0"/>
        <v>0</v>
      </c>
      <c r="H8" s="9">
        <f t="shared" si="1"/>
        <v>0</v>
      </c>
      <c r="I8">
        <v>20000</v>
      </c>
      <c r="J8">
        <v>24999</v>
      </c>
    </row>
    <row r="9" spans="1:10" x14ac:dyDescent="0.25">
      <c r="A9" t="s">
        <v>2093</v>
      </c>
      <c r="B9">
        <f>COUNTIFS(Crowdfunding!$G:$G,B$1,Crowdfunding!$D:$D,"&gt;="&amp;$I9,Crowdfunding!$D:$D,"&lt;="&amp;$J9)</f>
        <v>11</v>
      </c>
      <c r="C9">
        <f>COUNTIFS(Crowdfunding!$G:$G,C$1,Crowdfunding!$D:$D,"&gt;="&amp;$I9,Crowdfunding!$D:$D,"&lt;="&amp;$J9)</f>
        <v>3</v>
      </c>
      <c r="D9">
        <f>COUNTIFS(Crowdfunding!$G:$G,D$1,Crowdfunding!$D:$D,"&gt;="&amp;$I9,Crowdfunding!$D:$D,"&lt;="&amp;$J9)</f>
        <v>0</v>
      </c>
      <c r="E9">
        <f t="shared" si="2"/>
        <v>14</v>
      </c>
      <c r="F9" s="9">
        <f t="shared" si="3"/>
        <v>0.7857142857142857</v>
      </c>
      <c r="G9" s="9">
        <f t="shared" si="0"/>
        <v>0.21428571428571427</v>
      </c>
      <c r="H9" s="9">
        <f t="shared" si="1"/>
        <v>0</v>
      </c>
      <c r="I9">
        <v>25000</v>
      </c>
      <c r="J9">
        <v>29999</v>
      </c>
    </row>
    <row r="10" spans="1:10" x14ac:dyDescent="0.25">
      <c r="A10" t="s">
        <v>2094</v>
      </c>
      <c r="B10">
        <f>COUNTIFS(Crowdfunding!$G:$G,B$1,Crowdfunding!$D:$D,"&gt;="&amp;$I10,Crowdfunding!$D:$D,"&lt;="&amp;$J10)</f>
        <v>7</v>
      </c>
      <c r="C10">
        <f>COUNTIFS(Crowdfunding!$G:$G,C$1,Crowdfunding!$D:$D,"&gt;="&amp;$I10,Crowdfunding!$D:$D,"&lt;="&amp;$J10)</f>
        <v>0</v>
      </c>
      <c r="D10">
        <f>COUNTIFS(Crowdfunding!$G:$G,D$1,Crowdfunding!$D:$D,"&gt;="&amp;$I10,Crowdfunding!$D:$D,"&lt;="&amp;$J10)</f>
        <v>0</v>
      </c>
      <c r="E10">
        <f t="shared" si="2"/>
        <v>7</v>
      </c>
      <c r="F10" s="9">
        <f t="shared" si="3"/>
        <v>1</v>
      </c>
      <c r="G10" s="9">
        <f t="shared" si="0"/>
        <v>0</v>
      </c>
      <c r="H10" s="9">
        <f t="shared" si="1"/>
        <v>0</v>
      </c>
      <c r="I10">
        <v>30000</v>
      </c>
      <c r="J10">
        <v>34999</v>
      </c>
    </row>
    <row r="11" spans="1:10" x14ac:dyDescent="0.25">
      <c r="A11" t="s">
        <v>2095</v>
      </c>
      <c r="B11">
        <f>COUNTIFS(Crowdfunding!$G:$G,B$1,Crowdfunding!$D:$D,"&gt;="&amp;$I11,Crowdfunding!$D:$D,"&lt;="&amp;$J11)</f>
        <v>8</v>
      </c>
      <c r="C11">
        <f>COUNTIFS(Crowdfunding!$G:$G,C$1,Crowdfunding!$D:$D,"&gt;="&amp;$I11,Crowdfunding!$D:$D,"&lt;="&amp;$J11)</f>
        <v>3</v>
      </c>
      <c r="D11">
        <f>COUNTIFS(Crowdfunding!$G:$G,D$1,Crowdfunding!$D:$D,"&gt;="&amp;$I11,Crowdfunding!$D:$D,"&lt;="&amp;$J11)</f>
        <v>1</v>
      </c>
      <c r="E11">
        <f t="shared" si="2"/>
        <v>12</v>
      </c>
      <c r="F11" s="9">
        <f t="shared" si="3"/>
        <v>0.66666666666666663</v>
      </c>
      <c r="G11" s="9">
        <f t="shared" si="0"/>
        <v>0.25</v>
      </c>
      <c r="H11" s="9">
        <f t="shared" si="1"/>
        <v>8.3333333333333329E-2</v>
      </c>
      <c r="I11">
        <v>35000</v>
      </c>
      <c r="J11">
        <v>39999</v>
      </c>
    </row>
    <row r="12" spans="1:10" x14ac:dyDescent="0.25">
      <c r="A12" t="s">
        <v>2096</v>
      </c>
      <c r="B12">
        <f>COUNTIFS(Crowdfunding!$G:$G,B$1,Crowdfunding!$D:$D,"&gt;="&amp;$I12,Crowdfunding!$D:$D,"&lt;="&amp;$J12)</f>
        <v>11</v>
      </c>
      <c r="C12">
        <f>COUNTIFS(Crowdfunding!$G:$G,C$1,Crowdfunding!$D:$D,"&gt;="&amp;$I12,Crowdfunding!$D:$D,"&lt;="&amp;$J12)</f>
        <v>3</v>
      </c>
      <c r="D12">
        <f>COUNTIFS(Crowdfunding!$G:$G,D$1,Crowdfunding!$D:$D,"&gt;="&amp;$I12,Crowdfunding!$D:$D,"&lt;="&amp;$J12)</f>
        <v>0</v>
      </c>
      <c r="E12">
        <f t="shared" si="2"/>
        <v>14</v>
      </c>
      <c r="F12" s="9">
        <f t="shared" si="3"/>
        <v>0.7857142857142857</v>
      </c>
      <c r="G12" s="9">
        <f t="shared" si="0"/>
        <v>0.21428571428571427</v>
      </c>
      <c r="H12" s="9">
        <f t="shared" si="1"/>
        <v>0</v>
      </c>
      <c r="I12">
        <v>40000</v>
      </c>
      <c r="J12">
        <v>44999</v>
      </c>
    </row>
    <row r="13" spans="1:10" x14ac:dyDescent="0.25">
      <c r="A13" t="s">
        <v>2097</v>
      </c>
      <c r="B13">
        <f>COUNTIFS(Crowdfunding!$G:$G,B$1,Crowdfunding!$D:$D,"&gt;="&amp;$I13,Crowdfunding!$D:$D,"&lt;="&amp;$J13)</f>
        <v>8</v>
      </c>
      <c r="C13">
        <f>COUNTIFS(Crowdfunding!$G:$G,C$1,Crowdfunding!$D:$D,"&gt;="&amp;$I13,Crowdfunding!$D:$D,"&lt;="&amp;$J13)</f>
        <v>3</v>
      </c>
      <c r="D13">
        <f>COUNTIFS(Crowdfunding!$G:$G,D$1,Crowdfunding!$D:$D,"&gt;="&amp;$I13,Crowdfunding!$D:$D,"&lt;="&amp;$J13)</f>
        <v>0</v>
      </c>
      <c r="E13">
        <f t="shared" si="2"/>
        <v>11</v>
      </c>
      <c r="F13" s="9">
        <f t="shared" si="3"/>
        <v>0.72727272727272729</v>
      </c>
      <c r="G13" s="9">
        <f t="shared" si="0"/>
        <v>0.27272727272727271</v>
      </c>
      <c r="H13" s="9">
        <f t="shared" si="1"/>
        <v>0</v>
      </c>
      <c r="I13">
        <v>45000</v>
      </c>
      <c r="J13">
        <v>49999</v>
      </c>
    </row>
    <row r="14" spans="1:10" x14ac:dyDescent="0.25">
      <c r="A14" t="s">
        <v>2098</v>
      </c>
      <c r="B14">
        <f>COUNTIFS(Crowdfunding!$G:$G,B$1,Crowdfunding!$D:$D,"&gt;="&amp;$I14)</f>
        <v>114</v>
      </c>
      <c r="C14">
        <f>COUNTIFS(Crowdfunding!$G:$G,C$1,Crowdfunding!$D:$D,"&gt;="&amp;$I14)</f>
        <v>163</v>
      </c>
      <c r="D14">
        <f>COUNTIFS(Crowdfunding!$G:$G,D$1,Crowdfunding!$D:$D,"&gt;="&amp;$I14)</f>
        <v>28</v>
      </c>
      <c r="E14">
        <f t="shared" si="2"/>
        <v>305</v>
      </c>
      <c r="F14" s="9">
        <f t="shared" si="3"/>
        <v>0.3737704918032787</v>
      </c>
      <c r="G14" s="9">
        <f t="shared" si="0"/>
        <v>0.53442622950819674</v>
      </c>
      <c r="H14" s="9">
        <f t="shared" si="1"/>
        <v>9.1803278688524587E-2</v>
      </c>
      <c r="I14">
        <v>50000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EDDD-4A10-4B64-BD70-D93DDD0FC3DD}">
  <dimension ref="A1:I566"/>
  <sheetViews>
    <sheetView workbookViewId="0"/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8" max="8" width="12.625" bestFit="1" customWidth="1"/>
    <col min="9" max="9" width="11.125" bestFit="1" customWidth="1"/>
    <col min="15" max="15" width="9" customWidth="1"/>
  </cols>
  <sheetData>
    <row r="1" spans="1:9" x14ac:dyDescent="0.25">
      <c r="A1" s="1" t="s">
        <v>4</v>
      </c>
      <c r="B1" s="1" t="s">
        <v>5</v>
      </c>
      <c r="D1" s="1" t="s">
        <v>4</v>
      </c>
      <c r="E1" s="1" t="s">
        <v>5</v>
      </c>
      <c r="H1" t="s">
        <v>20</v>
      </c>
      <c r="I1" t="s">
        <v>14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t="s">
        <v>2110</v>
      </c>
      <c r="H2" s="11">
        <f>AVERAGE(B2:B566)</f>
        <v>851.14690265486729</v>
      </c>
      <c r="I2" s="11">
        <f>AVERAGE(E2:E566)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2111</v>
      </c>
      <c r="H3" s="11">
        <f>MEDIAN(B2:B566)</f>
        <v>201</v>
      </c>
      <c r="I3" s="11">
        <f>MEDIAN(E2:E365)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2112</v>
      </c>
      <c r="H4" s="11">
        <f>MIN(B2:B566)</f>
        <v>16</v>
      </c>
      <c r="I4" s="11">
        <f>MIN(E2:E365)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2113</v>
      </c>
      <c r="H5" s="11">
        <f>MAX(B2:B566)</f>
        <v>7295</v>
      </c>
      <c r="I5" s="11">
        <f>MAX(E2:E365)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2114</v>
      </c>
      <c r="H6" s="11">
        <f>_xlfn.VAR.P(B2:B566)</f>
        <v>1603373.7324019109</v>
      </c>
      <c r="I6" s="11">
        <f>_xlfn.VAR.P(E2:E365)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2115</v>
      </c>
      <c r="H7" s="11">
        <f>_xlfn.STDEV.P(B2:B566)</f>
        <v>1266.2439466397898</v>
      </c>
      <c r="I7" s="11">
        <f>_xlfn.STDEV.P(E2:E365)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ontainsText" dxfId="15" priority="13" operator="containsText" text="live">
      <formula>NOT(ISERROR(SEARCH("live",A1)))</formula>
    </cfRule>
    <cfRule type="containsText" dxfId="14" priority="14" operator="containsText" text="canceled">
      <formula>NOT(ISERROR(SEARCH("canceled",A1)))</formula>
    </cfRule>
    <cfRule type="containsText" dxfId="13" priority="15" operator="containsText" text="failed">
      <formula>NOT(ISERROR(SEARCH("failed",A1)))</formula>
    </cfRule>
    <cfRule type="containsText" dxfId="12" priority="16" operator="containsText" text="successful">
      <formula>NOT(ISERROR(SEARCH("successful",A1)))</formula>
    </cfRule>
  </conditionalFormatting>
  <conditionalFormatting sqref="D1:D365">
    <cfRule type="containsText" dxfId="11" priority="9" operator="containsText" text="live">
      <formula>NOT(ISERROR(SEARCH("live",D1)))</formula>
    </cfRule>
    <cfRule type="containsText" dxfId="10" priority="10" operator="containsText" text="canceled">
      <formula>NOT(ISERROR(SEARCH("canceled",D1)))</formula>
    </cfRule>
    <cfRule type="containsText" dxfId="9" priority="11" operator="containsText" text="failed">
      <formula>NOT(ISERROR(SEARCH("failed",D1)))</formula>
    </cfRule>
    <cfRule type="containsText" dxfId="8" priority="12" operator="containsText" text="successful">
      <formula>NOT(ISERROR(SEARCH("successful",D1)))</formula>
    </cfRule>
  </conditionalFormatting>
  <conditionalFormatting sqref="H1">
    <cfRule type="containsText" dxfId="7" priority="5" operator="containsText" text="live">
      <formula>NOT(ISERROR(SEARCH("live",H1)))</formula>
    </cfRule>
    <cfRule type="containsText" dxfId="6" priority="6" operator="containsText" text="canceled">
      <formula>NOT(ISERROR(SEARCH("canceled",H1)))</formula>
    </cfRule>
    <cfRule type="containsText" dxfId="5" priority="7" operator="containsText" text="failed">
      <formula>NOT(ISERROR(SEARCH("failed",H1)))</formula>
    </cfRule>
    <cfRule type="containsText" dxfId="4" priority="8" operator="containsText" text="successful">
      <formula>NOT(ISERROR(SEARCH("successful",H1)))</formula>
    </cfRule>
  </conditionalFormatting>
  <conditionalFormatting sqref="I1">
    <cfRule type="containsText" dxfId="3" priority="1" operator="containsText" text="live">
      <formula>NOT(ISERROR(SEARCH("live",I1)))</formula>
    </cfRule>
    <cfRule type="containsText" dxfId="2" priority="2" operator="containsText" text="canceled">
      <formula>NOT(ISERROR(SEARCH("canceled",I1)))</formula>
    </cfRule>
    <cfRule type="containsText" dxfId="1" priority="3" operator="containsText" text="failed">
      <formula>NOT(ISERROR(SEARCH("failed",I1)))</formula>
    </cfRule>
    <cfRule type="containsText" dxfId="0" priority="4" operator="containsText" text="successful">
      <formula>NOT(ISERROR(SEARCH("successful",I1)))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Parent_Category</vt:lpstr>
      <vt:lpstr>Sub_Category</vt:lpstr>
      <vt:lpstr>Date_Created</vt:lpstr>
      <vt:lpstr>Crowdfunding_Goal_Analysis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Jay Manion</cp:lastModifiedBy>
  <dcterms:created xsi:type="dcterms:W3CDTF">2021-09-29T18:52:28Z</dcterms:created>
  <dcterms:modified xsi:type="dcterms:W3CDTF">2023-12-17T23:13:34Z</dcterms:modified>
</cp:coreProperties>
</file>