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des_Repo/IITM/Capstone Project-IITM/"/>
    </mc:Choice>
  </mc:AlternateContent>
  <xr:revisionPtr revIDLastSave="0" documentId="13_ncr:1_{E617B5D1-0F54-BF41-85F3-597C5219B3FA}" xr6:coauthVersionLast="47" xr6:coauthVersionMax="47" xr10:uidLastSave="{00000000-0000-0000-0000-000000000000}"/>
  <bookViews>
    <workbookView xWindow="0" yWindow="500" windowWidth="28800" windowHeight="17500" activeTab="2" xr2:uid="{4EA140FD-4854-BB4B-91A8-B425ABBAA67E}"/>
  </bookViews>
  <sheets>
    <sheet name="Grocery Shop" sheetId="2" r:id="rId1"/>
    <sheet name="Sheet2" sheetId="4" r:id="rId2"/>
    <sheet name="Sheet4" sheetId="6" r:id="rId3"/>
  </sheets>
  <definedNames>
    <definedName name="_xlnm._FilterDatabase" localSheetId="2" hidden="1">Sheet4!$Z$1:$AA$25</definedName>
    <definedName name="_xlchart.v1.0" hidden="1">Sheet4!$J$3:$J$26</definedName>
    <definedName name="_xlchart.v1.1" hidden="1">Sheet4!$K$2</definedName>
    <definedName name="_xlchart.v1.2" hidden="1">Sheet4!$K$3:$K$26</definedName>
    <definedName name="_xlchart.v1.3" hidden="1">Sheet4!$O$3:$O$26</definedName>
    <definedName name="_xlchart.v1.4" hidden="1">Sheet4!$P$2</definedName>
    <definedName name="_xlchart.v1.5" hidden="1">Sheet4!$P$3:$P$26</definedName>
    <definedName name="_xlchart.v1.6" hidden="1">Sheet4!$J$3:$J$26</definedName>
    <definedName name="_xlchart.v1.7" hidden="1">Sheet4!$K$2</definedName>
    <definedName name="_xlchart.v1.8" hidden="1">Sheet4!$K$3:$K$26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6" l="1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K27" i="6"/>
  <c r="L3" i="6"/>
  <c r="M3" i="6" s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5" i="4"/>
  <c r="L4" i="6" l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8" i="4" l="1"/>
  <c r="K28" i="4"/>
  <c r="M28" i="4" s="1"/>
  <c r="J28" i="4"/>
  <c r="G28" i="4"/>
  <c r="D28" i="4"/>
  <c r="L27" i="4"/>
  <c r="K27" i="4"/>
  <c r="M27" i="4" s="1"/>
  <c r="J27" i="4"/>
  <c r="G27" i="4"/>
  <c r="D27" i="4"/>
  <c r="L26" i="4"/>
  <c r="K26" i="4"/>
  <c r="M26" i="4" s="1"/>
  <c r="J26" i="4"/>
  <c r="G26" i="4"/>
  <c r="D26" i="4"/>
  <c r="L25" i="4"/>
  <c r="M25" i="4" s="1"/>
  <c r="K25" i="4"/>
  <c r="J25" i="4"/>
  <c r="G25" i="4"/>
  <c r="D25" i="4"/>
  <c r="L24" i="4"/>
  <c r="K24" i="4"/>
  <c r="M24" i="4" s="1"/>
  <c r="J24" i="4"/>
  <c r="G24" i="4"/>
  <c r="D24" i="4"/>
  <c r="L23" i="4"/>
  <c r="K23" i="4"/>
  <c r="M23" i="4" s="1"/>
  <c r="J23" i="4"/>
  <c r="G23" i="4"/>
  <c r="D23" i="4"/>
  <c r="L22" i="4"/>
  <c r="K22" i="4"/>
  <c r="M22" i="4" s="1"/>
  <c r="J22" i="4"/>
  <c r="G22" i="4"/>
  <c r="D22" i="4"/>
  <c r="L21" i="4"/>
  <c r="M21" i="4" s="1"/>
  <c r="K21" i="4"/>
  <c r="J21" i="4"/>
  <c r="G21" i="4"/>
  <c r="D21" i="4"/>
  <c r="L20" i="4"/>
  <c r="K20" i="4"/>
  <c r="M20" i="4" s="1"/>
  <c r="J20" i="4"/>
  <c r="G20" i="4"/>
  <c r="D20" i="4"/>
  <c r="L19" i="4"/>
  <c r="K19" i="4"/>
  <c r="M19" i="4" s="1"/>
  <c r="J19" i="4"/>
  <c r="G19" i="4"/>
  <c r="D19" i="4"/>
  <c r="L18" i="4"/>
  <c r="K18" i="4"/>
  <c r="M18" i="4" s="1"/>
  <c r="J18" i="4"/>
  <c r="G18" i="4"/>
  <c r="D18" i="4"/>
  <c r="L17" i="4"/>
  <c r="M17" i="4" s="1"/>
  <c r="K17" i="4"/>
  <c r="J17" i="4"/>
  <c r="G17" i="4"/>
  <c r="D17" i="4"/>
  <c r="L16" i="4"/>
  <c r="K16" i="4"/>
  <c r="M16" i="4" s="1"/>
  <c r="J16" i="4"/>
  <c r="G16" i="4"/>
  <c r="D16" i="4"/>
  <c r="L15" i="4"/>
  <c r="K15" i="4"/>
  <c r="M15" i="4" s="1"/>
  <c r="J15" i="4"/>
  <c r="G15" i="4"/>
  <c r="D15" i="4"/>
  <c r="L14" i="4"/>
  <c r="K14" i="4"/>
  <c r="M14" i="4" s="1"/>
  <c r="J14" i="4"/>
  <c r="D14" i="4"/>
  <c r="L13" i="4"/>
  <c r="K13" i="4"/>
  <c r="M13" i="4" s="1"/>
  <c r="J13" i="4"/>
  <c r="G13" i="4"/>
  <c r="D13" i="4"/>
  <c r="L12" i="4"/>
  <c r="K12" i="4"/>
  <c r="M12" i="4" s="1"/>
  <c r="J12" i="4"/>
  <c r="G12" i="4"/>
  <c r="D12" i="4"/>
  <c r="L11" i="4"/>
  <c r="K11" i="4"/>
  <c r="M11" i="4" s="1"/>
  <c r="J11" i="4"/>
  <c r="D11" i="4"/>
  <c r="L10" i="4"/>
  <c r="M10" i="4" s="1"/>
  <c r="K10" i="4"/>
  <c r="J10" i="4"/>
  <c r="G10" i="4"/>
  <c r="D10" i="4"/>
  <c r="L9" i="4"/>
  <c r="K9" i="4"/>
  <c r="M9" i="4" s="1"/>
  <c r="J9" i="4"/>
  <c r="G9" i="4"/>
  <c r="D9" i="4"/>
  <c r="L8" i="4"/>
  <c r="K8" i="4"/>
  <c r="M8" i="4" s="1"/>
  <c r="J8" i="4"/>
  <c r="G8" i="4"/>
  <c r="D8" i="4"/>
  <c r="L7" i="4"/>
  <c r="K7" i="4"/>
  <c r="M7" i="4" s="1"/>
  <c r="J7" i="4"/>
  <c r="G7" i="4"/>
  <c r="D7" i="4"/>
  <c r="L6" i="4"/>
  <c r="M6" i="4" s="1"/>
  <c r="K6" i="4"/>
  <c r="J6" i="4"/>
  <c r="G6" i="4"/>
  <c r="G29" i="4" s="1"/>
  <c r="D6" i="4"/>
  <c r="D29" i="4" s="1"/>
  <c r="L5" i="4"/>
  <c r="K5" i="4"/>
  <c r="M5" i="4" s="1"/>
  <c r="J5" i="4"/>
  <c r="J29" i="4" s="1"/>
  <c r="G5" i="4"/>
  <c r="D5" i="4"/>
  <c r="K18" i="2"/>
  <c r="L27" i="2"/>
  <c r="L26" i="2"/>
  <c r="L25" i="2"/>
  <c r="L24" i="2"/>
  <c r="L23" i="2"/>
  <c r="L22" i="2"/>
  <c r="L21" i="2"/>
  <c r="L20" i="2"/>
  <c r="L19" i="2"/>
  <c r="L18" i="2"/>
  <c r="L17" i="2"/>
  <c r="L16" i="2"/>
  <c r="M16" i="2" s="1"/>
  <c r="L15" i="2"/>
  <c r="M15" i="2" s="1"/>
  <c r="L14" i="2"/>
  <c r="L13" i="2"/>
  <c r="L12" i="2"/>
  <c r="M12" i="2" s="1"/>
  <c r="L11" i="2"/>
  <c r="L10" i="2"/>
  <c r="L9" i="2"/>
  <c r="L8" i="2"/>
  <c r="M8" i="2" s="1"/>
  <c r="L7" i="2"/>
  <c r="L6" i="2"/>
  <c r="L5" i="2"/>
  <c r="L4" i="2"/>
  <c r="K27" i="2"/>
  <c r="M27" i="2" s="1"/>
  <c r="K26" i="2"/>
  <c r="M26" i="2" s="1"/>
  <c r="K25" i="2"/>
  <c r="M25" i="2" s="1"/>
  <c r="K24" i="2"/>
  <c r="M24" i="2" s="1"/>
  <c r="K23" i="2"/>
  <c r="K22" i="2"/>
  <c r="M22" i="2" s="1"/>
  <c r="K21" i="2"/>
  <c r="M21" i="2" s="1"/>
  <c r="K20" i="2"/>
  <c r="M20" i="2" s="1"/>
  <c r="K19" i="2"/>
  <c r="M19" i="2" s="1"/>
  <c r="K17" i="2"/>
  <c r="M17" i="2" s="1"/>
  <c r="K16" i="2"/>
  <c r="K15" i="2"/>
  <c r="K14" i="2"/>
  <c r="M14" i="2" s="1"/>
  <c r="K13" i="2"/>
  <c r="M13" i="2" s="1"/>
  <c r="K12" i="2"/>
  <c r="K11" i="2"/>
  <c r="K10" i="2"/>
  <c r="M10" i="2" s="1"/>
  <c r="K9" i="2"/>
  <c r="M9" i="2" s="1"/>
  <c r="K8" i="2"/>
  <c r="K7" i="2"/>
  <c r="K6" i="2"/>
  <c r="M6" i="2" s="1"/>
  <c r="K5" i="2"/>
  <c r="M5" i="2" s="1"/>
  <c r="K4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9" i="2"/>
  <c r="G8" i="2"/>
  <c r="G7" i="2"/>
  <c r="G6" i="2"/>
  <c r="G5" i="2"/>
  <c r="G4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M29" i="4" l="1"/>
  <c r="M11" i="2"/>
  <c r="M18" i="2"/>
  <c r="M7" i="2"/>
  <c r="M23" i="2"/>
  <c r="D28" i="2"/>
  <c r="G28" i="2"/>
  <c r="J28" i="2"/>
  <c r="M4" i="2"/>
  <c r="M28" i="2" l="1"/>
</calcChain>
</file>

<file path=xl/sharedStrings.xml><?xml version="1.0" encoding="utf-8"?>
<sst xmlns="http://schemas.openxmlformats.org/spreadsheetml/2006/main" count="257" uniqueCount="59">
  <si>
    <t>Opening Balance</t>
  </si>
  <si>
    <t>Inward</t>
  </si>
  <si>
    <t>Outward</t>
  </si>
  <si>
    <t>1st Feb to 28th Feb</t>
  </si>
  <si>
    <t>Closing Balance</t>
  </si>
  <si>
    <t>Items</t>
  </si>
  <si>
    <t>Sugar</t>
  </si>
  <si>
    <t>Rice(Kolum)</t>
  </si>
  <si>
    <t>Rice(Basmati)</t>
  </si>
  <si>
    <t>Wheat</t>
  </si>
  <si>
    <t>Jowar</t>
  </si>
  <si>
    <t>Bajra</t>
  </si>
  <si>
    <t>Oats</t>
  </si>
  <si>
    <t>Salt</t>
  </si>
  <si>
    <t>Baking Soda</t>
  </si>
  <si>
    <t>Baking Powder</t>
  </si>
  <si>
    <t>Toor Dal</t>
  </si>
  <si>
    <t>Moong Dal</t>
  </si>
  <si>
    <t>Lal Masoor Dal</t>
  </si>
  <si>
    <t>Urad Dal</t>
  </si>
  <si>
    <t>Chana Dal</t>
  </si>
  <si>
    <t>Rajma</t>
  </si>
  <si>
    <t>Til(Sesame)</t>
  </si>
  <si>
    <t>White Peas</t>
  </si>
  <si>
    <t>Potato</t>
  </si>
  <si>
    <t>Onion</t>
  </si>
  <si>
    <t>Poha(Beaten Rice)</t>
  </si>
  <si>
    <t>Chickpea</t>
  </si>
  <si>
    <t>Green Peas(Frozen)</t>
  </si>
  <si>
    <t>Grand Total</t>
  </si>
  <si>
    <t>Suji(Rawa/Semonlina)</t>
  </si>
  <si>
    <t>Lists</t>
  </si>
  <si>
    <t>Row Labels</t>
  </si>
  <si>
    <t>Average</t>
  </si>
  <si>
    <t>Margin</t>
  </si>
  <si>
    <t>Margin %</t>
  </si>
  <si>
    <t>OB-Stock</t>
  </si>
  <si>
    <t>OB-Rate</t>
  </si>
  <si>
    <t>OB-Value</t>
  </si>
  <si>
    <t>I-Quantity</t>
  </si>
  <si>
    <t>I-Rate</t>
  </si>
  <si>
    <t>I-Value</t>
  </si>
  <si>
    <t>O-Quantity</t>
  </si>
  <si>
    <t>O-Rate</t>
  </si>
  <si>
    <t>O-Value</t>
  </si>
  <si>
    <t>CB-Stock</t>
  </si>
  <si>
    <t>CB-Rate</t>
  </si>
  <si>
    <t>CB-Value</t>
  </si>
  <si>
    <t>Sum of OB-Value</t>
  </si>
  <si>
    <t>Sum of I-Value</t>
  </si>
  <si>
    <t>Sum of O-Value</t>
  </si>
  <si>
    <t>OB Value</t>
  </si>
  <si>
    <t>Cummulative OP</t>
  </si>
  <si>
    <t>Cummulative OP %</t>
  </si>
  <si>
    <t>Total</t>
  </si>
  <si>
    <t>CB Value</t>
  </si>
  <si>
    <t>Margin (Rs.)</t>
  </si>
  <si>
    <t>Month</t>
  </si>
  <si>
    <t>Revenue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</si>
</sst>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&quot;₹&quot;#,##0.0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4" fontId="2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0" fillId="0" borderId="0" xfId="0" applyNumberFormat="1"/>
    <xf numFmtId="0" fontId="3" fillId="2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6" xfId="0" applyNumberFormat="1" applyFont="1" applyFill="1" applyBorder="1"/>
    <xf numFmtId="10" fontId="0" fillId="0" borderId="0" xfId="0" applyNumberFormat="1"/>
    <xf numFmtId="0" fontId="1" fillId="0" borderId="2" xfId="0" applyFont="1" applyFill="1" applyBorder="1"/>
    <xf numFmtId="0" fontId="1" fillId="0" borderId="4" xfId="0" applyFont="1" applyFill="1" applyBorder="1"/>
    <xf numFmtId="164" fontId="1" fillId="0" borderId="0" xfId="0" applyNumberFormat="1" applyFont="1" applyBorder="1"/>
    <xf numFmtId="10" fontId="1" fillId="0" borderId="9" xfId="0" applyNumberFormat="1" applyFont="1" applyBorder="1"/>
    <xf numFmtId="164" fontId="1" fillId="0" borderId="7" xfId="0" applyNumberFormat="1" applyFont="1" applyBorder="1"/>
    <xf numFmtId="10" fontId="1" fillId="0" borderId="10" xfId="0" applyNumberFormat="1" applyFont="1" applyBorder="1"/>
    <xf numFmtId="0" fontId="1" fillId="0" borderId="3" xfId="0" applyFont="1" applyFill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49" fontId="4" fillId="0" borderId="13" xfId="0" applyNumberFormat="1" applyFont="1" applyBorder="1" applyAlignment="1">
      <alignment horizontal="center" vertical="top"/>
    </xf>
    <xf numFmtId="49" fontId="5" fillId="0" borderId="13" xfId="0" applyNumberFormat="1" applyFont="1" applyBorder="1" applyAlignment="1">
      <alignment horizontal="center" vertical="top"/>
    </xf>
    <xf numFmtId="165" fontId="0" fillId="0" borderId="0" xfId="0" applyNumberFormat="1"/>
    <xf numFmtId="0" fontId="3" fillId="2" borderId="0" xfId="0" applyFont="1" applyFill="1" applyBorder="1"/>
    <xf numFmtId="17" fontId="0" fillId="0" borderId="0" xfId="0" applyNumberFormat="1"/>
    <xf numFmtId="166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Margin </a:t>
            </a:r>
            <a:r>
              <a:rPr lang="en-GB" baseline="0"/>
              <a:t>of all Items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Sheet4!$T$1</c:f>
              <c:strCache>
                <c:ptCount val="1"/>
                <c:pt idx="0">
                  <c:v>Margin (Rs.)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Sheet4!$S$2:$S$25</c:f>
              <c:strCache>
                <c:ptCount val="24"/>
                <c:pt idx="0">
                  <c:v>Wheat</c:v>
                </c:pt>
                <c:pt idx="1">
                  <c:v>Salt</c:v>
                </c:pt>
                <c:pt idx="2">
                  <c:v>Suji(Rawa/Semonlina)</c:v>
                </c:pt>
                <c:pt idx="3">
                  <c:v>Potato</c:v>
                </c:pt>
                <c:pt idx="4">
                  <c:v>Sugar</c:v>
                </c:pt>
                <c:pt idx="5">
                  <c:v>Poha(Beaten Rice)</c:v>
                </c:pt>
                <c:pt idx="6">
                  <c:v>Bajra</c:v>
                </c:pt>
                <c:pt idx="7">
                  <c:v>Jowar</c:v>
                </c:pt>
                <c:pt idx="8">
                  <c:v>Rice(Kolum)</c:v>
                </c:pt>
                <c:pt idx="9">
                  <c:v>Onion</c:v>
                </c:pt>
                <c:pt idx="10">
                  <c:v>Green Peas(Frozen)</c:v>
                </c:pt>
                <c:pt idx="11">
                  <c:v>White Peas</c:v>
                </c:pt>
                <c:pt idx="12">
                  <c:v>Oats</c:v>
                </c:pt>
                <c:pt idx="13">
                  <c:v>Toor Dal</c:v>
                </c:pt>
                <c:pt idx="14">
                  <c:v>Chana Dal</c:v>
                </c:pt>
                <c:pt idx="15">
                  <c:v>Lal Masoor Dal</c:v>
                </c:pt>
                <c:pt idx="16">
                  <c:v>Chickpea</c:v>
                </c:pt>
                <c:pt idx="17">
                  <c:v>Rice(Basmati)</c:v>
                </c:pt>
                <c:pt idx="18">
                  <c:v>Rajma</c:v>
                </c:pt>
                <c:pt idx="19">
                  <c:v>Moong Dal</c:v>
                </c:pt>
                <c:pt idx="20">
                  <c:v>Baking Powder</c:v>
                </c:pt>
                <c:pt idx="21">
                  <c:v>Baking Soda</c:v>
                </c:pt>
                <c:pt idx="22">
                  <c:v>Til(Sesame)</c:v>
                </c:pt>
                <c:pt idx="23">
                  <c:v>Urad Dal</c:v>
                </c:pt>
              </c:strCache>
            </c:strRef>
          </c:cat>
          <c:val>
            <c:numRef>
              <c:f>Sheet4!$T$2:$T$25</c:f>
              <c:numCache>
                <c:formatCode>General</c:formatCode>
                <c:ptCount val="24"/>
                <c:pt idx="0">
                  <c:v>1.8799999999999955</c:v>
                </c:pt>
                <c:pt idx="1">
                  <c:v>2.6799999999999997</c:v>
                </c:pt>
                <c:pt idx="2">
                  <c:v>4.769999999999996</c:v>
                </c:pt>
                <c:pt idx="3">
                  <c:v>4.8999999999999986</c:v>
                </c:pt>
                <c:pt idx="4">
                  <c:v>6.375</c:v>
                </c:pt>
                <c:pt idx="5">
                  <c:v>6.5</c:v>
                </c:pt>
                <c:pt idx="6">
                  <c:v>6.6800000000000068</c:v>
                </c:pt>
                <c:pt idx="7">
                  <c:v>7.1749999999999972</c:v>
                </c:pt>
                <c:pt idx="8">
                  <c:v>7.1950000000000003</c:v>
                </c:pt>
                <c:pt idx="9">
                  <c:v>7.625</c:v>
                </c:pt>
                <c:pt idx="10">
                  <c:v>10.25</c:v>
                </c:pt>
                <c:pt idx="11">
                  <c:v>10.549999999999997</c:v>
                </c:pt>
                <c:pt idx="12">
                  <c:v>11.009999999999991</c:v>
                </c:pt>
                <c:pt idx="13">
                  <c:v>11.189999999999998</c:v>
                </c:pt>
                <c:pt idx="14">
                  <c:v>12.115000000000009</c:v>
                </c:pt>
                <c:pt idx="15">
                  <c:v>13.700000000000003</c:v>
                </c:pt>
                <c:pt idx="16">
                  <c:v>16.299999999999997</c:v>
                </c:pt>
                <c:pt idx="17">
                  <c:v>16.944999999999993</c:v>
                </c:pt>
                <c:pt idx="18">
                  <c:v>19.704999999999984</c:v>
                </c:pt>
                <c:pt idx="19">
                  <c:v>20.424999999999997</c:v>
                </c:pt>
                <c:pt idx="20">
                  <c:v>21.189999999999998</c:v>
                </c:pt>
                <c:pt idx="21">
                  <c:v>21.430000000000007</c:v>
                </c:pt>
                <c:pt idx="22">
                  <c:v>21.724999999999994</c:v>
                </c:pt>
                <c:pt idx="23">
                  <c:v>23.784999999999997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A-E040-89F0-852B5F91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356864"/>
        <c:axId val="770504448"/>
      </c:barChart>
      <c:catAx>
        <c:axId val="83635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4448"/>
        <c:crosses val="autoZero"/>
        <c:auto val="1"/>
        <c:lblAlgn val="ctr"/>
        <c:lblOffset val="100"/>
        <c:noMultiLvlLbl val="0"/>
      </c:catAx>
      <c:valAx>
        <c:axId val="7705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Margin</a:t>
                </a:r>
                <a:r>
                  <a:rPr lang="en-GB" baseline="0"/>
                  <a:t> in 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Sheet4!$AA$1</c:f>
              <c:strCache>
                <c:ptCount val="1"/>
                <c:pt idx="0">
                  <c:v>Margin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Sheet4!$Z$2:$Z$25</c:f>
              <c:strCache>
                <c:ptCount val="24"/>
                <c:pt idx="0">
                  <c:v>Wheat</c:v>
                </c:pt>
                <c:pt idx="1">
                  <c:v>Oats</c:v>
                </c:pt>
                <c:pt idx="2">
                  <c:v>Baking Powder</c:v>
                </c:pt>
                <c:pt idx="3">
                  <c:v>Baking Soda</c:v>
                </c:pt>
                <c:pt idx="4">
                  <c:v>Rice(Basmati)</c:v>
                </c:pt>
                <c:pt idx="5">
                  <c:v>Bajra</c:v>
                </c:pt>
                <c:pt idx="6">
                  <c:v>White Peas</c:v>
                </c:pt>
                <c:pt idx="7">
                  <c:v>Jowar</c:v>
                </c:pt>
                <c:pt idx="8">
                  <c:v>Toor Dal</c:v>
                </c:pt>
                <c:pt idx="9">
                  <c:v>Rajma</c:v>
                </c:pt>
                <c:pt idx="10">
                  <c:v>Til(Sesame)</c:v>
                </c:pt>
                <c:pt idx="11">
                  <c:v>Lal Masoor Dal</c:v>
                </c:pt>
                <c:pt idx="12">
                  <c:v>Green Peas(Frozen)</c:v>
                </c:pt>
                <c:pt idx="13">
                  <c:v>Salt</c:v>
                </c:pt>
                <c:pt idx="14">
                  <c:v>Suji(Rawa/Semonlina)</c:v>
                </c:pt>
                <c:pt idx="15">
                  <c:v>Poha(Beaten Rice)</c:v>
                </c:pt>
                <c:pt idx="16">
                  <c:v>Moong Dal</c:v>
                </c:pt>
                <c:pt idx="17">
                  <c:v>Rice(Kolum)</c:v>
                </c:pt>
                <c:pt idx="18">
                  <c:v>Chana Dal</c:v>
                </c:pt>
                <c:pt idx="19">
                  <c:v>Chickpea</c:v>
                </c:pt>
                <c:pt idx="20">
                  <c:v>Sugar</c:v>
                </c:pt>
                <c:pt idx="21">
                  <c:v>Urad Dal</c:v>
                </c:pt>
                <c:pt idx="22">
                  <c:v>Onion</c:v>
                </c:pt>
                <c:pt idx="23">
                  <c:v>Potato</c:v>
                </c:pt>
              </c:strCache>
            </c:strRef>
          </c:cat>
          <c:val>
            <c:numRef>
              <c:f>Sheet4!$AA$2:$AA$25</c:f>
              <c:numCache>
                <c:formatCode>0.00%</c:formatCode>
                <c:ptCount val="24"/>
                <c:pt idx="0">
                  <c:v>4.9946865037194352E-2</c:v>
                </c:pt>
                <c:pt idx="1">
                  <c:v>6.4389730393590208E-2</c:v>
                </c:pt>
                <c:pt idx="2">
                  <c:v>7.3116869673234178E-2</c:v>
                </c:pt>
                <c:pt idx="3">
                  <c:v>8.2699803187589266E-2</c:v>
                </c:pt>
                <c:pt idx="4">
                  <c:v>8.5232131180524084E-2</c:v>
                </c:pt>
                <c:pt idx="5">
                  <c:v>9.0124123043712978E-2</c:v>
                </c:pt>
                <c:pt idx="6">
                  <c:v>9.1739130434782587E-2</c:v>
                </c:pt>
                <c:pt idx="7">
                  <c:v>0.100843288826423</c:v>
                </c:pt>
                <c:pt idx="8">
                  <c:v>0.10851435221101627</c:v>
                </c:pt>
                <c:pt idx="9">
                  <c:v>0.12235330642657549</c:v>
                </c:pt>
                <c:pt idx="10">
                  <c:v>0.12375391626317285</c:v>
                </c:pt>
                <c:pt idx="11">
                  <c:v>0.13300970873786411</c:v>
                </c:pt>
                <c:pt idx="12">
                  <c:v>0.13945578231292516</c:v>
                </c:pt>
                <c:pt idx="13">
                  <c:v>0.14354579539367968</c:v>
                </c:pt>
                <c:pt idx="14">
                  <c:v>0.14649877149877136</c:v>
                </c:pt>
                <c:pt idx="15">
                  <c:v>0.14772727272727273</c:v>
                </c:pt>
                <c:pt idx="16">
                  <c:v>0.16999583853516434</c:v>
                </c:pt>
                <c:pt idx="17">
                  <c:v>0.17005436067123611</c:v>
                </c:pt>
                <c:pt idx="18">
                  <c:v>0.17118835664829743</c:v>
                </c:pt>
                <c:pt idx="19">
                  <c:v>0.17526881720430104</c:v>
                </c:pt>
                <c:pt idx="20">
                  <c:v>0.19555214723926378</c:v>
                </c:pt>
                <c:pt idx="21">
                  <c:v>0.19875490933400181</c:v>
                </c:pt>
                <c:pt idx="22">
                  <c:v>0.2447833065810594</c:v>
                </c:pt>
                <c:pt idx="23">
                  <c:v>0.2525773195876288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5F43-A506-E1903B9E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255280"/>
        <c:axId val="870336064"/>
      </c:barChart>
      <c:catAx>
        <c:axId val="86925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36064"/>
        <c:crosses val="autoZero"/>
        <c:auto val="1"/>
        <c:lblAlgn val="ctr"/>
        <c:lblOffset val="100"/>
        <c:noMultiLvlLbl val="0"/>
      </c:catAx>
      <c:valAx>
        <c:axId val="8703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Sheet4!$AM$2</c:f>
              <c:strCache>
                <c:ptCount val="1"/>
                <c:pt idx="0">
                  <c:v>Revenue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Sheet4!$AL$3:$AL$15</c:f>
              <c:numCache>
                <c:formatCode>mmm\-yy</c:formatCode>
                <c:ptCount val="13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</c:numCache>
            </c:numRef>
          </c:cat>
          <c:val>
            <c:numRef>
              <c:f>Sheet4!$AM$3:$AM$15</c:f>
              <c:numCache>
                <c:formatCode>"₹"#,##0.00</c:formatCode>
                <c:ptCount val="13"/>
                <c:pt idx="0">
                  <c:v>43281</c:v>
                </c:pt>
                <c:pt idx="1">
                  <c:v>39567</c:v>
                </c:pt>
                <c:pt idx="2">
                  <c:v>50458</c:v>
                </c:pt>
                <c:pt idx="3">
                  <c:v>51920</c:v>
                </c:pt>
                <c:pt idx="4">
                  <c:v>38744</c:v>
                </c:pt>
                <c:pt idx="5">
                  <c:v>43289</c:v>
                </c:pt>
                <c:pt idx="6">
                  <c:v>70219</c:v>
                </c:pt>
                <c:pt idx="7">
                  <c:v>54888</c:v>
                </c:pt>
                <c:pt idx="8">
                  <c:v>65358</c:v>
                </c:pt>
                <c:pt idx="9">
                  <c:v>66375</c:v>
                </c:pt>
                <c:pt idx="10">
                  <c:v>70132</c:v>
                </c:pt>
                <c:pt idx="11">
                  <c:v>78328</c:v>
                </c:pt>
                <c:pt idx="12">
                  <c:v>85193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B-2342-9D1F-1E88EC38A5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8615104"/>
        <c:axId val="931451600"/>
      </c:lineChart>
      <c:dateAx>
        <c:axId val="8886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51600"/>
        <c:crosses val="autoZero"/>
        <c:auto val="1"/>
        <c:lblOffset val="100"/>
        <c:baseTimeUnit val="months"/>
      </c:dateAx>
      <c:valAx>
        <c:axId val="9314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OB Value- Feb 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OB Value- Feb 22</a:t>
          </a:r>
        </a:p>
      </cx:txPr>
    </cx:title>
    <cx:plotArea>
      <cx:plotAreaRegion>
        <cx:series layoutId="clusteredColumn" uniqueId="{93A79CF9-0742-BA44-89D0-AE55210F201F}">
          <cx:tx>
            <cx:txData>
              <cx:f>_xlchart.v1.1</cx:f>
              <cx:v>OB Value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AE18D17-7837-CB47-ABA2-B37881E2913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CB Value- Feb 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CB Value- Feb 22</a:t>
          </a:r>
        </a:p>
      </cx:txPr>
    </cx:title>
    <cx:plotArea>
      <cx:plotAreaRegion>
        <cx:series layoutId="clusteredColumn" uniqueId="{E0135D13-9AC0-834D-8387-4345327C0778}">
          <cx:tx>
            <cx:txData>
              <cx:f>_xlchart.v1.4</cx:f>
              <cx:v>CB Value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17E76C7-2213-E746-B15E-5542C7D03B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26</xdr:row>
      <xdr:rowOff>196850</xdr:rowOff>
    </xdr:from>
    <xdr:to>
      <xdr:col>12</xdr:col>
      <xdr:colOff>1016000</xdr:colOff>
      <xdr:row>42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1F3BCF-8691-1A42-BCF4-C68FBB735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5480050"/>
              <a:ext cx="5016500" cy="307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1236134</xdr:colOff>
      <xdr:row>26</xdr:row>
      <xdr:rowOff>196849</xdr:rowOff>
    </xdr:from>
    <xdr:to>
      <xdr:col>18</xdr:col>
      <xdr:colOff>728133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920FE1-C278-7F48-A290-3B9248E0A2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3434" y="5480049"/>
              <a:ext cx="4914899" cy="4679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1028700</xdr:colOff>
      <xdr:row>26</xdr:row>
      <xdr:rowOff>57150</xdr:rowOff>
    </xdr:from>
    <xdr:to>
      <xdr:col>24</xdr:col>
      <xdr:colOff>755650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84915-BCF3-7E4C-88F6-4B1C2F85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234950</xdr:colOff>
      <xdr:row>26</xdr:row>
      <xdr:rowOff>57149</xdr:rowOff>
    </xdr:from>
    <xdr:to>
      <xdr:col>30</xdr:col>
      <xdr:colOff>626534</xdr:colOff>
      <xdr:row>47</xdr:row>
      <xdr:rowOff>67732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8F90D2-31CC-D343-B48E-4F954537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685800</xdr:colOff>
      <xdr:row>15</xdr:row>
      <xdr:rowOff>135467</xdr:rowOff>
    </xdr:from>
    <xdr:to>
      <xdr:col>47</xdr:col>
      <xdr:colOff>694267</xdr:colOff>
      <xdr:row>46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CD10EF-FFFD-914F-8619-CC75C134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4644.98122523148" createdVersion="7" refreshedVersion="7" minRefreshableVersion="3" recordCount="24" xr:uid="{56DD518C-F3F3-C945-BE78-BAA286E30A3B}">
  <cacheSource type="worksheet">
    <worksheetSource ref="A4:P28" sheet="Sheet2"/>
  </cacheSource>
  <cacheFields count="16">
    <cacheField name="Lists" numFmtId="14">
      <sharedItems count="24">
        <s v="Sugar"/>
        <s v="Rice(Kolum)"/>
        <s v="Rice(Basmati)"/>
        <s v="Wheat"/>
        <s v="Jowar"/>
        <s v="Bajra"/>
        <s v="Oats"/>
        <s v="Salt"/>
        <s v="Baking Soda"/>
        <s v="Baking Powder"/>
        <s v="Toor Dal"/>
        <s v="Moong Dal"/>
        <s v="Lal Masoor Dal"/>
        <s v="Urad Dal"/>
        <s v="Chana Dal"/>
        <s v="Rajma"/>
        <s v="Til(Sesame)"/>
        <s v="Green Peas(Frozen)"/>
        <s v="White Peas"/>
        <s v="Poha(Beaten Rice)"/>
        <s v="Suji(Rawa/Semonlina)"/>
        <s v="Chickpea"/>
        <s v="Potato"/>
        <s v="Onion"/>
      </sharedItems>
    </cacheField>
    <cacheField name="OB-Stock" numFmtId="0">
      <sharedItems containsSemiMixedTypes="0" containsString="0" containsNumber="1" minValue="1" maxValue="63"/>
    </cacheField>
    <cacheField name="OB-Rate" numFmtId="0">
      <sharedItems containsSemiMixedTypes="0" containsString="0" containsNumber="1" minValue="18.670000000000002" maxValue="289.81"/>
    </cacheField>
    <cacheField name="OB-Value" numFmtId="0">
      <sharedItems containsSemiMixedTypes="0" containsString="0" containsNumber="1" minValue="259.13" maxValue="5266.5"/>
    </cacheField>
    <cacheField name="I-Quantity" numFmtId="0">
      <sharedItems containsString="0" containsBlank="1" containsNumber="1" minValue="0.5" maxValue="200"/>
    </cacheField>
    <cacheField name="I-Rate" numFmtId="0">
      <sharedItems containsString="0" containsBlank="1" containsNumber="1" minValue="17.97" maxValue="258.01"/>
    </cacheField>
    <cacheField name="I-Value" numFmtId="0">
      <sharedItems containsSemiMixedTypes="0" containsString="0" containsNumber="1" minValue="0" maxValue="8470"/>
    </cacheField>
    <cacheField name="O-Quantity" numFmtId="0">
      <sharedItems containsString="0" containsBlank="1" containsNumber="1" minValue="0.25" maxValue="175"/>
    </cacheField>
    <cacheField name="O-Rate" numFmtId="0">
      <sharedItems containsSemiMixedTypes="0" containsString="0" containsNumber="1" containsInteger="1" minValue="21" maxValue="311"/>
    </cacheField>
    <cacheField name="O-Value" numFmtId="0">
      <sharedItems containsSemiMixedTypes="0" containsString="0" containsNumber="1" minValue="0" maxValue="9581"/>
    </cacheField>
    <cacheField name="CB-Stock" numFmtId="0">
      <sharedItems containsSemiMixedTypes="0" containsString="0" containsNumber="1" minValue="1.25" maxValue="75"/>
    </cacheField>
    <cacheField name="CB-Rate" numFmtId="164">
      <sharedItems containsSemiMixedTypes="0" containsString="0" containsNumber="1" minValue="18.32" maxValue="289.81"/>
    </cacheField>
    <cacheField name="CB-Value" numFmtId="2">
      <sharedItems containsSemiMixedTypes="0" containsString="0" containsNumber="1" minValue="323.21249999999998" maxValue="5406.8874999999998"/>
    </cacheField>
    <cacheField name="Average" numFmtId="164">
      <sharedItems containsSemiMixedTypes="0" containsString="0" containsNumber="1" minValue="18.32" maxValue="289.81"/>
    </cacheField>
    <cacheField name="Margin" numFmtId="164">
      <sharedItems containsSemiMixedTypes="0" containsString="0" containsNumber="1" minValue="1.8799999999999955" maxValue="23.784999999999997"/>
    </cacheField>
    <cacheField name="Margin %" numFmtId="10">
      <sharedItems containsSemiMixedTypes="0" containsString="0" containsNumber="1" minValue="4.9946865037194352E-2" maxValue="0.2525773195876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4"/>
    <n v="32.6"/>
    <n v="782.40000000000009"/>
    <n v="100"/>
    <n v="34.65"/>
    <n v="3465"/>
    <n v="95"/>
    <n v="40"/>
    <n v="3800"/>
    <n v="29"/>
    <n v="33.625"/>
    <n v="975.125"/>
    <n v="33.625"/>
    <n v="6.375"/>
    <n v="0.19555214723926378"/>
  </r>
  <r>
    <x v="1"/>
    <n v="25"/>
    <n v="42.31"/>
    <n v="1057.75"/>
    <n v="70"/>
    <n v="45.3"/>
    <n v="3171"/>
    <n v="80"/>
    <n v="51"/>
    <n v="4080"/>
    <n v="15"/>
    <n v="43.805"/>
    <n v="657.07500000000005"/>
    <n v="43.805"/>
    <n v="7.1950000000000003"/>
    <n v="0.17005436067123611"/>
  </r>
  <r>
    <x v="2"/>
    <n v="13"/>
    <n v="198.81"/>
    <n v="2584.5300000000002"/>
    <n v="18"/>
    <n v="197.3"/>
    <n v="3551.4"/>
    <n v="17"/>
    <n v="215"/>
    <n v="3655"/>
    <n v="14"/>
    <n v="198.05500000000001"/>
    <n v="2772.77"/>
    <n v="198.05500000000001"/>
    <n v="16.944999999999993"/>
    <n v="8.5232131180524084E-2"/>
  </r>
  <r>
    <x v="3"/>
    <n v="50"/>
    <n v="37.64"/>
    <n v="1882"/>
    <n v="200"/>
    <n v="38.6"/>
    <n v="7720"/>
    <n v="175"/>
    <n v="40"/>
    <n v="7000"/>
    <n v="75"/>
    <n v="38.120000000000005"/>
    <n v="2859.0000000000005"/>
    <n v="38.120000000000005"/>
    <n v="1.8799999999999955"/>
    <n v="4.9946865037194352E-2"/>
  </r>
  <r>
    <x v="4"/>
    <n v="40"/>
    <n v="71.150000000000006"/>
    <n v="2846"/>
    <n v="50"/>
    <n v="72.5"/>
    <n v="3625"/>
    <n v="74"/>
    <n v="79"/>
    <n v="5846"/>
    <n v="16"/>
    <n v="71.825000000000003"/>
    <n v="1149.2"/>
    <n v="71.825000000000003"/>
    <n v="7.1749999999999972"/>
    <n v="0.100843288826423"/>
  </r>
  <r>
    <x v="5"/>
    <n v="20"/>
    <n v="74.12"/>
    <n v="1482.4"/>
    <n v="15"/>
    <n v="76.52"/>
    <n v="1147.8"/>
    <n v="13"/>
    <n v="82"/>
    <n v="1066"/>
    <n v="22"/>
    <n v="75.319999999999993"/>
    <n v="1657.04"/>
    <n v="75.319999999999993"/>
    <n v="6.6800000000000068"/>
    <n v="9.0124123043712978E-2"/>
  </r>
  <r>
    <x v="6"/>
    <n v="5"/>
    <n v="170.99"/>
    <n v="854.95"/>
    <m/>
    <m/>
    <n v="0"/>
    <n v="1"/>
    <n v="182"/>
    <n v="182"/>
    <n v="4"/>
    <n v="170.99"/>
    <n v="683.96"/>
    <n v="170.99"/>
    <n v="11.009999999999991"/>
    <n v="6.4389730393590208E-2"/>
  </r>
  <r>
    <x v="7"/>
    <n v="63"/>
    <n v="18.670000000000002"/>
    <n v="1176.21"/>
    <n v="50"/>
    <n v="17.97"/>
    <n v="898.5"/>
    <n v="90"/>
    <n v="21"/>
    <n v="1890"/>
    <n v="23"/>
    <n v="18.32"/>
    <n v="421.36"/>
    <n v="18.32"/>
    <n v="2.6799999999999997"/>
    <n v="0.14354579539367968"/>
  </r>
  <r>
    <x v="8"/>
    <n v="1"/>
    <n v="259.13"/>
    <n v="259.13"/>
    <n v="0.5"/>
    <n v="258.01"/>
    <n v="129.005"/>
    <n v="0.25"/>
    <n v="280"/>
    <n v="70"/>
    <n v="1.25"/>
    <n v="258.57"/>
    <n v="323.21249999999998"/>
    <n v="258.57"/>
    <n v="21.430000000000007"/>
    <n v="8.2699803187589266E-2"/>
  </r>
  <r>
    <x v="9"/>
    <n v="1.5"/>
    <n v="289.81"/>
    <n v="434.71500000000003"/>
    <m/>
    <m/>
    <n v="0"/>
    <m/>
    <n v="311"/>
    <n v="0"/>
    <n v="1.5"/>
    <n v="289.81"/>
    <n v="434.71500000000003"/>
    <n v="289.81"/>
    <n v="21.189999999999998"/>
    <n v="7.3116869673234178E-2"/>
  </r>
  <r>
    <x v="10"/>
    <n v="30"/>
    <n v="103.12"/>
    <n v="3093.6000000000004"/>
    <n v="35"/>
    <n v="104.5"/>
    <n v="3657.5"/>
    <n v="50"/>
    <n v="115"/>
    <n v="5750"/>
    <n v="15"/>
    <n v="103.81"/>
    <n v="1557.15"/>
    <n v="103.81"/>
    <n v="11.189999999999998"/>
    <n v="0.10851435221101627"/>
  </r>
  <r>
    <x v="11"/>
    <n v="30"/>
    <n v="120.15"/>
    <n v="3604.5"/>
    <n v="70"/>
    <n v="121"/>
    <n v="8470"/>
    <n v="61"/>
    <n v="141"/>
    <n v="8601"/>
    <n v="39"/>
    <n v="120.575"/>
    <n v="4702.4250000000002"/>
    <n v="120.575"/>
    <n v="20.424999999999997"/>
    <n v="0.16999583853516434"/>
  </r>
  <r>
    <x v="12"/>
    <n v="40"/>
    <n v="103"/>
    <n v="4120"/>
    <n v="22"/>
    <n v="105.6"/>
    <n v="2323.1999999999998"/>
    <n v="35"/>
    <n v="118"/>
    <n v="4130"/>
    <n v="27"/>
    <n v="104.3"/>
    <n v="2816.1"/>
    <n v="104.3"/>
    <n v="13.700000000000003"/>
    <n v="0.13300970873786411"/>
  </r>
  <r>
    <x v="13"/>
    <n v="25"/>
    <n v="119.67"/>
    <n v="2991.75"/>
    <n v="70"/>
    <n v="118.76"/>
    <n v="8313.2000000000007"/>
    <n v="67"/>
    <n v="143"/>
    <n v="9581"/>
    <n v="28"/>
    <n v="119.215"/>
    <n v="3338.02"/>
    <n v="119.215"/>
    <n v="23.784999999999997"/>
    <n v="0.19875490933400181"/>
  </r>
  <r>
    <x v="14"/>
    <n v="50"/>
    <n v="70.77"/>
    <n v="3538.5"/>
    <n v="60"/>
    <n v="73"/>
    <n v="4380"/>
    <n v="90"/>
    <n v="84"/>
    <n v="7560"/>
    <n v="20"/>
    <n v="71.884999999999991"/>
    <n v="1437.6999999999998"/>
    <n v="71.884999999999991"/>
    <n v="12.115000000000009"/>
    <n v="0.17118835664829743"/>
  </r>
  <r>
    <x v="15"/>
    <n v="2.5"/>
    <n v="161.05000000000001"/>
    <n v="402.625"/>
    <n v="1"/>
    <n v="167.54"/>
    <n v="167.54"/>
    <n v="0.25"/>
    <n v="184"/>
    <n v="46"/>
    <n v="3.25"/>
    <n v="164.29500000000002"/>
    <n v="533.95875000000001"/>
    <n v="164.29500000000002"/>
    <n v="19.704999999999984"/>
    <n v="0.12235330642657549"/>
  </r>
  <r>
    <x v="16"/>
    <n v="30"/>
    <n v="175.55"/>
    <n v="5266.5"/>
    <n v="20"/>
    <n v="179"/>
    <n v="3580"/>
    <n v="19.5"/>
    <n v="199"/>
    <n v="3880.5"/>
    <n v="30.5"/>
    <n v="177.27500000000001"/>
    <n v="5406.8874999999998"/>
    <n v="177.27500000000001"/>
    <n v="21.724999999999994"/>
    <n v="0.12375391626317285"/>
  </r>
  <r>
    <x v="17"/>
    <n v="10"/>
    <n v="73.5"/>
    <n v="735"/>
    <n v="50"/>
    <n v="76"/>
    <n v="3800"/>
    <n v="55"/>
    <n v="85"/>
    <n v="4675"/>
    <n v="5"/>
    <n v="74.75"/>
    <n v="373.75"/>
    <n v="74.75"/>
    <n v="10.25"/>
    <n v="0.13945578231292516"/>
  </r>
  <r>
    <x v="18"/>
    <n v="11"/>
    <n v="115"/>
    <n v="1265"/>
    <n v="15"/>
    <n v="119.9"/>
    <n v="1798.5"/>
    <n v="10"/>
    <n v="128"/>
    <n v="1280"/>
    <n v="16"/>
    <n v="117.45"/>
    <n v="1879.2"/>
    <n v="117.45"/>
    <n v="10.549999999999997"/>
    <n v="9.1739130434782587E-2"/>
  </r>
  <r>
    <x v="19"/>
    <n v="15"/>
    <n v="44"/>
    <n v="660"/>
    <n v="50"/>
    <n v="43"/>
    <n v="2150"/>
    <n v="38.5"/>
    <n v="50"/>
    <n v="1925"/>
    <n v="26.5"/>
    <n v="43.5"/>
    <n v="1152.75"/>
    <n v="43.5"/>
    <n v="6.5"/>
    <n v="0.14772727272727273"/>
  </r>
  <r>
    <x v="20"/>
    <n v="10"/>
    <n v="32.56"/>
    <n v="325.60000000000002"/>
    <n v="70"/>
    <n v="33.9"/>
    <n v="2373"/>
    <n v="59.5"/>
    <n v="38"/>
    <n v="2261"/>
    <n v="20.5"/>
    <n v="33.230000000000004"/>
    <n v="681.21500000000003"/>
    <n v="33.230000000000004"/>
    <n v="4.769999999999996"/>
    <n v="0.14649877149877136"/>
  </r>
  <r>
    <x v="21"/>
    <n v="6.5"/>
    <n v="93"/>
    <n v="604.5"/>
    <n v="40"/>
    <n v="94.4"/>
    <n v="3776"/>
    <n v="21"/>
    <n v="110"/>
    <n v="2310"/>
    <n v="25.5"/>
    <n v="93.7"/>
    <n v="2389.35"/>
    <n v="93.7"/>
    <n v="16.299999999999997"/>
    <n v="0.17526881720430104"/>
  </r>
  <r>
    <x v="22"/>
    <n v="35"/>
    <n v="19.399999999999999"/>
    <n v="679"/>
    <n v="100"/>
    <n v="18.8"/>
    <n v="1880"/>
    <n v="110"/>
    <n v="24"/>
    <n v="2640"/>
    <n v="25"/>
    <n v="19.100000000000001"/>
    <n v="477.50000000000006"/>
    <n v="19.100000000000001"/>
    <n v="4.8999999999999986"/>
    <n v="0.2525773195876288"/>
  </r>
  <r>
    <x v="23"/>
    <n v="20"/>
    <n v="31.15"/>
    <n v="623"/>
    <n v="80"/>
    <n v="29.6"/>
    <n v="2368"/>
    <n v="78"/>
    <n v="38"/>
    <n v="2964"/>
    <n v="22"/>
    <n v="30.375"/>
    <n v="668.25"/>
    <n v="30.375"/>
    <n v="7.625"/>
    <n v="0.2447833065810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42100-BB24-3240-8E3C-E34557B9783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8" firstHeaderRow="0" firstDataRow="1" firstDataCol="1"/>
  <pivotFields count="16">
    <pivotField axis="axisRow" showAll="0">
      <items count="25">
        <item x="5"/>
        <item x="9"/>
        <item x="8"/>
        <item x="14"/>
        <item x="21"/>
        <item x="17"/>
        <item x="4"/>
        <item x="12"/>
        <item x="11"/>
        <item x="6"/>
        <item x="23"/>
        <item x="19"/>
        <item x="22"/>
        <item x="15"/>
        <item x="2"/>
        <item x="1"/>
        <item x="7"/>
        <item x="0"/>
        <item x="20"/>
        <item x="16"/>
        <item x="10"/>
        <item x="13"/>
        <item x="3"/>
        <item x="18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numFmtId="164" showAll="0"/>
    <pivotField numFmtId="2" showAll="0"/>
    <pivotField numFmtId="164" showAll="0"/>
    <pivotField numFmtId="164" showAll="0"/>
    <pivotField numFmtId="1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B-Value" fld="3" baseField="0" baseItem="0"/>
    <dataField name="Sum of I-Value" fld="6" baseField="0" baseItem="0"/>
    <dataField name="Sum of O-Val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58B-DA9F-B548-A963-1023D467A6A5}">
  <dimension ref="A1:M33"/>
  <sheetViews>
    <sheetView workbookViewId="0">
      <selection activeCell="I4" sqref="I4"/>
    </sheetView>
  </sheetViews>
  <sheetFormatPr baseColWidth="10" defaultRowHeight="16" x14ac:dyDescent="0.2"/>
  <cols>
    <col min="1" max="1" width="25.33203125" bestFit="1" customWidth="1"/>
    <col min="2" max="2" width="15.83203125" bestFit="1" customWidth="1"/>
    <col min="3" max="3" width="12.6640625" bestFit="1" customWidth="1"/>
    <col min="4" max="4" width="12.1640625" bestFit="1" customWidth="1"/>
    <col min="5" max="5" width="15.83203125" bestFit="1" customWidth="1"/>
    <col min="6" max="6" width="12.6640625" bestFit="1" customWidth="1"/>
    <col min="7" max="7" width="12.1640625" bestFit="1" customWidth="1"/>
    <col min="8" max="8" width="15.83203125" bestFit="1" customWidth="1"/>
    <col min="9" max="9" width="12.6640625" bestFit="1" customWidth="1"/>
    <col min="10" max="10" width="12.1640625" bestFit="1" customWidth="1"/>
    <col min="11" max="11" width="15.83203125" bestFit="1" customWidth="1"/>
    <col min="12" max="12" width="12.6640625" bestFit="1" customWidth="1"/>
    <col min="13" max="13" width="12.1640625" bestFit="1" customWidth="1"/>
  </cols>
  <sheetData>
    <row r="1" spans="1:13" ht="21" x14ac:dyDescent="0.25">
      <c r="A1" s="35" t="s">
        <v>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" x14ac:dyDescent="0.25">
      <c r="A2" s="9" t="s">
        <v>5</v>
      </c>
      <c r="B2" s="32" t="s">
        <v>0</v>
      </c>
      <c r="C2" s="33"/>
      <c r="D2" s="34"/>
      <c r="E2" s="32" t="s">
        <v>1</v>
      </c>
      <c r="F2" s="33"/>
      <c r="G2" s="34"/>
      <c r="H2" s="32" t="s">
        <v>2</v>
      </c>
      <c r="I2" s="33"/>
      <c r="J2" s="34"/>
      <c r="K2" s="32" t="s">
        <v>4</v>
      </c>
      <c r="L2" s="33"/>
      <c r="M2" s="34"/>
    </row>
    <row r="3" spans="1:13" ht="21" x14ac:dyDescent="0.25">
      <c r="A3" s="9" t="s">
        <v>31</v>
      </c>
      <c r="B3" s="26" t="s">
        <v>36</v>
      </c>
      <c r="C3" s="27" t="s">
        <v>37</v>
      </c>
      <c r="D3" s="26" t="s">
        <v>38</v>
      </c>
      <c r="E3" s="26" t="s">
        <v>39</v>
      </c>
      <c r="F3" s="27" t="s">
        <v>40</v>
      </c>
      <c r="G3" s="26" t="s">
        <v>41</v>
      </c>
      <c r="H3" s="26" t="s">
        <v>42</v>
      </c>
      <c r="I3" s="27" t="s">
        <v>43</v>
      </c>
      <c r="J3" s="26" t="s">
        <v>44</v>
      </c>
      <c r="K3" s="26" t="s">
        <v>45</v>
      </c>
      <c r="L3" s="27" t="s">
        <v>46</v>
      </c>
      <c r="M3" s="26" t="s">
        <v>47</v>
      </c>
    </row>
    <row r="4" spans="1:13" ht="21" x14ac:dyDescent="0.25">
      <c r="A4" s="3" t="s">
        <v>6</v>
      </c>
      <c r="B4" s="2">
        <v>24</v>
      </c>
      <c r="C4" s="2">
        <v>32.6</v>
      </c>
      <c r="D4" s="2">
        <f>B4*C4</f>
        <v>782.40000000000009</v>
      </c>
      <c r="E4" s="2">
        <v>100</v>
      </c>
      <c r="F4" s="2">
        <v>34.65</v>
      </c>
      <c r="G4" s="2">
        <f>E4*F4</f>
        <v>3465</v>
      </c>
      <c r="H4" s="2">
        <v>95</v>
      </c>
      <c r="I4" s="2">
        <v>40</v>
      </c>
      <c r="J4" s="2">
        <f>H4*I4</f>
        <v>3800</v>
      </c>
      <c r="K4" s="2">
        <f>B4+E4-H4</f>
        <v>29</v>
      </c>
      <c r="L4" s="4">
        <f>AVERAGE(C4,F4)</f>
        <v>33.625</v>
      </c>
      <c r="M4" s="5">
        <f>K4*L4</f>
        <v>975.125</v>
      </c>
    </row>
    <row r="5" spans="1:13" ht="21" x14ac:dyDescent="0.25">
      <c r="A5" s="3" t="s">
        <v>7</v>
      </c>
      <c r="B5" s="2">
        <v>25</v>
      </c>
      <c r="C5" s="2">
        <v>42.31</v>
      </c>
      <c r="D5" s="2">
        <f t="shared" ref="D5:D27" si="0">B5*C5</f>
        <v>1057.75</v>
      </c>
      <c r="E5" s="2">
        <v>70</v>
      </c>
      <c r="F5" s="2">
        <v>45.3</v>
      </c>
      <c r="G5" s="2">
        <f t="shared" ref="G5:G27" si="1">E5*F5</f>
        <v>3171</v>
      </c>
      <c r="H5" s="2">
        <v>80</v>
      </c>
      <c r="I5" s="2">
        <v>51</v>
      </c>
      <c r="J5" s="2">
        <f t="shared" ref="J5:J27" si="2">H5*I5</f>
        <v>4080</v>
      </c>
      <c r="K5" s="2">
        <f t="shared" ref="K5:K27" si="3">B5+E5-H5</f>
        <v>15</v>
      </c>
      <c r="L5" s="4">
        <f t="shared" ref="L5:L27" si="4">AVERAGE(C5,F5)</f>
        <v>43.805</v>
      </c>
      <c r="M5" s="5">
        <f t="shared" ref="M5:M27" si="5">K5*L5</f>
        <v>657.07500000000005</v>
      </c>
    </row>
    <row r="6" spans="1:13" ht="21" x14ac:dyDescent="0.25">
      <c r="A6" s="3" t="s">
        <v>8</v>
      </c>
      <c r="B6" s="2">
        <v>13</v>
      </c>
      <c r="C6" s="2">
        <v>198.81</v>
      </c>
      <c r="D6" s="2">
        <f t="shared" si="0"/>
        <v>2584.5300000000002</v>
      </c>
      <c r="E6" s="2">
        <v>18</v>
      </c>
      <c r="F6" s="2">
        <v>197.3</v>
      </c>
      <c r="G6" s="2">
        <f t="shared" si="1"/>
        <v>3551.4</v>
      </c>
      <c r="H6" s="2">
        <v>17</v>
      </c>
      <c r="I6" s="2">
        <v>215</v>
      </c>
      <c r="J6" s="2">
        <f t="shared" si="2"/>
        <v>3655</v>
      </c>
      <c r="K6" s="2">
        <f t="shared" si="3"/>
        <v>14</v>
      </c>
      <c r="L6" s="4">
        <f t="shared" si="4"/>
        <v>198.05500000000001</v>
      </c>
      <c r="M6" s="5">
        <f t="shared" si="5"/>
        <v>2772.77</v>
      </c>
    </row>
    <row r="7" spans="1:13" ht="21" x14ac:dyDescent="0.25">
      <c r="A7" s="3" t="s">
        <v>9</v>
      </c>
      <c r="B7" s="2">
        <v>50</v>
      </c>
      <c r="C7" s="2">
        <v>37.64</v>
      </c>
      <c r="D7" s="2">
        <f t="shared" si="0"/>
        <v>1882</v>
      </c>
      <c r="E7" s="2">
        <v>200</v>
      </c>
      <c r="F7" s="2">
        <v>38.6</v>
      </c>
      <c r="G7" s="2">
        <f t="shared" si="1"/>
        <v>7720</v>
      </c>
      <c r="H7" s="2">
        <v>175</v>
      </c>
      <c r="I7" s="2">
        <v>40</v>
      </c>
      <c r="J7" s="2">
        <f t="shared" si="2"/>
        <v>7000</v>
      </c>
      <c r="K7" s="2">
        <f t="shared" si="3"/>
        <v>75</v>
      </c>
      <c r="L7" s="4">
        <f t="shared" si="4"/>
        <v>38.120000000000005</v>
      </c>
      <c r="M7" s="5">
        <f t="shared" si="5"/>
        <v>2859.0000000000005</v>
      </c>
    </row>
    <row r="8" spans="1:13" ht="21" x14ac:dyDescent="0.25">
      <c r="A8" s="3" t="s">
        <v>10</v>
      </c>
      <c r="B8" s="2">
        <v>40</v>
      </c>
      <c r="C8" s="2">
        <v>71.150000000000006</v>
      </c>
      <c r="D8" s="2">
        <f t="shared" si="0"/>
        <v>2846</v>
      </c>
      <c r="E8" s="2">
        <v>50</v>
      </c>
      <c r="F8" s="2">
        <v>72.5</v>
      </c>
      <c r="G8" s="2">
        <f t="shared" si="1"/>
        <v>3625</v>
      </c>
      <c r="H8" s="2">
        <v>74</v>
      </c>
      <c r="I8" s="2">
        <v>79</v>
      </c>
      <c r="J8" s="2">
        <f t="shared" si="2"/>
        <v>5846</v>
      </c>
      <c r="K8" s="2">
        <f t="shared" si="3"/>
        <v>16</v>
      </c>
      <c r="L8" s="4">
        <f t="shared" si="4"/>
        <v>71.825000000000003</v>
      </c>
      <c r="M8" s="5">
        <f t="shared" si="5"/>
        <v>1149.2</v>
      </c>
    </row>
    <row r="9" spans="1:13" ht="21" x14ac:dyDescent="0.25">
      <c r="A9" s="3" t="s">
        <v>11</v>
      </c>
      <c r="B9" s="2">
        <v>20</v>
      </c>
      <c r="C9" s="2">
        <v>74.12</v>
      </c>
      <c r="D9" s="2">
        <f t="shared" si="0"/>
        <v>1482.4</v>
      </c>
      <c r="E9" s="2">
        <v>15</v>
      </c>
      <c r="F9" s="2">
        <v>76.52</v>
      </c>
      <c r="G9" s="2">
        <f t="shared" si="1"/>
        <v>1147.8</v>
      </c>
      <c r="H9" s="2">
        <v>13</v>
      </c>
      <c r="I9" s="2">
        <v>82</v>
      </c>
      <c r="J9" s="2">
        <f t="shared" si="2"/>
        <v>1066</v>
      </c>
      <c r="K9" s="2">
        <f t="shared" si="3"/>
        <v>22</v>
      </c>
      <c r="L9" s="4">
        <f t="shared" si="4"/>
        <v>75.319999999999993</v>
      </c>
      <c r="M9" s="5">
        <f t="shared" si="5"/>
        <v>1657.04</v>
      </c>
    </row>
    <row r="10" spans="1:13" ht="21" x14ac:dyDescent="0.25">
      <c r="A10" s="3" t="s">
        <v>12</v>
      </c>
      <c r="B10" s="2">
        <v>5</v>
      </c>
      <c r="C10" s="2">
        <v>170.99</v>
      </c>
      <c r="D10" s="2">
        <f t="shared" si="0"/>
        <v>854.95</v>
      </c>
      <c r="E10" s="2"/>
      <c r="F10" s="2"/>
      <c r="G10" s="2">
        <v>0</v>
      </c>
      <c r="H10" s="2">
        <v>1</v>
      </c>
      <c r="I10" s="2">
        <v>182</v>
      </c>
      <c r="J10" s="2">
        <f t="shared" si="2"/>
        <v>182</v>
      </c>
      <c r="K10" s="2">
        <f t="shared" si="3"/>
        <v>4</v>
      </c>
      <c r="L10" s="4">
        <f t="shared" si="4"/>
        <v>170.99</v>
      </c>
      <c r="M10" s="5">
        <f t="shared" si="5"/>
        <v>683.96</v>
      </c>
    </row>
    <row r="11" spans="1:13" ht="21" x14ac:dyDescent="0.25">
      <c r="A11" s="3" t="s">
        <v>13</v>
      </c>
      <c r="B11" s="2">
        <v>63</v>
      </c>
      <c r="C11" s="2">
        <v>18.670000000000002</v>
      </c>
      <c r="D11" s="2">
        <f t="shared" si="0"/>
        <v>1176.21</v>
      </c>
      <c r="E11" s="2">
        <v>50</v>
      </c>
      <c r="F11" s="2">
        <v>17.97</v>
      </c>
      <c r="G11" s="2">
        <f t="shared" si="1"/>
        <v>898.5</v>
      </c>
      <c r="H11" s="2">
        <v>90</v>
      </c>
      <c r="I11" s="2">
        <v>21</v>
      </c>
      <c r="J11" s="2">
        <f t="shared" si="2"/>
        <v>1890</v>
      </c>
      <c r="K11" s="2">
        <f t="shared" si="3"/>
        <v>23</v>
      </c>
      <c r="L11" s="4">
        <f t="shared" si="4"/>
        <v>18.32</v>
      </c>
      <c r="M11" s="5">
        <f t="shared" si="5"/>
        <v>421.36</v>
      </c>
    </row>
    <row r="12" spans="1:13" ht="21" x14ac:dyDescent="0.25">
      <c r="A12" s="3" t="s">
        <v>14</v>
      </c>
      <c r="B12" s="2">
        <v>1</v>
      </c>
      <c r="C12" s="2">
        <v>259.13</v>
      </c>
      <c r="D12" s="2">
        <f t="shared" si="0"/>
        <v>259.13</v>
      </c>
      <c r="E12" s="2">
        <v>0.5</v>
      </c>
      <c r="F12" s="2">
        <v>258.01</v>
      </c>
      <c r="G12" s="2">
        <f t="shared" si="1"/>
        <v>129.005</v>
      </c>
      <c r="H12" s="2">
        <v>0.25</v>
      </c>
      <c r="I12" s="2">
        <v>280</v>
      </c>
      <c r="J12" s="2">
        <f t="shared" si="2"/>
        <v>70</v>
      </c>
      <c r="K12" s="2">
        <f t="shared" si="3"/>
        <v>1.25</v>
      </c>
      <c r="L12" s="4">
        <f t="shared" si="4"/>
        <v>258.57</v>
      </c>
      <c r="M12" s="5">
        <f t="shared" si="5"/>
        <v>323.21249999999998</v>
      </c>
    </row>
    <row r="13" spans="1:13" ht="21" x14ac:dyDescent="0.25">
      <c r="A13" s="3" t="s">
        <v>15</v>
      </c>
      <c r="B13" s="2">
        <v>1.5</v>
      </c>
      <c r="C13" s="2">
        <v>289.81</v>
      </c>
      <c r="D13" s="2">
        <f t="shared" si="0"/>
        <v>434.71500000000003</v>
      </c>
      <c r="E13" s="2"/>
      <c r="F13" s="2"/>
      <c r="G13" s="2">
        <v>0</v>
      </c>
      <c r="H13" s="2"/>
      <c r="I13" s="2">
        <v>311</v>
      </c>
      <c r="J13" s="2">
        <f t="shared" si="2"/>
        <v>0</v>
      </c>
      <c r="K13" s="2">
        <f t="shared" si="3"/>
        <v>1.5</v>
      </c>
      <c r="L13" s="4">
        <f t="shared" si="4"/>
        <v>289.81</v>
      </c>
      <c r="M13" s="5">
        <f t="shared" si="5"/>
        <v>434.71500000000003</v>
      </c>
    </row>
    <row r="14" spans="1:13" ht="21" x14ac:dyDescent="0.25">
      <c r="A14" s="3" t="s">
        <v>16</v>
      </c>
      <c r="B14" s="2">
        <v>30</v>
      </c>
      <c r="C14" s="2">
        <v>103.12</v>
      </c>
      <c r="D14" s="2">
        <f t="shared" si="0"/>
        <v>3093.6000000000004</v>
      </c>
      <c r="E14" s="2">
        <v>35</v>
      </c>
      <c r="F14" s="2">
        <v>104.5</v>
      </c>
      <c r="G14" s="2">
        <f t="shared" si="1"/>
        <v>3657.5</v>
      </c>
      <c r="H14" s="2">
        <v>50</v>
      </c>
      <c r="I14" s="2">
        <v>115</v>
      </c>
      <c r="J14" s="2">
        <f t="shared" si="2"/>
        <v>5750</v>
      </c>
      <c r="K14" s="2">
        <f t="shared" si="3"/>
        <v>15</v>
      </c>
      <c r="L14" s="4">
        <f t="shared" si="4"/>
        <v>103.81</v>
      </c>
      <c r="M14" s="5">
        <f t="shared" si="5"/>
        <v>1557.15</v>
      </c>
    </row>
    <row r="15" spans="1:13" ht="21" x14ac:dyDescent="0.25">
      <c r="A15" s="3" t="s">
        <v>17</v>
      </c>
      <c r="B15" s="2">
        <v>30</v>
      </c>
      <c r="C15" s="2">
        <v>120.15</v>
      </c>
      <c r="D15" s="2">
        <f t="shared" si="0"/>
        <v>3604.5</v>
      </c>
      <c r="E15" s="2">
        <v>70</v>
      </c>
      <c r="F15" s="2">
        <v>121</v>
      </c>
      <c r="G15" s="2">
        <f t="shared" si="1"/>
        <v>8470</v>
      </c>
      <c r="H15" s="2">
        <v>61</v>
      </c>
      <c r="I15" s="2">
        <v>141</v>
      </c>
      <c r="J15" s="2">
        <f t="shared" si="2"/>
        <v>8601</v>
      </c>
      <c r="K15" s="2">
        <f t="shared" si="3"/>
        <v>39</v>
      </c>
      <c r="L15" s="4">
        <f t="shared" si="4"/>
        <v>120.575</v>
      </c>
      <c r="M15" s="5">
        <f t="shared" si="5"/>
        <v>4702.4250000000002</v>
      </c>
    </row>
    <row r="16" spans="1:13" ht="21" x14ac:dyDescent="0.25">
      <c r="A16" s="3" t="s">
        <v>18</v>
      </c>
      <c r="B16" s="2">
        <v>40</v>
      </c>
      <c r="C16" s="2">
        <v>103</v>
      </c>
      <c r="D16" s="2">
        <f t="shared" si="0"/>
        <v>4120</v>
      </c>
      <c r="E16" s="2">
        <v>22</v>
      </c>
      <c r="F16" s="2">
        <v>105.6</v>
      </c>
      <c r="G16" s="2">
        <f t="shared" si="1"/>
        <v>2323.1999999999998</v>
      </c>
      <c r="H16" s="2">
        <v>35</v>
      </c>
      <c r="I16" s="2">
        <v>118</v>
      </c>
      <c r="J16" s="2">
        <f t="shared" si="2"/>
        <v>4130</v>
      </c>
      <c r="K16" s="2">
        <f t="shared" si="3"/>
        <v>27</v>
      </c>
      <c r="L16" s="4">
        <f t="shared" si="4"/>
        <v>104.3</v>
      </c>
      <c r="M16" s="5">
        <f t="shared" si="5"/>
        <v>2816.1</v>
      </c>
    </row>
    <row r="17" spans="1:13" ht="21" x14ac:dyDescent="0.25">
      <c r="A17" s="3" t="s">
        <v>19</v>
      </c>
      <c r="B17" s="2">
        <v>25</v>
      </c>
      <c r="C17" s="2">
        <v>119.67</v>
      </c>
      <c r="D17" s="2">
        <f t="shared" si="0"/>
        <v>2991.75</v>
      </c>
      <c r="E17" s="2">
        <v>70</v>
      </c>
      <c r="F17" s="2">
        <v>118.76</v>
      </c>
      <c r="G17" s="2">
        <f t="shared" si="1"/>
        <v>8313.2000000000007</v>
      </c>
      <c r="H17" s="2">
        <v>67</v>
      </c>
      <c r="I17" s="2">
        <v>143</v>
      </c>
      <c r="J17" s="2">
        <f t="shared" si="2"/>
        <v>9581</v>
      </c>
      <c r="K17" s="2">
        <f t="shared" si="3"/>
        <v>28</v>
      </c>
      <c r="L17" s="4">
        <f t="shared" si="4"/>
        <v>119.215</v>
      </c>
      <c r="M17" s="5">
        <f t="shared" si="5"/>
        <v>3338.02</v>
      </c>
    </row>
    <row r="18" spans="1:13" ht="21" x14ac:dyDescent="0.25">
      <c r="A18" s="3" t="s">
        <v>20</v>
      </c>
      <c r="B18" s="2">
        <v>50</v>
      </c>
      <c r="C18" s="2">
        <v>70.77</v>
      </c>
      <c r="D18" s="2">
        <f t="shared" si="0"/>
        <v>3538.5</v>
      </c>
      <c r="E18" s="2">
        <v>60</v>
      </c>
      <c r="F18" s="2">
        <v>73</v>
      </c>
      <c r="G18" s="2">
        <f t="shared" si="1"/>
        <v>4380</v>
      </c>
      <c r="H18" s="2">
        <v>90</v>
      </c>
      <c r="I18" s="2">
        <v>84</v>
      </c>
      <c r="J18" s="2">
        <f t="shared" si="2"/>
        <v>7560</v>
      </c>
      <c r="K18" s="2">
        <f>B18+E18-H18</f>
        <v>20</v>
      </c>
      <c r="L18" s="4">
        <f t="shared" si="4"/>
        <v>71.884999999999991</v>
      </c>
      <c r="M18" s="5">
        <f t="shared" si="5"/>
        <v>1437.6999999999998</v>
      </c>
    </row>
    <row r="19" spans="1:13" ht="21" x14ac:dyDescent="0.25">
      <c r="A19" s="3" t="s">
        <v>21</v>
      </c>
      <c r="B19" s="2">
        <v>2.5</v>
      </c>
      <c r="C19" s="2">
        <v>161.05000000000001</v>
      </c>
      <c r="D19" s="2">
        <f t="shared" si="0"/>
        <v>402.625</v>
      </c>
      <c r="E19" s="2">
        <v>1</v>
      </c>
      <c r="F19" s="2">
        <v>167.54</v>
      </c>
      <c r="G19" s="2">
        <f t="shared" si="1"/>
        <v>167.54</v>
      </c>
      <c r="H19" s="2">
        <v>0.25</v>
      </c>
      <c r="I19" s="2">
        <v>184</v>
      </c>
      <c r="J19" s="2">
        <f t="shared" si="2"/>
        <v>46</v>
      </c>
      <c r="K19" s="2">
        <f t="shared" si="3"/>
        <v>3.25</v>
      </c>
      <c r="L19" s="4">
        <f t="shared" si="4"/>
        <v>164.29500000000002</v>
      </c>
      <c r="M19" s="5">
        <f t="shared" si="5"/>
        <v>533.95875000000001</v>
      </c>
    </row>
    <row r="20" spans="1:13" ht="21" x14ac:dyDescent="0.25">
      <c r="A20" s="3" t="s">
        <v>22</v>
      </c>
      <c r="B20" s="2">
        <v>30</v>
      </c>
      <c r="C20" s="2">
        <v>175.55</v>
      </c>
      <c r="D20" s="2">
        <f t="shared" si="0"/>
        <v>5266.5</v>
      </c>
      <c r="E20" s="2">
        <v>20</v>
      </c>
      <c r="F20" s="2">
        <v>179</v>
      </c>
      <c r="G20" s="2">
        <f t="shared" si="1"/>
        <v>3580</v>
      </c>
      <c r="H20" s="2">
        <v>19.5</v>
      </c>
      <c r="I20" s="2">
        <v>199</v>
      </c>
      <c r="J20" s="2">
        <f t="shared" si="2"/>
        <v>3880.5</v>
      </c>
      <c r="K20" s="2">
        <f t="shared" si="3"/>
        <v>30.5</v>
      </c>
      <c r="L20" s="4">
        <f t="shared" si="4"/>
        <v>177.27500000000001</v>
      </c>
      <c r="M20" s="5">
        <f t="shared" si="5"/>
        <v>5406.8874999999998</v>
      </c>
    </row>
    <row r="21" spans="1:13" ht="21" x14ac:dyDescent="0.25">
      <c r="A21" s="3" t="s">
        <v>28</v>
      </c>
      <c r="B21" s="2">
        <v>10</v>
      </c>
      <c r="C21" s="2">
        <v>73.5</v>
      </c>
      <c r="D21" s="2">
        <f t="shared" si="0"/>
        <v>735</v>
      </c>
      <c r="E21" s="2">
        <v>50</v>
      </c>
      <c r="F21" s="2">
        <v>76</v>
      </c>
      <c r="G21" s="2">
        <f t="shared" si="1"/>
        <v>3800</v>
      </c>
      <c r="H21" s="2">
        <v>55</v>
      </c>
      <c r="I21" s="2">
        <v>85</v>
      </c>
      <c r="J21" s="2">
        <f t="shared" si="2"/>
        <v>4675</v>
      </c>
      <c r="K21" s="2">
        <f t="shared" si="3"/>
        <v>5</v>
      </c>
      <c r="L21" s="4">
        <f t="shared" si="4"/>
        <v>74.75</v>
      </c>
      <c r="M21" s="5">
        <f t="shared" si="5"/>
        <v>373.75</v>
      </c>
    </row>
    <row r="22" spans="1:13" ht="21" x14ac:dyDescent="0.25">
      <c r="A22" s="3" t="s">
        <v>23</v>
      </c>
      <c r="B22" s="2">
        <v>11</v>
      </c>
      <c r="C22" s="2">
        <v>115</v>
      </c>
      <c r="D22" s="2">
        <f t="shared" si="0"/>
        <v>1265</v>
      </c>
      <c r="E22" s="2">
        <v>15</v>
      </c>
      <c r="F22" s="2">
        <v>119.9</v>
      </c>
      <c r="G22" s="2">
        <f t="shared" si="1"/>
        <v>1798.5</v>
      </c>
      <c r="H22" s="2">
        <v>10</v>
      </c>
      <c r="I22" s="2">
        <v>128</v>
      </c>
      <c r="J22" s="2">
        <f t="shared" si="2"/>
        <v>1280</v>
      </c>
      <c r="K22" s="2">
        <f t="shared" si="3"/>
        <v>16</v>
      </c>
      <c r="L22" s="4">
        <f t="shared" si="4"/>
        <v>117.45</v>
      </c>
      <c r="M22" s="5">
        <f t="shared" si="5"/>
        <v>1879.2</v>
      </c>
    </row>
    <row r="23" spans="1:13" ht="21" x14ac:dyDescent="0.25">
      <c r="A23" s="3" t="s">
        <v>26</v>
      </c>
      <c r="B23" s="2">
        <v>15</v>
      </c>
      <c r="C23" s="2">
        <v>44</v>
      </c>
      <c r="D23" s="2">
        <f t="shared" si="0"/>
        <v>660</v>
      </c>
      <c r="E23" s="2">
        <v>50</v>
      </c>
      <c r="F23" s="2">
        <v>43</v>
      </c>
      <c r="G23" s="2">
        <f t="shared" si="1"/>
        <v>2150</v>
      </c>
      <c r="H23" s="2">
        <v>38.5</v>
      </c>
      <c r="I23" s="2">
        <v>50</v>
      </c>
      <c r="J23" s="2">
        <f t="shared" si="2"/>
        <v>1925</v>
      </c>
      <c r="K23" s="2">
        <f t="shared" si="3"/>
        <v>26.5</v>
      </c>
      <c r="L23" s="4">
        <f t="shared" si="4"/>
        <v>43.5</v>
      </c>
      <c r="M23" s="5">
        <f t="shared" si="5"/>
        <v>1152.75</v>
      </c>
    </row>
    <row r="24" spans="1:13" ht="21" x14ac:dyDescent="0.25">
      <c r="A24" s="3" t="s">
        <v>30</v>
      </c>
      <c r="B24" s="2">
        <v>10</v>
      </c>
      <c r="C24" s="2">
        <v>32.56</v>
      </c>
      <c r="D24" s="2">
        <f t="shared" si="0"/>
        <v>325.60000000000002</v>
      </c>
      <c r="E24" s="2">
        <v>70</v>
      </c>
      <c r="F24" s="2">
        <v>33.9</v>
      </c>
      <c r="G24" s="2">
        <f t="shared" si="1"/>
        <v>2373</v>
      </c>
      <c r="H24" s="2">
        <v>59.5</v>
      </c>
      <c r="I24" s="2">
        <v>38</v>
      </c>
      <c r="J24" s="2">
        <f t="shared" si="2"/>
        <v>2261</v>
      </c>
      <c r="K24" s="2">
        <f t="shared" si="3"/>
        <v>20.5</v>
      </c>
      <c r="L24" s="4">
        <f t="shared" si="4"/>
        <v>33.230000000000004</v>
      </c>
      <c r="M24" s="5">
        <f t="shared" si="5"/>
        <v>681.21500000000003</v>
      </c>
    </row>
    <row r="25" spans="1:13" ht="21" x14ac:dyDescent="0.25">
      <c r="A25" s="3" t="s">
        <v>27</v>
      </c>
      <c r="B25" s="2">
        <v>6.5</v>
      </c>
      <c r="C25" s="2">
        <v>93</v>
      </c>
      <c r="D25" s="2">
        <f t="shared" si="0"/>
        <v>604.5</v>
      </c>
      <c r="E25" s="2">
        <v>40</v>
      </c>
      <c r="F25" s="2">
        <v>94.4</v>
      </c>
      <c r="G25" s="2">
        <f t="shared" si="1"/>
        <v>3776</v>
      </c>
      <c r="H25" s="2">
        <v>21</v>
      </c>
      <c r="I25" s="2">
        <v>110</v>
      </c>
      <c r="J25" s="2">
        <f t="shared" si="2"/>
        <v>2310</v>
      </c>
      <c r="K25" s="2">
        <f t="shared" si="3"/>
        <v>25.5</v>
      </c>
      <c r="L25" s="4">
        <f t="shared" si="4"/>
        <v>93.7</v>
      </c>
      <c r="M25" s="5">
        <f t="shared" si="5"/>
        <v>2389.35</v>
      </c>
    </row>
    <row r="26" spans="1:13" ht="21" x14ac:dyDescent="0.25">
      <c r="A26" s="3" t="s">
        <v>24</v>
      </c>
      <c r="B26" s="2">
        <v>35</v>
      </c>
      <c r="C26" s="2">
        <v>19.399999999999999</v>
      </c>
      <c r="D26" s="2">
        <f t="shared" si="0"/>
        <v>679</v>
      </c>
      <c r="E26" s="2">
        <v>100</v>
      </c>
      <c r="F26" s="2">
        <v>18.8</v>
      </c>
      <c r="G26" s="2">
        <f t="shared" si="1"/>
        <v>1880</v>
      </c>
      <c r="H26" s="2">
        <v>110</v>
      </c>
      <c r="I26" s="2">
        <v>24</v>
      </c>
      <c r="J26" s="2">
        <f t="shared" si="2"/>
        <v>2640</v>
      </c>
      <c r="K26" s="2">
        <f t="shared" si="3"/>
        <v>25</v>
      </c>
      <c r="L26" s="4">
        <f t="shared" si="4"/>
        <v>19.100000000000001</v>
      </c>
      <c r="M26" s="5">
        <f t="shared" si="5"/>
        <v>477.50000000000006</v>
      </c>
    </row>
    <row r="27" spans="1:13" ht="21" x14ac:dyDescent="0.25">
      <c r="A27" s="3" t="s">
        <v>25</v>
      </c>
      <c r="B27" s="2">
        <v>20</v>
      </c>
      <c r="C27" s="2">
        <v>31.15</v>
      </c>
      <c r="D27" s="2">
        <f t="shared" si="0"/>
        <v>623</v>
      </c>
      <c r="E27" s="2">
        <v>80</v>
      </c>
      <c r="F27" s="2">
        <v>29.6</v>
      </c>
      <c r="G27" s="2">
        <f t="shared" si="1"/>
        <v>2368</v>
      </c>
      <c r="H27" s="2">
        <v>78</v>
      </c>
      <c r="I27" s="2">
        <v>38</v>
      </c>
      <c r="J27" s="2">
        <f t="shared" si="2"/>
        <v>2964</v>
      </c>
      <c r="K27" s="2">
        <f t="shared" si="3"/>
        <v>22</v>
      </c>
      <c r="L27" s="4">
        <f t="shared" si="4"/>
        <v>30.375</v>
      </c>
      <c r="M27" s="5">
        <f t="shared" si="5"/>
        <v>668.25</v>
      </c>
    </row>
    <row r="28" spans="1:13" ht="21" x14ac:dyDescent="0.25">
      <c r="A28" s="6" t="s">
        <v>29</v>
      </c>
      <c r="B28" s="7"/>
      <c r="C28" s="7"/>
      <c r="D28" s="7">
        <f>SUM(D4:D27)</f>
        <v>41269.659999999996</v>
      </c>
      <c r="E28" s="7"/>
      <c r="F28" s="7"/>
      <c r="G28" s="8">
        <f>SUM(G4:G27)</f>
        <v>72744.64499999999</v>
      </c>
      <c r="H28" s="7"/>
      <c r="I28" s="7"/>
      <c r="J28" s="7">
        <f>SUM(J4:J27)</f>
        <v>85192.5</v>
      </c>
      <c r="K28" s="7"/>
      <c r="L28" s="7"/>
      <c r="M28" s="8">
        <f>SUM(M4:M27)</f>
        <v>39347.713749999995</v>
      </c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2" spans="1:13" x14ac:dyDescent="0.2">
      <c r="A32" s="1"/>
    </row>
    <row r="33" spans="1:1" x14ac:dyDescent="0.2">
      <c r="A33" s="1"/>
    </row>
  </sheetData>
  <mergeCells count="5">
    <mergeCell ref="B2:D2"/>
    <mergeCell ref="E2:G2"/>
    <mergeCell ref="H2:J2"/>
    <mergeCell ref="K2:M2"/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D495-DCC4-3640-B2C3-B65C66EE86AD}">
  <dimension ref="A3:P29"/>
  <sheetViews>
    <sheetView zoomScale="75" workbookViewId="0">
      <selection activeCell="P5" sqref="P5"/>
    </sheetView>
  </sheetViews>
  <sheetFormatPr baseColWidth="10" defaultRowHeight="16" x14ac:dyDescent="0.2"/>
  <cols>
    <col min="2" max="2" width="16" bestFit="1" customWidth="1"/>
    <col min="3" max="3" width="12.83203125" bestFit="1" customWidth="1"/>
    <col min="4" max="4" width="12.33203125" bestFit="1" customWidth="1"/>
    <col min="5" max="5" width="16" bestFit="1" customWidth="1"/>
    <col min="6" max="6" width="11" bestFit="1" customWidth="1"/>
    <col min="7" max="7" width="11.5" bestFit="1" customWidth="1"/>
    <col min="8" max="11" width="11" bestFit="1" customWidth="1"/>
    <col min="12" max="12" width="12.83203125" bestFit="1" customWidth="1"/>
    <col min="13" max="13" width="12.33203125" bestFit="1" customWidth="1"/>
    <col min="14" max="15" width="11" bestFit="1" customWidth="1"/>
    <col min="16" max="16" width="11.83203125" bestFit="1" customWidth="1"/>
  </cols>
  <sheetData>
    <row r="3" spans="1:16" ht="21" x14ac:dyDescent="0.25">
      <c r="A3" s="9" t="s">
        <v>5</v>
      </c>
      <c r="B3" s="32" t="s">
        <v>0</v>
      </c>
      <c r="C3" s="33"/>
      <c r="D3" s="34"/>
      <c r="E3" s="32" t="s">
        <v>1</v>
      </c>
      <c r="F3" s="33"/>
      <c r="G3" s="34"/>
      <c r="H3" s="32" t="s">
        <v>2</v>
      </c>
      <c r="I3" s="33"/>
      <c r="J3" s="34"/>
      <c r="K3" s="32" t="s">
        <v>4</v>
      </c>
      <c r="L3" s="33"/>
      <c r="M3" s="36"/>
    </row>
    <row r="4" spans="1:16" ht="21" x14ac:dyDescent="0.25">
      <c r="A4" s="9" t="s">
        <v>31</v>
      </c>
      <c r="B4" s="26" t="s">
        <v>36</v>
      </c>
      <c r="C4" s="27" t="s">
        <v>37</v>
      </c>
      <c r="D4" s="26" t="s">
        <v>38</v>
      </c>
      <c r="E4" s="26" t="s">
        <v>39</v>
      </c>
      <c r="F4" s="27" t="s">
        <v>40</v>
      </c>
      <c r="G4" s="26" t="s">
        <v>41</v>
      </c>
      <c r="H4" s="26" t="s">
        <v>42</v>
      </c>
      <c r="I4" s="27" t="s">
        <v>43</v>
      </c>
      <c r="J4" s="26" t="s">
        <v>44</v>
      </c>
      <c r="K4" s="26" t="s">
        <v>45</v>
      </c>
      <c r="L4" s="27" t="s">
        <v>46</v>
      </c>
      <c r="M4" s="26" t="s">
        <v>47</v>
      </c>
      <c r="N4" s="23" t="s">
        <v>33</v>
      </c>
      <c r="O4" s="17" t="s">
        <v>34</v>
      </c>
      <c r="P4" s="18" t="s">
        <v>35</v>
      </c>
    </row>
    <row r="5" spans="1:16" ht="21" x14ac:dyDescent="0.25">
      <c r="A5" s="3" t="s">
        <v>6</v>
      </c>
      <c r="B5" s="2">
        <v>24</v>
      </c>
      <c r="C5" s="2">
        <v>32.6</v>
      </c>
      <c r="D5" s="2">
        <f>B5*C5</f>
        <v>782.40000000000009</v>
      </c>
      <c r="E5" s="2">
        <v>100</v>
      </c>
      <c r="F5" s="2">
        <v>34.65</v>
      </c>
      <c r="G5" s="2">
        <f>E5*F5</f>
        <v>3465</v>
      </c>
      <c r="H5" s="2">
        <v>95</v>
      </c>
      <c r="I5" s="2">
        <v>40</v>
      </c>
      <c r="J5" s="2">
        <f>H5*I5</f>
        <v>3800</v>
      </c>
      <c r="K5" s="2">
        <f>B5+E5-H5</f>
        <v>29</v>
      </c>
      <c r="L5" s="4">
        <f>AVERAGE(C5,F5)</f>
        <v>33.625</v>
      </c>
      <c r="M5" s="5">
        <f>K5*L5</f>
        <v>975.125</v>
      </c>
      <c r="N5" s="24">
        <f>AVERAGE(C5,F5)</f>
        <v>33.625</v>
      </c>
      <c r="O5" s="19">
        <f>I5-N5</f>
        <v>6.375</v>
      </c>
      <c r="P5" s="20">
        <f>O5/C5</f>
        <v>0.19555214723926378</v>
      </c>
    </row>
    <row r="6" spans="1:16" ht="21" x14ac:dyDescent="0.25">
      <c r="A6" s="3" t="s">
        <v>7</v>
      </c>
      <c r="B6" s="2">
        <v>25</v>
      </c>
      <c r="C6" s="2">
        <v>42.31</v>
      </c>
      <c r="D6" s="2">
        <f t="shared" ref="D6:D28" si="0">B6*C6</f>
        <v>1057.75</v>
      </c>
      <c r="E6" s="2">
        <v>70</v>
      </c>
      <c r="F6" s="2">
        <v>45.3</v>
      </c>
      <c r="G6" s="2">
        <f t="shared" ref="G6:G28" si="1">E6*F6</f>
        <v>3171</v>
      </c>
      <c r="H6" s="2">
        <v>80</v>
      </c>
      <c r="I6" s="2">
        <v>51</v>
      </c>
      <c r="J6" s="2">
        <f t="shared" ref="J6:J28" si="2">H6*I6</f>
        <v>4080</v>
      </c>
      <c r="K6" s="2">
        <f t="shared" ref="K6:K28" si="3">B6+E6-H6</f>
        <v>15</v>
      </c>
      <c r="L6" s="4">
        <f t="shared" ref="L6:L28" si="4">AVERAGE(C6,F6)</f>
        <v>43.805</v>
      </c>
      <c r="M6" s="5">
        <f t="shared" ref="M6:M28" si="5">K6*L6</f>
        <v>657.07500000000005</v>
      </c>
      <c r="N6" s="24">
        <f t="shared" ref="N6:N28" si="6">AVERAGE(C6,F6)</f>
        <v>43.805</v>
      </c>
      <c r="O6" s="19">
        <f t="shared" ref="O6:O28" si="7">I6-N6</f>
        <v>7.1950000000000003</v>
      </c>
      <c r="P6" s="20">
        <f t="shared" ref="P6:P28" si="8">O6/C6</f>
        <v>0.17005436067123611</v>
      </c>
    </row>
    <row r="7" spans="1:16" ht="21" x14ac:dyDescent="0.25">
      <c r="A7" s="3" t="s">
        <v>8</v>
      </c>
      <c r="B7" s="2">
        <v>13</v>
      </c>
      <c r="C7" s="2">
        <v>198.81</v>
      </c>
      <c r="D7" s="2">
        <f t="shared" si="0"/>
        <v>2584.5300000000002</v>
      </c>
      <c r="E7" s="2">
        <v>18</v>
      </c>
      <c r="F7" s="2">
        <v>197.3</v>
      </c>
      <c r="G7" s="2">
        <f t="shared" si="1"/>
        <v>3551.4</v>
      </c>
      <c r="H7" s="2">
        <v>17</v>
      </c>
      <c r="I7" s="2">
        <v>215</v>
      </c>
      <c r="J7" s="2">
        <f t="shared" si="2"/>
        <v>3655</v>
      </c>
      <c r="K7" s="2">
        <f t="shared" si="3"/>
        <v>14</v>
      </c>
      <c r="L7" s="4">
        <f t="shared" si="4"/>
        <v>198.05500000000001</v>
      </c>
      <c r="M7" s="5">
        <f t="shared" si="5"/>
        <v>2772.77</v>
      </c>
      <c r="N7" s="24">
        <f t="shared" si="6"/>
        <v>198.05500000000001</v>
      </c>
      <c r="O7" s="19">
        <f t="shared" si="7"/>
        <v>16.944999999999993</v>
      </c>
      <c r="P7" s="20">
        <f t="shared" si="8"/>
        <v>8.5232131180524084E-2</v>
      </c>
    </row>
    <row r="8" spans="1:16" ht="21" x14ac:dyDescent="0.25">
      <c r="A8" s="3" t="s">
        <v>9</v>
      </c>
      <c r="B8" s="2">
        <v>50</v>
      </c>
      <c r="C8" s="2">
        <v>37.64</v>
      </c>
      <c r="D8" s="2">
        <f t="shared" si="0"/>
        <v>1882</v>
      </c>
      <c r="E8" s="2">
        <v>200</v>
      </c>
      <c r="F8" s="2">
        <v>38.6</v>
      </c>
      <c r="G8" s="2">
        <f t="shared" si="1"/>
        <v>7720</v>
      </c>
      <c r="H8" s="2">
        <v>175</v>
      </c>
      <c r="I8" s="2">
        <v>40</v>
      </c>
      <c r="J8" s="2">
        <f t="shared" si="2"/>
        <v>7000</v>
      </c>
      <c r="K8" s="2">
        <f t="shared" si="3"/>
        <v>75</v>
      </c>
      <c r="L8" s="4">
        <f t="shared" si="4"/>
        <v>38.120000000000005</v>
      </c>
      <c r="M8" s="5">
        <f t="shared" si="5"/>
        <v>2859.0000000000005</v>
      </c>
      <c r="N8" s="24">
        <f t="shared" si="6"/>
        <v>38.120000000000005</v>
      </c>
      <c r="O8" s="19">
        <f t="shared" si="7"/>
        <v>1.8799999999999955</v>
      </c>
      <c r="P8" s="20">
        <f t="shared" si="8"/>
        <v>4.9946865037194352E-2</v>
      </c>
    </row>
    <row r="9" spans="1:16" ht="21" x14ac:dyDescent="0.25">
      <c r="A9" s="3" t="s">
        <v>10</v>
      </c>
      <c r="B9" s="2">
        <v>40</v>
      </c>
      <c r="C9" s="2">
        <v>71.150000000000006</v>
      </c>
      <c r="D9" s="2">
        <f t="shared" si="0"/>
        <v>2846</v>
      </c>
      <c r="E9" s="2">
        <v>50</v>
      </c>
      <c r="F9" s="2">
        <v>72.5</v>
      </c>
      <c r="G9" s="2">
        <f t="shared" si="1"/>
        <v>3625</v>
      </c>
      <c r="H9" s="2">
        <v>74</v>
      </c>
      <c r="I9" s="2">
        <v>79</v>
      </c>
      <c r="J9" s="2">
        <f t="shared" si="2"/>
        <v>5846</v>
      </c>
      <c r="K9" s="2">
        <f t="shared" si="3"/>
        <v>16</v>
      </c>
      <c r="L9" s="4">
        <f t="shared" si="4"/>
        <v>71.825000000000003</v>
      </c>
      <c r="M9" s="5">
        <f t="shared" si="5"/>
        <v>1149.2</v>
      </c>
      <c r="N9" s="24">
        <f t="shared" si="6"/>
        <v>71.825000000000003</v>
      </c>
      <c r="O9" s="19">
        <f t="shared" si="7"/>
        <v>7.1749999999999972</v>
      </c>
      <c r="P9" s="20">
        <f t="shared" si="8"/>
        <v>0.100843288826423</v>
      </c>
    </row>
    <row r="10" spans="1:16" ht="21" x14ac:dyDescent="0.25">
      <c r="A10" s="3" t="s">
        <v>11</v>
      </c>
      <c r="B10" s="2">
        <v>20</v>
      </c>
      <c r="C10" s="2">
        <v>74.12</v>
      </c>
      <c r="D10" s="2">
        <f t="shared" si="0"/>
        <v>1482.4</v>
      </c>
      <c r="E10" s="2">
        <v>15</v>
      </c>
      <c r="F10" s="2">
        <v>76.52</v>
      </c>
      <c r="G10" s="2">
        <f t="shared" si="1"/>
        <v>1147.8</v>
      </c>
      <c r="H10" s="2">
        <v>13</v>
      </c>
      <c r="I10" s="2">
        <v>82</v>
      </c>
      <c r="J10" s="2">
        <f t="shared" si="2"/>
        <v>1066</v>
      </c>
      <c r="K10" s="2">
        <f t="shared" si="3"/>
        <v>22</v>
      </c>
      <c r="L10" s="4">
        <f t="shared" si="4"/>
        <v>75.319999999999993</v>
      </c>
      <c r="M10" s="5">
        <f t="shared" si="5"/>
        <v>1657.04</v>
      </c>
      <c r="N10" s="24">
        <f t="shared" si="6"/>
        <v>75.319999999999993</v>
      </c>
      <c r="O10" s="19">
        <f t="shared" si="7"/>
        <v>6.6800000000000068</v>
      </c>
      <c r="P10" s="20">
        <f t="shared" si="8"/>
        <v>9.0124123043712978E-2</v>
      </c>
    </row>
    <row r="11" spans="1:16" ht="21" x14ac:dyDescent="0.25">
      <c r="A11" s="3" t="s">
        <v>12</v>
      </c>
      <c r="B11" s="2">
        <v>5</v>
      </c>
      <c r="C11" s="2">
        <v>170.99</v>
      </c>
      <c r="D11" s="2">
        <f t="shared" si="0"/>
        <v>854.95</v>
      </c>
      <c r="E11" s="2"/>
      <c r="F11" s="2"/>
      <c r="G11" s="2">
        <v>0</v>
      </c>
      <c r="H11" s="2">
        <v>1</v>
      </c>
      <c r="I11" s="2">
        <v>182</v>
      </c>
      <c r="J11" s="2">
        <f t="shared" si="2"/>
        <v>182</v>
      </c>
      <c r="K11" s="2">
        <f t="shared" si="3"/>
        <v>4</v>
      </c>
      <c r="L11" s="4">
        <f t="shared" si="4"/>
        <v>170.99</v>
      </c>
      <c r="M11" s="5">
        <f t="shared" si="5"/>
        <v>683.96</v>
      </c>
      <c r="N11" s="24">
        <f t="shared" si="6"/>
        <v>170.99</v>
      </c>
      <c r="O11" s="19">
        <f t="shared" si="7"/>
        <v>11.009999999999991</v>
      </c>
      <c r="P11" s="20">
        <f t="shared" si="8"/>
        <v>6.4389730393590208E-2</v>
      </c>
    </row>
    <row r="12" spans="1:16" ht="21" x14ac:dyDescent="0.25">
      <c r="A12" s="3" t="s">
        <v>13</v>
      </c>
      <c r="B12" s="2">
        <v>63</v>
      </c>
      <c r="C12" s="2">
        <v>18.670000000000002</v>
      </c>
      <c r="D12" s="2">
        <f t="shared" si="0"/>
        <v>1176.21</v>
      </c>
      <c r="E12" s="2">
        <v>50</v>
      </c>
      <c r="F12" s="2">
        <v>17.97</v>
      </c>
      <c r="G12" s="2">
        <f t="shared" si="1"/>
        <v>898.5</v>
      </c>
      <c r="H12" s="2">
        <v>90</v>
      </c>
      <c r="I12" s="2">
        <v>21</v>
      </c>
      <c r="J12" s="2">
        <f t="shared" si="2"/>
        <v>1890</v>
      </c>
      <c r="K12" s="2">
        <f t="shared" si="3"/>
        <v>23</v>
      </c>
      <c r="L12" s="4">
        <f t="shared" si="4"/>
        <v>18.32</v>
      </c>
      <c r="M12" s="5">
        <f t="shared" si="5"/>
        <v>421.36</v>
      </c>
      <c r="N12" s="24">
        <f t="shared" si="6"/>
        <v>18.32</v>
      </c>
      <c r="O12" s="19">
        <f t="shared" si="7"/>
        <v>2.6799999999999997</v>
      </c>
      <c r="P12" s="20">
        <f t="shared" si="8"/>
        <v>0.14354579539367968</v>
      </c>
    </row>
    <row r="13" spans="1:16" ht="21" x14ac:dyDescent="0.25">
      <c r="A13" s="3" t="s">
        <v>14</v>
      </c>
      <c r="B13" s="2">
        <v>1</v>
      </c>
      <c r="C13" s="2">
        <v>259.13</v>
      </c>
      <c r="D13" s="2">
        <f t="shared" si="0"/>
        <v>259.13</v>
      </c>
      <c r="E13" s="2">
        <v>0.5</v>
      </c>
      <c r="F13" s="2">
        <v>258.01</v>
      </c>
      <c r="G13" s="2">
        <f t="shared" si="1"/>
        <v>129.005</v>
      </c>
      <c r="H13" s="2">
        <v>0.25</v>
      </c>
      <c r="I13" s="2">
        <v>280</v>
      </c>
      <c r="J13" s="2">
        <f t="shared" si="2"/>
        <v>70</v>
      </c>
      <c r="K13" s="2">
        <f t="shared" si="3"/>
        <v>1.25</v>
      </c>
      <c r="L13" s="4">
        <f t="shared" si="4"/>
        <v>258.57</v>
      </c>
      <c r="M13" s="5">
        <f t="shared" si="5"/>
        <v>323.21249999999998</v>
      </c>
      <c r="N13" s="24">
        <f t="shared" si="6"/>
        <v>258.57</v>
      </c>
      <c r="O13" s="19">
        <f t="shared" si="7"/>
        <v>21.430000000000007</v>
      </c>
      <c r="P13" s="20">
        <f t="shared" si="8"/>
        <v>8.2699803187589266E-2</v>
      </c>
    </row>
    <row r="14" spans="1:16" ht="21" x14ac:dyDescent="0.25">
      <c r="A14" s="3" t="s">
        <v>15</v>
      </c>
      <c r="B14" s="2">
        <v>1.5</v>
      </c>
      <c r="C14" s="2">
        <v>289.81</v>
      </c>
      <c r="D14" s="2">
        <f t="shared" si="0"/>
        <v>434.71500000000003</v>
      </c>
      <c r="E14" s="2"/>
      <c r="F14" s="2"/>
      <c r="G14" s="2">
        <v>0</v>
      </c>
      <c r="H14" s="2"/>
      <c r="I14" s="2">
        <v>311</v>
      </c>
      <c r="J14" s="2">
        <f t="shared" si="2"/>
        <v>0</v>
      </c>
      <c r="K14" s="2">
        <f t="shared" si="3"/>
        <v>1.5</v>
      </c>
      <c r="L14" s="4">
        <f t="shared" si="4"/>
        <v>289.81</v>
      </c>
      <c r="M14" s="5">
        <f t="shared" si="5"/>
        <v>434.71500000000003</v>
      </c>
      <c r="N14" s="24">
        <f t="shared" si="6"/>
        <v>289.81</v>
      </c>
      <c r="O14" s="19">
        <f t="shared" si="7"/>
        <v>21.189999999999998</v>
      </c>
      <c r="P14" s="20">
        <f t="shared" si="8"/>
        <v>7.3116869673234178E-2</v>
      </c>
    </row>
    <row r="15" spans="1:16" ht="21" x14ac:dyDescent="0.25">
      <c r="A15" s="3" t="s">
        <v>16</v>
      </c>
      <c r="B15" s="2">
        <v>30</v>
      </c>
      <c r="C15" s="2">
        <v>103.12</v>
      </c>
      <c r="D15" s="2">
        <f t="shared" si="0"/>
        <v>3093.6000000000004</v>
      </c>
      <c r="E15" s="2">
        <v>35</v>
      </c>
      <c r="F15" s="2">
        <v>104.5</v>
      </c>
      <c r="G15" s="2">
        <f t="shared" si="1"/>
        <v>3657.5</v>
      </c>
      <c r="H15" s="2">
        <v>50</v>
      </c>
      <c r="I15" s="2">
        <v>115</v>
      </c>
      <c r="J15" s="2">
        <f t="shared" si="2"/>
        <v>5750</v>
      </c>
      <c r="K15" s="2">
        <f t="shared" si="3"/>
        <v>15</v>
      </c>
      <c r="L15" s="4">
        <f t="shared" si="4"/>
        <v>103.81</v>
      </c>
      <c r="M15" s="5">
        <f t="shared" si="5"/>
        <v>1557.15</v>
      </c>
      <c r="N15" s="24">
        <f t="shared" si="6"/>
        <v>103.81</v>
      </c>
      <c r="O15" s="19">
        <f t="shared" si="7"/>
        <v>11.189999999999998</v>
      </c>
      <c r="P15" s="20">
        <f t="shared" si="8"/>
        <v>0.10851435221101627</v>
      </c>
    </row>
    <row r="16" spans="1:16" ht="21" x14ac:dyDescent="0.25">
      <c r="A16" s="3" t="s">
        <v>17</v>
      </c>
      <c r="B16" s="2">
        <v>30</v>
      </c>
      <c r="C16" s="2">
        <v>120.15</v>
      </c>
      <c r="D16" s="2">
        <f t="shared" si="0"/>
        <v>3604.5</v>
      </c>
      <c r="E16" s="2">
        <v>70</v>
      </c>
      <c r="F16" s="2">
        <v>121</v>
      </c>
      <c r="G16" s="2">
        <f t="shared" si="1"/>
        <v>8470</v>
      </c>
      <c r="H16" s="2">
        <v>61</v>
      </c>
      <c r="I16" s="2">
        <v>141</v>
      </c>
      <c r="J16" s="2">
        <f t="shared" si="2"/>
        <v>8601</v>
      </c>
      <c r="K16" s="2">
        <f t="shared" si="3"/>
        <v>39</v>
      </c>
      <c r="L16" s="4">
        <f t="shared" si="4"/>
        <v>120.575</v>
      </c>
      <c r="M16" s="5">
        <f t="shared" si="5"/>
        <v>4702.4250000000002</v>
      </c>
      <c r="N16" s="24">
        <f t="shared" si="6"/>
        <v>120.575</v>
      </c>
      <c r="O16" s="19">
        <f t="shared" si="7"/>
        <v>20.424999999999997</v>
      </c>
      <c r="P16" s="20">
        <f t="shared" si="8"/>
        <v>0.16999583853516434</v>
      </c>
    </row>
    <row r="17" spans="1:16" ht="21" x14ac:dyDescent="0.25">
      <c r="A17" s="3" t="s">
        <v>18</v>
      </c>
      <c r="B17" s="2">
        <v>40</v>
      </c>
      <c r="C17" s="2">
        <v>103</v>
      </c>
      <c r="D17" s="2">
        <f t="shared" si="0"/>
        <v>4120</v>
      </c>
      <c r="E17" s="2">
        <v>22</v>
      </c>
      <c r="F17" s="2">
        <v>105.6</v>
      </c>
      <c r="G17" s="2">
        <f t="shared" si="1"/>
        <v>2323.1999999999998</v>
      </c>
      <c r="H17" s="2">
        <v>35</v>
      </c>
      <c r="I17" s="2">
        <v>118</v>
      </c>
      <c r="J17" s="2">
        <f t="shared" si="2"/>
        <v>4130</v>
      </c>
      <c r="K17" s="2">
        <f t="shared" si="3"/>
        <v>27</v>
      </c>
      <c r="L17" s="4">
        <f t="shared" si="4"/>
        <v>104.3</v>
      </c>
      <c r="M17" s="5">
        <f t="shared" si="5"/>
        <v>2816.1</v>
      </c>
      <c r="N17" s="24">
        <f t="shared" si="6"/>
        <v>104.3</v>
      </c>
      <c r="O17" s="19">
        <f t="shared" si="7"/>
        <v>13.700000000000003</v>
      </c>
      <c r="P17" s="20">
        <f t="shared" si="8"/>
        <v>0.13300970873786411</v>
      </c>
    </row>
    <row r="18" spans="1:16" ht="21" x14ac:dyDescent="0.25">
      <c r="A18" s="3" t="s">
        <v>19</v>
      </c>
      <c r="B18" s="2">
        <v>25</v>
      </c>
      <c r="C18" s="2">
        <v>119.67</v>
      </c>
      <c r="D18" s="2">
        <f t="shared" si="0"/>
        <v>2991.75</v>
      </c>
      <c r="E18" s="2">
        <v>70</v>
      </c>
      <c r="F18" s="2">
        <v>118.76</v>
      </c>
      <c r="G18" s="2">
        <f t="shared" si="1"/>
        <v>8313.2000000000007</v>
      </c>
      <c r="H18" s="2">
        <v>67</v>
      </c>
      <c r="I18" s="2">
        <v>143</v>
      </c>
      <c r="J18" s="2">
        <f t="shared" si="2"/>
        <v>9581</v>
      </c>
      <c r="K18" s="2">
        <f t="shared" si="3"/>
        <v>28</v>
      </c>
      <c r="L18" s="4">
        <f t="shared" si="4"/>
        <v>119.215</v>
      </c>
      <c r="M18" s="5">
        <f t="shared" si="5"/>
        <v>3338.02</v>
      </c>
      <c r="N18" s="24">
        <f t="shared" si="6"/>
        <v>119.215</v>
      </c>
      <c r="O18" s="19">
        <f t="shared" si="7"/>
        <v>23.784999999999997</v>
      </c>
      <c r="P18" s="20">
        <f t="shared" si="8"/>
        <v>0.19875490933400181</v>
      </c>
    </row>
    <row r="19" spans="1:16" ht="21" x14ac:dyDescent="0.25">
      <c r="A19" s="3" t="s">
        <v>20</v>
      </c>
      <c r="B19" s="2">
        <v>50</v>
      </c>
      <c r="C19" s="2">
        <v>70.77</v>
      </c>
      <c r="D19" s="2">
        <f t="shared" si="0"/>
        <v>3538.5</v>
      </c>
      <c r="E19" s="2">
        <v>60</v>
      </c>
      <c r="F19" s="2">
        <v>73</v>
      </c>
      <c r="G19" s="2">
        <f t="shared" si="1"/>
        <v>4380</v>
      </c>
      <c r="H19" s="2">
        <v>90</v>
      </c>
      <c r="I19" s="2">
        <v>84</v>
      </c>
      <c r="J19" s="2">
        <f t="shared" si="2"/>
        <v>7560</v>
      </c>
      <c r="K19" s="2">
        <f>B19+E19-H19</f>
        <v>20</v>
      </c>
      <c r="L19" s="4">
        <f t="shared" si="4"/>
        <v>71.884999999999991</v>
      </c>
      <c r="M19" s="5">
        <f t="shared" si="5"/>
        <v>1437.6999999999998</v>
      </c>
      <c r="N19" s="24">
        <f t="shared" si="6"/>
        <v>71.884999999999991</v>
      </c>
      <c r="O19" s="19">
        <f t="shared" si="7"/>
        <v>12.115000000000009</v>
      </c>
      <c r="P19" s="20">
        <f t="shared" si="8"/>
        <v>0.17118835664829743</v>
      </c>
    </row>
    <row r="20" spans="1:16" ht="21" x14ac:dyDescent="0.25">
      <c r="A20" s="3" t="s">
        <v>21</v>
      </c>
      <c r="B20" s="2">
        <v>2.5</v>
      </c>
      <c r="C20" s="2">
        <v>161.05000000000001</v>
      </c>
      <c r="D20" s="2">
        <f t="shared" si="0"/>
        <v>402.625</v>
      </c>
      <c r="E20" s="2">
        <v>1</v>
      </c>
      <c r="F20" s="2">
        <v>167.54</v>
      </c>
      <c r="G20" s="2">
        <f t="shared" si="1"/>
        <v>167.54</v>
      </c>
      <c r="H20" s="2">
        <v>0.25</v>
      </c>
      <c r="I20" s="2">
        <v>184</v>
      </c>
      <c r="J20" s="2">
        <f t="shared" si="2"/>
        <v>46</v>
      </c>
      <c r="K20" s="2">
        <f t="shared" si="3"/>
        <v>3.25</v>
      </c>
      <c r="L20" s="4">
        <f t="shared" si="4"/>
        <v>164.29500000000002</v>
      </c>
      <c r="M20" s="5">
        <f t="shared" si="5"/>
        <v>533.95875000000001</v>
      </c>
      <c r="N20" s="24">
        <f t="shared" si="6"/>
        <v>164.29500000000002</v>
      </c>
      <c r="O20" s="19">
        <f t="shared" si="7"/>
        <v>19.704999999999984</v>
      </c>
      <c r="P20" s="20">
        <f t="shared" si="8"/>
        <v>0.12235330642657549</v>
      </c>
    </row>
    <row r="21" spans="1:16" ht="21" x14ac:dyDescent="0.25">
      <c r="A21" s="3" t="s">
        <v>22</v>
      </c>
      <c r="B21" s="2">
        <v>30</v>
      </c>
      <c r="C21" s="2">
        <v>175.55</v>
      </c>
      <c r="D21" s="2">
        <f t="shared" si="0"/>
        <v>5266.5</v>
      </c>
      <c r="E21" s="2">
        <v>20</v>
      </c>
      <c r="F21" s="2">
        <v>179</v>
      </c>
      <c r="G21" s="2">
        <f t="shared" si="1"/>
        <v>3580</v>
      </c>
      <c r="H21" s="2">
        <v>19.5</v>
      </c>
      <c r="I21" s="2">
        <v>199</v>
      </c>
      <c r="J21" s="2">
        <f t="shared" si="2"/>
        <v>3880.5</v>
      </c>
      <c r="K21" s="2">
        <f t="shared" si="3"/>
        <v>30.5</v>
      </c>
      <c r="L21" s="4">
        <f t="shared" si="4"/>
        <v>177.27500000000001</v>
      </c>
      <c r="M21" s="5">
        <f t="shared" si="5"/>
        <v>5406.8874999999998</v>
      </c>
      <c r="N21" s="24">
        <f t="shared" si="6"/>
        <v>177.27500000000001</v>
      </c>
      <c r="O21" s="19">
        <f t="shared" si="7"/>
        <v>21.724999999999994</v>
      </c>
      <c r="P21" s="20">
        <f t="shared" si="8"/>
        <v>0.12375391626317285</v>
      </c>
    </row>
    <row r="22" spans="1:16" ht="21" x14ac:dyDescent="0.25">
      <c r="A22" s="3" t="s">
        <v>28</v>
      </c>
      <c r="B22" s="2">
        <v>10</v>
      </c>
      <c r="C22" s="2">
        <v>73.5</v>
      </c>
      <c r="D22" s="2">
        <f t="shared" si="0"/>
        <v>735</v>
      </c>
      <c r="E22" s="2">
        <v>50</v>
      </c>
      <c r="F22" s="2">
        <v>76</v>
      </c>
      <c r="G22" s="2">
        <f t="shared" si="1"/>
        <v>3800</v>
      </c>
      <c r="H22" s="2">
        <v>55</v>
      </c>
      <c r="I22" s="2">
        <v>85</v>
      </c>
      <c r="J22" s="2">
        <f t="shared" si="2"/>
        <v>4675</v>
      </c>
      <c r="K22" s="2">
        <f t="shared" si="3"/>
        <v>5</v>
      </c>
      <c r="L22" s="4">
        <f t="shared" si="4"/>
        <v>74.75</v>
      </c>
      <c r="M22" s="5">
        <f t="shared" si="5"/>
        <v>373.75</v>
      </c>
      <c r="N22" s="24">
        <f t="shared" si="6"/>
        <v>74.75</v>
      </c>
      <c r="O22" s="19">
        <f t="shared" si="7"/>
        <v>10.25</v>
      </c>
      <c r="P22" s="20">
        <f t="shared" si="8"/>
        <v>0.13945578231292516</v>
      </c>
    </row>
    <row r="23" spans="1:16" ht="21" x14ac:dyDescent="0.25">
      <c r="A23" s="3" t="s">
        <v>23</v>
      </c>
      <c r="B23" s="2">
        <v>11</v>
      </c>
      <c r="C23" s="2">
        <v>115</v>
      </c>
      <c r="D23" s="2">
        <f t="shared" si="0"/>
        <v>1265</v>
      </c>
      <c r="E23" s="2">
        <v>15</v>
      </c>
      <c r="F23" s="2">
        <v>119.9</v>
      </c>
      <c r="G23" s="2">
        <f t="shared" si="1"/>
        <v>1798.5</v>
      </c>
      <c r="H23" s="2">
        <v>10</v>
      </c>
      <c r="I23" s="2">
        <v>128</v>
      </c>
      <c r="J23" s="2">
        <f t="shared" si="2"/>
        <v>1280</v>
      </c>
      <c r="K23" s="2">
        <f t="shared" si="3"/>
        <v>16</v>
      </c>
      <c r="L23" s="4">
        <f t="shared" si="4"/>
        <v>117.45</v>
      </c>
      <c r="M23" s="5">
        <f t="shared" si="5"/>
        <v>1879.2</v>
      </c>
      <c r="N23" s="24">
        <f t="shared" si="6"/>
        <v>117.45</v>
      </c>
      <c r="O23" s="19">
        <f t="shared" si="7"/>
        <v>10.549999999999997</v>
      </c>
      <c r="P23" s="20">
        <f t="shared" si="8"/>
        <v>9.1739130434782587E-2</v>
      </c>
    </row>
    <row r="24" spans="1:16" ht="21" x14ac:dyDescent="0.25">
      <c r="A24" s="3" t="s">
        <v>26</v>
      </c>
      <c r="B24" s="2">
        <v>15</v>
      </c>
      <c r="C24" s="2">
        <v>44</v>
      </c>
      <c r="D24" s="2">
        <f t="shared" si="0"/>
        <v>660</v>
      </c>
      <c r="E24" s="2">
        <v>50</v>
      </c>
      <c r="F24" s="2">
        <v>43</v>
      </c>
      <c r="G24" s="2">
        <f t="shared" si="1"/>
        <v>2150</v>
      </c>
      <c r="H24" s="2">
        <v>38.5</v>
      </c>
      <c r="I24" s="2">
        <v>50</v>
      </c>
      <c r="J24" s="2">
        <f t="shared" si="2"/>
        <v>1925</v>
      </c>
      <c r="K24" s="2">
        <f t="shared" si="3"/>
        <v>26.5</v>
      </c>
      <c r="L24" s="4">
        <f t="shared" si="4"/>
        <v>43.5</v>
      </c>
      <c r="M24" s="5">
        <f t="shared" si="5"/>
        <v>1152.75</v>
      </c>
      <c r="N24" s="24">
        <f t="shared" si="6"/>
        <v>43.5</v>
      </c>
      <c r="O24" s="19">
        <f t="shared" si="7"/>
        <v>6.5</v>
      </c>
      <c r="P24" s="20">
        <f t="shared" si="8"/>
        <v>0.14772727272727273</v>
      </c>
    </row>
    <row r="25" spans="1:16" ht="21" x14ac:dyDescent="0.25">
      <c r="A25" s="3" t="s">
        <v>30</v>
      </c>
      <c r="B25" s="2">
        <v>10</v>
      </c>
      <c r="C25" s="2">
        <v>32.56</v>
      </c>
      <c r="D25" s="2">
        <f t="shared" si="0"/>
        <v>325.60000000000002</v>
      </c>
      <c r="E25" s="2">
        <v>70</v>
      </c>
      <c r="F25" s="2">
        <v>33.9</v>
      </c>
      <c r="G25" s="2">
        <f t="shared" si="1"/>
        <v>2373</v>
      </c>
      <c r="H25" s="2">
        <v>59.5</v>
      </c>
      <c r="I25" s="2">
        <v>38</v>
      </c>
      <c r="J25" s="2">
        <f t="shared" si="2"/>
        <v>2261</v>
      </c>
      <c r="K25" s="2">
        <f t="shared" si="3"/>
        <v>20.5</v>
      </c>
      <c r="L25" s="4">
        <f t="shared" si="4"/>
        <v>33.230000000000004</v>
      </c>
      <c r="M25" s="5">
        <f t="shared" si="5"/>
        <v>681.21500000000003</v>
      </c>
      <c r="N25" s="24">
        <f t="shared" si="6"/>
        <v>33.230000000000004</v>
      </c>
      <c r="O25" s="19">
        <f t="shared" si="7"/>
        <v>4.769999999999996</v>
      </c>
      <c r="P25" s="20">
        <f t="shared" si="8"/>
        <v>0.14649877149877136</v>
      </c>
    </row>
    <row r="26" spans="1:16" ht="21" x14ac:dyDescent="0.25">
      <c r="A26" s="3" t="s">
        <v>27</v>
      </c>
      <c r="B26" s="2">
        <v>6.5</v>
      </c>
      <c r="C26" s="2">
        <v>93</v>
      </c>
      <c r="D26" s="2">
        <f t="shared" si="0"/>
        <v>604.5</v>
      </c>
      <c r="E26" s="2">
        <v>40</v>
      </c>
      <c r="F26" s="2">
        <v>94.4</v>
      </c>
      <c r="G26" s="2">
        <f t="shared" si="1"/>
        <v>3776</v>
      </c>
      <c r="H26" s="2">
        <v>21</v>
      </c>
      <c r="I26" s="2">
        <v>110</v>
      </c>
      <c r="J26" s="2">
        <f t="shared" si="2"/>
        <v>2310</v>
      </c>
      <c r="K26" s="2">
        <f t="shared" si="3"/>
        <v>25.5</v>
      </c>
      <c r="L26" s="4">
        <f t="shared" si="4"/>
        <v>93.7</v>
      </c>
      <c r="M26" s="5">
        <f t="shared" si="5"/>
        <v>2389.35</v>
      </c>
      <c r="N26" s="24">
        <f t="shared" si="6"/>
        <v>93.7</v>
      </c>
      <c r="O26" s="19">
        <f t="shared" si="7"/>
        <v>16.299999999999997</v>
      </c>
      <c r="P26" s="20">
        <f t="shared" si="8"/>
        <v>0.17526881720430104</v>
      </c>
    </row>
    <row r="27" spans="1:16" ht="21" x14ac:dyDescent="0.25">
      <c r="A27" s="3" t="s">
        <v>24</v>
      </c>
      <c r="B27" s="2">
        <v>35</v>
      </c>
      <c r="C27" s="2">
        <v>19.399999999999999</v>
      </c>
      <c r="D27" s="2">
        <f t="shared" si="0"/>
        <v>679</v>
      </c>
      <c r="E27" s="2">
        <v>100</v>
      </c>
      <c r="F27" s="2">
        <v>18.8</v>
      </c>
      <c r="G27" s="2">
        <f t="shared" si="1"/>
        <v>1880</v>
      </c>
      <c r="H27" s="2">
        <v>110</v>
      </c>
      <c r="I27" s="2">
        <v>24</v>
      </c>
      <c r="J27" s="2">
        <f t="shared" si="2"/>
        <v>2640</v>
      </c>
      <c r="K27" s="2">
        <f t="shared" si="3"/>
        <v>25</v>
      </c>
      <c r="L27" s="4">
        <f t="shared" si="4"/>
        <v>19.100000000000001</v>
      </c>
      <c r="M27" s="5">
        <f t="shared" si="5"/>
        <v>477.50000000000006</v>
      </c>
      <c r="N27" s="24">
        <f t="shared" si="6"/>
        <v>19.100000000000001</v>
      </c>
      <c r="O27" s="19">
        <f t="shared" si="7"/>
        <v>4.8999999999999986</v>
      </c>
      <c r="P27" s="20">
        <f t="shared" si="8"/>
        <v>0.2525773195876288</v>
      </c>
    </row>
    <row r="28" spans="1:16" ht="21" x14ac:dyDescent="0.25">
      <c r="A28" s="3" t="s">
        <v>25</v>
      </c>
      <c r="B28" s="2">
        <v>20</v>
      </c>
      <c r="C28" s="2">
        <v>31.15</v>
      </c>
      <c r="D28" s="2">
        <f t="shared" si="0"/>
        <v>623</v>
      </c>
      <c r="E28" s="2">
        <v>80</v>
      </c>
      <c r="F28" s="2">
        <v>29.6</v>
      </c>
      <c r="G28" s="2">
        <f t="shared" si="1"/>
        <v>2368</v>
      </c>
      <c r="H28" s="2">
        <v>78</v>
      </c>
      <c r="I28" s="2">
        <v>38</v>
      </c>
      <c r="J28" s="2">
        <f t="shared" si="2"/>
        <v>2964</v>
      </c>
      <c r="K28" s="2">
        <f t="shared" si="3"/>
        <v>22</v>
      </c>
      <c r="L28" s="4">
        <f t="shared" si="4"/>
        <v>30.375</v>
      </c>
      <c r="M28" s="5">
        <f t="shared" si="5"/>
        <v>668.25</v>
      </c>
      <c r="N28" s="25">
        <f t="shared" si="6"/>
        <v>30.375</v>
      </c>
      <c r="O28" s="21">
        <f t="shared" si="7"/>
        <v>7.625</v>
      </c>
      <c r="P28" s="22">
        <f t="shared" si="8"/>
        <v>0.2447833065810594</v>
      </c>
    </row>
    <row r="29" spans="1:16" ht="21" x14ac:dyDescent="0.25">
      <c r="A29" s="6" t="s">
        <v>29</v>
      </c>
      <c r="B29" s="7"/>
      <c r="C29" s="7"/>
      <c r="D29" s="7">
        <f>SUM(D5:D28)</f>
        <v>41269.659999999996</v>
      </c>
      <c r="E29" s="7"/>
      <c r="F29" s="7"/>
      <c r="G29" s="8">
        <f>SUM(G5:G28)</f>
        <v>72744.64499999999</v>
      </c>
      <c r="H29" s="7"/>
      <c r="I29" s="7"/>
      <c r="J29" s="7">
        <f>SUM(J5:J28)</f>
        <v>85192.5</v>
      </c>
      <c r="K29" s="7"/>
      <c r="L29" s="7"/>
      <c r="M29" s="8">
        <f>SUM(M5:M28)</f>
        <v>39347.713749999995</v>
      </c>
    </row>
  </sheetData>
  <mergeCells count="4"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E9B-3C6C-064B-A748-25584EB50C6F}">
  <dimension ref="A1:AM28"/>
  <sheetViews>
    <sheetView tabSelected="1" topLeftCell="D8" zoomScale="92" workbookViewId="0">
      <selection activeCell="B10" sqref="B10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13.33203125" bestFit="1" customWidth="1"/>
    <col min="4" max="4" width="14.1640625" bestFit="1" customWidth="1"/>
    <col min="5" max="5" width="15" bestFit="1" customWidth="1"/>
    <col min="10" max="10" width="19.83203125" bestFit="1" customWidth="1"/>
    <col min="12" max="12" width="14.83203125" bestFit="1" customWidth="1"/>
    <col min="13" max="13" width="17" bestFit="1" customWidth="1"/>
    <col min="19" max="19" width="19.83203125" bestFit="1" customWidth="1"/>
    <col min="26" max="26" width="19.83203125" bestFit="1" customWidth="1"/>
    <col min="32" max="32" width="19.83203125" bestFit="1" customWidth="1"/>
    <col min="33" max="33" width="15.33203125" bestFit="1" customWidth="1"/>
    <col min="34" max="34" width="13.33203125" bestFit="1" customWidth="1"/>
    <col min="35" max="35" width="14.1640625" bestFit="1" customWidth="1"/>
    <col min="39" max="39" width="14" bestFit="1" customWidth="1"/>
  </cols>
  <sheetData>
    <row r="1" spans="1:39" x14ac:dyDescent="0.2">
      <c r="S1" t="s">
        <v>5</v>
      </c>
      <c r="T1" t="s">
        <v>56</v>
      </c>
      <c r="Z1" t="s">
        <v>5</v>
      </c>
      <c r="AA1" t="s">
        <v>35</v>
      </c>
    </row>
    <row r="2" spans="1:39" x14ac:dyDescent="0.2">
      <c r="J2" t="s">
        <v>5</v>
      </c>
      <c r="K2" t="s">
        <v>51</v>
      </c>
      <c r="L2" t="s">
        <v>52</v>
      </c>
      <c r="M2" t="s">
        <v>53</v>
      </c>
      <c r="O2" t="s">
        <v>5</v>
      </c>
      <c r="P2" t="s">
        <v>55</v>
      </c>
      <c r="S2" s="13" t="s">
        <v>9</v>
      </c>
      <c r="T2" s="10">
        <v>1.8799999999999955</v>
      </c>
      <c r="Z2" s="13" t="s">
        <v>9</v>
      </c>
      <c r="AA2" s="16">
        <v>4.9946865037194352E-2</v>
      </c>
      <c r="AF2" s="11" t="s">
        <v>32</v>
      </c>
      <c r="AG2" s="11" t="s">
        <v>48</v>
      </c>
      <c r="AH2" s="11" t="s">
        <v>49</v>
      </c>
      <c r="AI2" s="11" t="s">
        <v>50</v>
      </c>
      <c r="AJ2" s="29"/>
      <c r="AL2" s="29" t="s">
        <v>57</v>
      </c>
      <c r="AM2" s="29" t="s">
        <v>58</v>
      </c>
    </row>
    <row r="3" spans="1:39" x14ac:dyDescent="0.2">
      <c r="A3" s="12" t="s">
        <v>32</v>
      </c>
      <c r="B3" t="s">
        <v>48</v>
      </c>
      <c r="C3" t="s">
        <v>49</v>
      </c>
      <c r="D3" t="s">
        <v>50</v>
      </c>
      <c r="J3" s="13" t="s">
        <v>11</v>
      </c>
      <c r="K3" s="10">
        <v>1482.4</v>
      </c>
      <c r="L3">
        <f>K3</f>
        <v>1482.4</v>
      </c>
      <c r="M3" s="28">
        <f>L3/$K$27</f>
        <v>3.5919850078726112E-2</v>
      </c>
      <c r="O3" s="13" t="s">
        <v>11</v>
      </c>
      <c r="P3" s="10">
        <v>1657.04</v>
      </c>
      <c r="S3" s="13" t="s">
        <v>13</v>
      </c>
      <c r="T3" s="10">
        <v>2.6799999999999997</v>
      </c>
      <c r="Z3" s="13" t="s">
        <v>12</v>
      </c>
      <c r="AA3" s="16">
        <v>6.4389730393590208E-2</v>
      </c>
      <c r="AF3" s="13" t="s">
        <v>11</v>
      </c>
      <c r="AG3" s="10">
        <v>1482.4</v>
      </c>
      <c r="AH3" s="10">
        <v>1147.8</v>
      </c>
      <c r="AI3" s="10">
        <v>1066</v>
      </c>
      <c r="AL3" s="30">
        <v>44228</v>
      </c>
      <c r="AM3" s="31">
        <v>43281</v>
      </c>
    </row>
    <row r="4" spans="1:39" x14ac:dyDescent="0.2">
      <c r="A4" s="13" t="s">
        <v>11</v>
      </c>
      <c r="B4" s="10">
        <v>1482.4</v>
      </c>
      <c r="C4" s="10">
        <v>1147.8</v>
      </c>
      <c r="D4" s="10">
        <v>1066</v>
      </c>
      <c r="J4" s="13" t="s">
        <v>15</v>
      </c>
      <c r="K4" s="10">
        <v>434.71500000000003</v>
      </c>
      <c r="L4">
        <f>L3+K4</f>
        <v>1917.1150000000002</v>
      </c>
      <c r="M4" s="28">
        <f t="shared" ref="M4:M26" si="0">L4/$K$27</f>
        <v>4.645337519136334E-2</v>
      </c>
      <c r="O4" s="13" t="s">
        <v>15</v>
      </c>
      <c r="P4" s="10">
        <v>434.71500000000003</v>
      </c>
      <c r="S4" s="13" t="s">
        <v>30</v>
      </c>
      <c r="T4" s="10">
        <v>4.769999999999996</v>
      </c>
      <c r="Z4" s="13" t="s">
        <v>15</v>
      </c>
      <c r="AA4" s="16">
        <v>7.3116869673234178E-2</v>
      </c>
      <c r="AF4" s="13" t="s">
        <v>15</v>
      </c>
      <c r="AG4" s="10">
        <v>434.71500000000003</v>
      </c>
      <c r="AH4" s="10">
        <v>0</v>
      </c>
      <c r="AI4" s="10">
        <v>0</v>
      </c>
      <c r="AL4" s="30">
        <v>44256</v>
      </c>
      <c r="AM4" s="31">
        <v>39567</v>
      </c>
    </row>
    <row r="5" spans="1:39" x14ac:dyDescent="0.2">
      <c r="A5" s="13" t="s">
        <v>15</v>
      </c>
      <c r="B5" s="10">
        <v>434.71500000000003</v>
      </c>
      <c r="C5" s="10">
        <v>0</v>
      </c>
      <c r="D5" s="10">
        <v>0</v>
      </c>
      <c r="J5" s="13" t="s">
        <v>14</v>
      </c>
      <c r="K5" s="10">
        <v>259.13</v>
      </c>
      <c r="L5">
        <f>L4+K5</f>
        <v>2176.2450000000003</v>
      </c>
      <c r="M5" s="28">
        <f t="shared" si="0"/>
        <v>5.2732322001198949E-2</v>
      </c>
      <c r="O5" s="13" t="s">
        <v>14</v>
      </c>
      <c r="P5" s="10">
        <v>323.21249999999998</v>
      </c>
      <c r="S5" s="13" t="s">
        <v>24</v>
      </c>
      <c r="T5" s="10">
        <v>4.8999999999999986</v>
      </c>
      <c r="Z5" s="13" t="s">
        <v>14</v>
      </c>
      <c r="AA5" s="16">
        <v>8.2699803187589266E-2</v>
      </c>
      <c r="AF5" s="13" t="s">
        <v>14</v>
      </c>
      <c r="AG5" s="10">
        <v>259.13</v>
      </c>
      <c r="AH5" s="10">
        <v>129.005</v>
      </c>
      <c r="AI5" s="10">
        <v>70</v>
      </c>
      <c r="AL5" s="30">
        <v>44287</v>
      </c>
      <c r="AM5" s="31">
        <v>50458</v>
      </c>
    </row>
    <row r="6" spans="1:39" x14ac:dyDescent="0.2">
      <c r="A6" s="13" t="s">
        <v>14</v>
      </c>
      <c r="B6" s="10">
        <v>259.13</v>
      </c>
      <c r="C6" s="10">
        <v>129.005</v>
      </c>
      <c r="D6" s="10">
        <v>70</v>
      </c>
      <c r="J6" s="13" t="s">
        <v>20</v>
      </c>
      <c r="K6" s="10">
        <v>3538.5</v>
      </c>
      <c r="L6">
        <f t="shared" ref="L6:L26" si="1">L5+K6</f>
        <v>5714.7450000000008</v>
      </c>
      <c r="M6" s="28">
        <f t="shared" si="0"/>
        <v>0.13847327552492558</v>
      </c>
      <c r="O6" s="13" t="s">
        <v>20</v>
      </c>
      <c r="P6" s="10">
        <v>1437.6999999999998</v>
      </c>
      <c r="S6" s="13" t="s">
        <v>6</v>
      </c>
      <c r="T6" s="10">
        <v>6.375</v>
      </c>
      <c r="Z6" s="13" t="s">
        <v>8</v>
      </c>
      <c r="AA6" s="16">
        <v>8.5232131180524084E-2</v>
      </c>
      <c r="AF6" s="13" t="s">
        <v>20</v>
      </c>
      <c r="AG6" s="10">
        <v>3538.5</v>
      </c>
      <c r="AH6" s="10">
        <v>4380</v>
      </c>
      <c r="AI6" s="10">
        <v>7560</v>
      </c>
      <c r="AL6" s="30">
        <v>44317</v>
      </c>
      <c r="AM6" s="31">
        <v>51920</v>
      </c>
    </row>
    <row r="7" spans="1:39" x14ac:dyDescent="0.2">
      <c r="A7" s="13" t="s">
        <v>20</v>
      </c>
      <c r="B7" s="10">
        <v>3538.5</v>
      </c>
      <c r="C7" s="10">
        <v>4380</v>
      </c>
      <c r="D7" s="10">
        <v>7560</v>
      </c>
      <c r="J7" s="13" t="s">
        <v>27</v>
      </c>
      <c r="K7" s="10">
        <v>604.5</v>
      </c>
      <c r="L7">
        <f t="shared" si="1"/>
        <v>6319.2450000000008</v>
      </c>
      <c r="M7" s="28">
        <f t="shared" si="0"/>
        <v>0.1531208398615351</v>
      </c>
      <c r="O7" s="13" t="s">
        <v>27</v>
      </c>
      <c r="P7" s="10">
        <v>2389.35</v>
      </c>
      <c r="S7" s="13" t="s">
        <v>26</v>
      </c>
      <c r="T7" s="10">
        <v>6.5</v>
      </c>
      <c r="Z7" s="13" t="s">
        <v>11</v>
      </c>
      <c r="AA7" s="16">
        <v>9.0124123043712978E-2</v>
      </c>
      <c r="AF7" s="13" t="s">
        <v>27</v>
      </c>
      <c r="AG7" s="10">
        <v>604.5</v>
      </c>
      <c r="AH7" s="10">
        <v>3776</v>
      </c>
      <c r="AI7" s="10">
        <v>2310</v>
      </c>
      <c r="AL7" s="30">
        <v>44348</v>
      </c>
      <c r="AM7" s="31">
        <v>38744</v>
      </c>
    </row>
    <row r="8" spans="1:39" x14ac:dyDescent="0.2">
      <c r="A8" s="13" t="s">
        <v>27</v>
      </c>
      <c r="B8" s="10">
        <v>604.5</v>
      </c>
      <c r="C8" s="10">
        <v>3776</v>
      </c>
      <c r="D8" s="10">
        <v>2310</v>
      </c>
      <c r="J8" s="13" t="s">
        <v>28</v>
      </c>
      <c r="K8" s="10">
        <v>735</v>
      </c>
      <c r="L8">
        <f t="shared" si="1"/>
        <v>7054.2450000000008</v>
      </c>
      <c r="M8" s="28">
        <f t="shared" si="0"/>
        <v>0.1709305334718047</v>
      </c>
      <c r="O8" s="13" t="s">
        <v>28</v>
      </c>
      <c r="P8" s="10">
        <v>373.75</v>
      </c>
      <c r="S8" s="13" t="s">
        <v>11</v>
      </c>
      <c r="T8" s="10">
        <v>6.6800000000000068</v>
      </c>
      <c r="Z8" s="13" t="s">
        <v>23</v>
      </c>
      <c r="AA8" s="16">
        <v>9.1739130434782587E-2</v>
      </c>
      <c r="AF8" s="13" t="s">
        <v>28</v>
      </c>
      <c r="AG8" s="10">
        <v>735</v>
      </c>
      <c r="AH8" s="10">
        <v>3800</v>
      </c>
      <c r="AI8" s="10">
        <v>4675</v>
      </c>
      <c r="AL8" s="30">
        <v>44378</v>
      </c>
      <c r="AM8" s="31">
        <v>43289</v>
      </c>
    </row>
    <row r="9" spans="1:39" x14ac:dyDescent="0.2">
      <c r="A9" s="13" t="s">
        <v>28</v>
      </c>
      <c r="B9" s="10">
        <v>735</v>
      </c>
      <c r="C9" s="10">
        <v>3800</v>
      </c>
      <c r="D9" s="10">
        <v>4675</v>
      </c>
      <c r="J9" s="13" t="s">
        <v>10</v>
      </c>
      <c r="K9" s="10">
        <v>2846</v>
      </c>
      <c r="L9">
        <f t="shared" si="1"/>
        <v>9900.2450000000008</v>
      </c>
      <c r="M9" s="28">
        <f t="shared" si="0"/>
        <v>0.23989160560082151</v>
      </c>
      <c r="O9" s="13" t="s">
        <v>10</v>
      </c>
      <c r="P9" s="10">
        <v>1149.2</v>
      </c>
      <c r="S9" s="13" t="s">
        <v>10</v>
      </c>
      <c r="T9" s="10">
        <v>7.1749999999999972</v>
      </c>
      <c r="Z9" s="13" t="s">
        <v>10</v>
      </c>
      <c r="AA9" s="16">
        <v>0.100843288826423</v>
      </c>
      <c r="AF9" s="13" t="s">
        <v>10</v>
      </c>
      <c r="AG9" s="10">
        <v>2846</v>
      </c>
      <c r="AH9" s="10">
        <v>3625</v>
      </c>
      <c r="AI9" s="10">
        <v>5846</v>
      </c>
      <c r="AL9" s="30">
        <v>44409</v>
      </c>
      <c r="AM9" s="31">
        <v>70219</v>
      </c>
    </row>
    <row r="10" spans="1:39" x14ac:dyDescent="0.2">
      <c r="A10" s="13" t="s">
        <v>10</v>
      </c>
      <c r="B10" s="10">
        <v>2846</v>
      </c>
      <c r="C10" s="10">
        <v>3625</v>
      </c>
      <c r="D10" s="10">
        <v>5846</v>
      </c>
      <c r="J10" s="13" t="s">
        <v>18</v>
      </c>
      <c r="K10" s="10">
        <v>4120</v>
      </c>
      <c r="L10">
        <f t="shared" si="1"/>
        <v>14020.245000000001</v>
      </c>
      <c r="M10" s="28">
        <f t="shared" si="0"/>
        <v>0.33972281332097237</v>
      </c>
      <c r="O10" s="13" t="s">
        <v>18</v>
      </c>
      <c r="P10" s="10">
        <v>2816.1</v>
      </c>
      <c r="S10" s="13" t="s">
        <v>7</v>
      </c>
      <c r="T10" s="10">
        <v>7.1950000000000003</v>
      </c>
      <c r="Z10" s="13" t="s">
        <v>16</v>
      </c>
      <c r="AA10" s="16">
        <v>0.10851435221101627</v>
      </c>
      <c r="AF10" s="13" t="s">
        <v>18</v>
      </c>
      <c r="AG10" s="10">
        <v>4120</v>
      </c>
      <c r="AH10" s="10">
        <v>2323.1999999999998</v>
      </c>
      <c r="AI10" s="10">
        <v>4130</v>
      </c>
      <c r="AL10" s="30">
        <v>44440</v>
      </c>
      <c r="AM10" s="31">
        <v>54888</v>
      </c>
    </row>
    <row r="11" spans="1:39" x14ac:dyDescent="0.2">
      <c r="A11" s="13" t="s">
        <v>18</v>
      </c>
      <c r="B11" s="10">
        <v>4120</v>
      </c>
      <c r="C11" s="10">
        <v>2323.1999999999998</v>
      </c>
      <c r="D11" s="10">
        <v>4130</v>
      </c>
      <c r="J11" s="13" t="s">
        <v>17</v>
      </c>
      <c r="K11" s="10">
        <v>3604.5</v>
      </c>
      <c r="L11">
        <f t="shared" si="1"/>
        <v>17624.745000000003</v>
      </c>
      <c r="M11" s="28">
        <f t="shared" si="0"/>
        <v>0.42706300463827424</v>
      </c>
      <c r="O11" s="13" t="s">
        <v>17</v>
      </c>
      <c r="P11" s="10">
        <v>4702.4250000000002</v>
      </c>
      <c r="S11" s="13" t="s">
        <v>25</v>
      </c>
      <c r="T11" s="10">
        <v>7.625</v>
      </c>
      <c r="Z11" s="13" t="s">
        <v>21</v>
      </c>
      <c r="AA11" s="16">
        <v>0.12235330642657549</v>
      </c>
      <c r="AF11" s="13" t="s">
        <v>17</v>
      </c>
      <c r="AG11" s="10">
        <v>3604.5</v>
      </c>
      <c r="AH11" s="10">
        <v>8470</v>
      </c>
      <c r="AI11" s="10">
        <v>8601</v>
      </c>
      <c r="AL11" s="30">
        <v>44470</v>
      </c>
      <c r="AM11" s="31">
        <v>65358</v>
      </c>
    </row>
    <row r="12" spans="1:39" x14ac:dyDescent="0.2">
      <c r="A12" s="13" t="s">
        <v>17</v>
      </c>
      <c r="B12" s="10">
        <v>3604.5</v>
      </c>
      <c r="C12" s="10">
        <v>8470</v>
      </c>
      <c r="D12" s="10">
        <v>8601</v>
      </c>
      <c r="J12" s="13" t="s">
        <v>12</v>
      </c>
      <c r="K12" s="10">
        <v>854.95</v>
      </c>
      <c r="L12">
        <f t="shared" si="1"/>
        <v>18479.695000000003</v>
      </c>
      <c r="M12" s="28">
        <f t="shared" si="0"/>
        <v>0.44777919178398856</v>
      </c>
      <c r="O12" s="13" t="s">
        <v>12</v>
      </c>
      <c r="P12" s="10">
        <v>683.96</v>
      </c>
      <c r="S12" s="13" t="s">
        <v>28</v>
      </c>
      <c r="T12" s="10">
        <v>10.25</v>
      </c>
      <c r="Z12" s="13" t="s">
        <v>22</v>
      </c>
      <c r="AA12" s="16">
        <v>0.12375391626317285</v>
      </c>
      <c r="AF12" s="13" t="s">
        <v>12</v>
      </c>
      <c r="AG12" s="10">
        <v>854.95</v>
      </c>
      <c r="AH12" s="10">
        <v>0</v>
      </c>
      <c r="AI12" s="10">
        <v>182</v>
      </c>
      <c r="AL12" s="30">
        <v>44501</v>
      </c>
      <c r="AM12" s="31">
        <v>66375</v>
      </c>
    </row>
    <row r="13" spans="1:39" x14ac:dyDescent="0.2">
      <c r="A13" s="13" t="s">
        <v>12</v>
      </c>
      <c r="B13" s="10">
        <v>854.95</v>
      </c>
      <c r="C13" s="10">
        <v>0</v>
      </c>
      <c r="D13" s="10">
        <v>182</v>
      </c>
      <c r="J13" s="13" t="s">
        <v>25</v>
      </c>
      <c r="K13" s="10">
        <v>623</v>
      </c>
      <c r="L13">
        <f t="shared" si="1"/>
        <v>19102.695000000003</v>
      </c>
      <c r="M13" s="28">
        <f t="shared" si="0"/>
        <v>0.46287502732031233</v>
      </c>
      <c r="O13" s="13" t="s">
        <v>25</v>
      </c>
      <c r="P13" s="10">
        <v>668.25</v>
      </c>
      <c r="S13" s="13" t="s">
        <v>23</v>
      </c>
      <c r="T13" s="10">
        <v>10.549999999999997</v>
      </c>
      <c r="Z13" s="13" t="s">
        <v>18</v>
      </c>
      <c r="AA13" s="16">
        <v>0.13300970873786411</v>
      </c>
      <c r="AF13" s="13" t="s">
        <v>25</v>
      </c>
      <c r="AG13" s="10">
        <v>623</v>
      </c>
      <c r="AH13" s="10">
        <v>2368</v>
      </c>
      <c r="AI13" s="10">
        <v>2964</v>
      </c>
      <c r="AL13" s="30">
        <v>44531</v>
      </c>
      <c r="AM13" s="31">
        <v>70132</v>
      </c>
    </row>
    <row r="14" spans="1:39" x14ac:dyDescent="0.2">
      <c r="A14" s="13" t="s">
        <v>25</v>
      </c>
      <c r="B14" s="10">
        <v>623</v>
      </c>
      <c r="C14" s="10">
        <v>2368</v>
      </c>
      <c r="D14" s="10">
        <v>2964</v>
      </c>
      <c r="J14" s="13" t="s">
        <v>26</v>
      </c>
      <c r="K14" s="10">
        <v>660</v>
      </c>
      <c r="L14">
        <f t="shared" si="1"/>
        <v>19762.695000000003</v>
      </c>
      <c r="M14" s="28">
        <f t="shared" si="0"/>
        <v>0.47886740525606464</v>
      </c>
      <c r="O14" s="13" t="s">
        <v>26</v>
      </c>
      <c r="P14" s="10">
        <v>1152.75</v>
      </c>
      <c r="S14" s="13" t="s">
        <v>12</v>
      </c>
      <c r="T14" s="10">
        <v>11.009999999999991</v>
      </c>
      <c r="Z14" s="13" t="s">
        <v>28</v>
      </c>
      <c r="AA14" s="16">
        <v>0.13945578231292516</v>
      </c>
      <c r="AF14" s="13" t="s">
        <v>26</v>
      </c>
      <c r="AG14" s="10">
        <v>660</v>
      </c>
      <c r="AH14" s="10">
        <v>2150</v>
      </c>
      <c r="AI14" s="10">
        <v>1925</v>
      </c>
      <c r="AL14" s="30">
        <v>44562</v>
      </c>
      <c r="AM14" s="31">
        <v>78328</v>
      </c>
    </row>
    <row r="15" spans="1:39" x14ac:dyDescent="0.2">
      <c r="A15" s="13" t="s">
        <v>26</v>
      </c>
      <c r="B15" s="10">
        <v>660</v>
      </c>
      <c r="C15" s="10">
        <v>2150</v>
      </c>
      <c r="D15" s="10">
        <v>1925</v>
      </c>
      <c r="J15" s="13" t="s">
        <v>24</v>
      </c>
      <c r="K15" s="10">
        <v>679</v>
      </c>
      <c r="L15">
        <f t="shared" si="1"/>
        <v>20441.695000000003</v>
      </c>
      <c r="M15" s="28">
        <f t="shared" si="0"/>
        <v>0.49532016982936139</v>
      </c>
      <c r="O15" s="13" t="s">
        <v>24</v>
      </c>
      <c r="P15" s="10">
        <v>477.50000000000006</v>
      </c>
      <c r="S15" s="13" t="s">
        <v>16</v>
      </c>
      <c r="T15" s="10">
        <v>11.189999999999998</v>
      </c>
      <c r="Z15" s="13" t="s">
        <v>13</v>
      </c>
      <c r="AA15" s="16">
        <v>0.14354579539367968</v>
      </c>
      <c r="AF15" s="13" t="s">
        <v>24</v>
      </c>
      <c r="AG15" s="10">
        <v>679</v>
      </c>
      <c r="AH15" s="10">
        <v>1880</v>
      </c>
      <c r="AI15" s="10">
        <v>2640</v>
      </c>
      <c r="AL15" s="30">
        <v>44593</v>
      </c>
      <c r="AM15" s="31">
        <v>85193</v>
      </c>
    </row>
    <row r="16" spans="1:39" x14ac:dyDescent="0.2">
      <c r="A16" s="13" t="s">
        <v>24</v>
      </c>
      <c r="B16" s="10">
        <v>679</v>
      </c>
      <c r="C16" s="10">
        <v>1880</v>
      </c>
      <c r="D16" s="10">
        <v>2640</v>
      </c>
      <c r="J16" s="13" t="s">
        <v>21</v>
      </c>
      <c r="K16" s="10">
        <v>402.625</v>
      </c>
      <c r="L16">
        <f t="shared" si="1"/>
        <v>20844.320000000003</v>
      </c>
      <c r="M16" s="28">
        <f t="shared" si="0"/>
        <v>0.50507612614206177</v>
      </c>
      <c r="O16" s="13" t="s">
        <v>21</v>
      </c>
      <c r="P16" s="10">
        <v>533.95875000000001</v>
      </c>
      <c r="S16" s="13" t="s">
        <v>20</v>
      </c>
      <c r="T16" s="10">
        <v>12.115000000000009</v>
      </c>
      <c r="Z16" s="13" t="s">
        <v>30</v>
      </c>
      <c r="AA16" s="16">
        <v>0.14649877149877136</v>
      </c>
      <c r="AF16" s="13" t="s">
        <v>21</v>
      </c>
      <c r="AG16" s="10">
        <v>402.625</v>
      </c>
      <c r="AH16" s="10">
        <v>167.54</v>
      </c>
      <c r="AI16" s="10">
        <v>46</v>
      </c>
    </row>
    <row r="17" spans="1:35" x14ac:dyDescent="0.2">
      <c r="A17" s="13" t="s">
        <v>21</v>
      </c>
      <c r="B17" s="10">
        <v>402.625</v>
      </c>
      <c r="C17" s="10">
        <v>167.54</v>
      </c>
      <c r="D17" s="10">
        <v>46</v>
      </c>
      <c r="J17" s="13" t="s">
        <v>8</v>
      </c>
      <c r="K17" s="10">
        <v>2584.5300000000002</v>
      </c>
      <c r="L17">
        <f t="shared" si="1"/>
        <v>23428.850000000002</v>
      </c>
      <c r="M17" s="28">
        <f t="shared" si="0"/>
        <v>0.56770155121219801</v>
      </c>
      <c r="O17" s="13" t="s">
        <v>8</v>
      </c>
      <c r="P17" s="10">
        <v>2772.77</v>
      </c>
      <c r="S17" s="13" t="s">
        <v>18</v>
      </c>
      <c r="T17" s="10">
        <v>13.700000000000003</v>
      </c>
      <c r="Z17" s="13" t="s">
        <v>26</v>
      </c>
      <c r="AA17" s="16">
        <v>0.14772727272727273</v>
      </c>
      <c r="AF17" s="13" t="s">
        <v>8</v>
      </c>
      <c r="AG17" s="10">
        <v>2584.5300000000002</v>
      </c>
      <c r="AH17" s="10">
        <v>3551.4</v>
      </c>
      <c r="AI17" s="10">
        <v>3655</v>
      </c>
    </row>
    <row r="18" spans="1:35" x14ac:dyDescent="0.2">
      <c r="A18" s="13" t="s">
        <v>8</v>
      </c>
      <c r="B18" s="10">
        <v>2584.5300000000002</v>
      </c>
      <c r="C18" s="10">
        <v>3551.4</v>
      </c>
      <c r="D18" s="10">
        <v>3655</v>
      </c>
      <c r="J18" s="13" t="s">
        <v>7</v>
      </c>
      <c r="K18" s="10">
        <v>1057.75</v>
      </c>
      <c r="L18">
        <f t="shared" si="1"/>
        <v>24486.600000000002</v>
      </c>
      <c r="M18" s="28">
        <f t="shared" si="0"/>
        <v>0.59333175994180709</v>
      </c>
      <c r="O18" s="13" t="s">
        <v>7</v>
      </c>
      <c r="P18" s="10">
        <v>657.07500000000005</v>
      </c>
      <c r="S18" s="13" t="s">
        <v>27</v>
      </c>
      <c r="T18" s="10">
        <v>16.299999999999997</v>
      </c>
      <c r="Z18" s="13" t="s">
        <v>17</v>
      </c>
      <c r="AA18" s="16">
        <v>0.16999583853516434</v>
      </c>
      <c r="AF18" s="13" t="s">
        <v>7</v>
      </c>
      <c r="AG18" s="10">
        <v>1057.75</v>
      </c>
      <c r="AH18" s="10">
        <v>3171</v>
      </c>
      <c r="AI18" s="10">
        <v>4080</v>
      </c>
    </row>
    <row r="19" spans="1:35" x14ac:dyDescent="0.2">
      <c r="A19" s="13" t="s">
        <v>7</v>
      </c>
      <c r="B19" s="10">
        <v>1057.75</v>
      </c>
      <c r="C19" s="10">
        <v>3171</v>
      </c>
      <c r="D19" s="10">
        <v>4080</v>
      </c>
      <c r="J19" s="13" t="s">
        <v>13</v>
      </c>
      <c r="K19" s="10">
        <v>1176.21</v>
      </c>
      <c r="L19">
        <f t="shared" si="1"/>
        <v>25662.81</v>
      </c>
      <c r="M19" s="28">
        <f t="shared" si="0"/>
        <v>0.62183235820212712</v>
      </c>
      <c r="O19" s="13" t="s">
        <v>13</v>
      </c>
      <c r="P19" s="10">
        <v>421.36</v>
      </c>
      <c r="S19" s="13" t="s">
        <v>8</v>
      </c>
      <c r="T19" s="10">
        <v>16.944999999999993</v>
      </c>
      <c r="Z19" s="13" t="s">
        <v>7</v>
      </c>
      <c r="AA19" s="16">
        <v>0.17005436067123611</v>
      </c>
      <c r="AF19" s="13" t="s">
        <v>13</v>
      </c>
      <c r="AG19" s="10">
        <v>1176.21</v>
      </c>
      <c r="AH19" s="10">
        <v>898.5</v>
      </c>
      <c r="AI19" s="10">
        <v>1890</v>
      </c>
    </row>
    <row r="20" spans="1:35" x14ac:dyDescent="0.2">
      <c r="A20" s="13" t="s">
        <v>13</v>
      </c>
      <c r="B20" s="10">
        <v>1176.21</v>
      </c>
      <c r="C20" s="10">
        <v>898.5</v>
      </c>
      <c r="D20" s="10">
        <v>1890</v>
      </c>
      <c r="J20" s="13" t="s">
        <v>6</v>
      </c>
      <c r="K20" s="10">
        <v>782.40000000000009</v>
      </c>
      <c r="L20">
        <f t="shared" si="1"/>
        <v>26445.210000000003</v>
      </c>
      <c r="M20" s="28">
        <f t="shared" si="0"/>
        <v>0.64079059531869176</v>
      </c>
      <c r="O20" s="13" t="s">
        <v>6</v>
      </c>
      <c r="P20" s="10">
        <v>975.125</v>
      </c>
      <c r="S20" s="13" t="s">
        <v>21</v>
      </c>
      <c r="T20" s="10">
        <v>19.704999999999984</v>
      </c>
      <c r="Z20" s="13" t="s">
        <v>20</v>
      </c>
      <c r="AA20" s="16">
        <v>0.17118835664829743</v>
      </c>
      <c r="AF20" s="13" t="s">
        <v>6</v>
      </c>
      <c r="AG20" s="10">
        <v>782.40000000000009</v>
      </c>
      <c r="AH20" s="10">
        <v>3465</v>
      </c>
      <c r="AI20" s="10">
        <v>3800</v>
      </c>
    </row>
    <row r="21" spans="1:35" x14ac:dyDescent="0.2">
      <c r="A21" s="13" t="s">
        <v>6</v>
      </c>
      <c r="B21" s="10">
        <v>782.40000000000009</v>
      </c>
      <c r="C21" s="10">
        <v>3465</v>
      </c>
      <c r="D21" s="10">
        <v>3800</v>
      </c>
      <c r="J21" s="13" t="s">
        <v>30</v>
      </c>
      <c r="K21" s="10">
        <v>325.60000000000002</v>
      </c>
      <c r="L21">
        <f t="shared" si="1"/>
        <v>26770.81</v>
      </c>
      <c r="M21" s="28">
        <f t="shared" si="0"/>
        <v>0.64868016843366283</v>
      </c>
      <c r="O21" s="13" t="s">
        <v>30</v>
      </c>
      <c r="P21" s="10">
        <v>681.21500000000003</v>
      </c>
      <c r="S21" s="13" t="s">
        <v>17</v>
      </c>
      <c r="T21" s="10">
        <v>20.424999999999997</v>
      </c>
      <c r="Z21" s="13" t="s">
        <v>27</v>
      </c>
      <c r="AA21" s="16">
        <v>0.17526881720430104</v>
      </c>
      <c r="AF21" s="13" t="s">
        <v>30</v>
      </c>
      <c r="AG21" s="10">
        <v>325.60000000000002</v>
      </c>
      <c r="AH21" s="10">
        <v>2373</v>
      </c>
      <c r="AI21" s="10">
        <v>2261</v>
      </c>
    </row>
    <row r="22" spans="1:35" x14ac:dyDescent="0.2">
      <c r="A22" s="13" t="s">
        <v>30</v>
      </c>
      <c r="B22" s="10">
        <v>325.60000000000002</v>
      </c>
      <c r="C22" s="10">
        <v>2373</v>
      </c>
      <c r="D22" s="10">
        <v>2261</v>
      </c>
      <c r="J22" s="13" t="s">
        <v>22</v>
      </c>
      <c r="K22" s="10">
        <v>5266.5</v>
      </c>
      <c r="L22">
        <f t="shared" si="1"/>
        <v>32037.31</v>
      </c>
      <c r="M22" s="28">
        <f t="shared" si="0"/>
        <v>0.77629207509826825</v>
      </c>
      <c r="O22" s="13" t="s">
        <v>22</v>
      </c>
      <c r="P22" s="10">
        <v>5406.8874999999998</v>
      </c>
      <c r="S22" s="13" t="s">
        <v>15</v>
      </c>
      <c r="T22" s="10">
        <v>21.189999999999998</v>
      </c>
      <c r="Z22" s="13" t="s">
        <v>6</v>
      </c>
      <c r="AA22" s="16">
        <v>0.19555214723926378</v>
      </c>
      <c r="AF22" s="13" t="s">
        <v>22</v>
      </c>
      <c r="AG22" s="10">
        <v>5266.5</v>
      </c>
      <c r="AH22" s="10">
        <v>3580</v>
      </c>
      <c r="AI22" s="10">
        <v>3880.5</v>
      </c>
    </row>
    <row r="23" spans="1:35" x14ac:dyDescent="0.2">
      <c r="A23" s="13" t="s">
        <v>22</v>
      </c>
      <c r="B23" s="10">
        <v>5266.5</v>
      </c>
      <c r="C23" s="10">
        <v>3580</v>
      </c>
      <c r="D23" s="10">
        <v>3880.5</v>
      </c>
      <c r="J23" s="13" t="s">
        <v>16</v>
      </c>
      <c r="K23" s="10">
        <v>3093.6000000000004</v>
      </c>
      <c r="L23">
        <f t="shared" si="1"/>
        <v>35130.910000000003</v>
      </c>
      <c r="M23" s="28">
        <f t="shared" si="0"/>
        <v>0.85125271204075825</v>
      </c>
      <c r="O23" s="13" t="s">
        <v>16</v>
      </c>
      <c r="P23" s="10">
        <v>1557.15</v>
      </c>
      <c r="S23" s="13" t="s">
        <v>14</v>
      </c>
      <c r="T23" s="10">
        <v>21.430000000000007</v>
      </c>
      <c r="Z23" s="13" t="s">
        <v>19</v>
      </c>
      <c r="AA23" s="16">
        <v>0.19875490933400181</v>
      </c>
      <c r="AF23" s="13" t="s">
        <v>16</v>
      </c>
      <c r="AG23" s="10">
        <v>3093.6000000000004</v>
      </c>
      <c r="AH23" s="10">
        <v>3657.5</v>
      </c>
      <c r="AI23" s="10">
        <v>5750</v>
      </c>
    </row>
    <row r="24" spans="1:35" x14ac:dyDescent="0.2">
      <c r="A24" s="13" t="s">
        <v>16</v>
      </c>
      <c r="B24" s="10">
        <v>3093.6000000000004</v>
      </c>
      <c r="C24" s="10">
        <v>3657.5</v>
      </c>
      <c r="D24" s="10">
        <v>5750</v>
      </c>
      <c r="J24" s="13" t="s">
        <v>19</v>
      </c>
      <c r="K24" s="10">
        <v>2991.75</v>
      </c>
      <c r="L24">
        <f t="shared" si="1"/>
        <v>38122.660000000003</v>
      </c>
      <c r="M24" s="28">
        <f t="shared" si="0"/>
        <v>0.92374543429725375</v>
      </c>
      <c r="O24" s="13" t="s">
        <v>19</v>
      </c>
      <c r="P24" s="10">
        <v>3338.02</v>
      </c>
      <c r="S24" s="13" t="s">
        <v>22</v>
      </c>
      <c r="T24" s="10">
        <v>21.724999999999994</v>
      </c>
      <c r="Z24" s="13" t="s">
        <v>25</v>
      </c>
      <c r="AA24" s="16">
        <v>0.2447833065810594</v>
      </c>
      <c r="AF24" s="13" t="s">
        <v>19</v>
      </c>
      <c r="AG24" s="10">
        <v>2991.75</v>
      </c>
      <c r="AH24" s="10">
        <v>8313.2000000000007</v>
      </c>
      <c r="AI24" s="10">
        <v>9581</v>
      </c>
    </row>
    <row r="25" spans="1:35" x14ac:dyDescent="0.2">
      <c r="A25" s="13" t="s">
        <v>19</v>
      </c>
      <c r="B25" s="10">
        <v>2991.75</v>
      </c>
      <c r="C25" s="10">
        <v>8313.2000000000007</v>
      </c>
      <c r="D25" s="10">
        <v>9581</v>
      </c>
      <c r="J25" s="13" t="s">
        <v>9</v>
      </c>
      <c r="K25" s="10">
        <v>1882</v>
      </c>
      <c r="L25">
        <f t="shared" si="1"/>
        <v>40004.660000000003</v>
      </c>
      <c r="M25" s="28">
        <f t="shared" si="0"/>
        <v>0.96934794228980803</v>
      </c>
      <c r="O25" s="13" t="s">
        <v>9</v>
      </c>
      <c r="P25" s="10">
        <v>2859.0000000000005</v>
      </c>
      <c r="S25" s="13" t="s">
        <v>19</v>
      </c>
      <c r="T25" s="10">
        <v>23.784999999999997</v>
      </c>
      <c r="Z25" s="13" t="s">
        <v>24</v>
      </c>
      <c r="AA25" s="16">
        <v>0.2525773195876288</v>
      </c>
      <c r="AF25" s="13" t="s">
        <v>9</v>
      </c>
      <c r="AG25" s="10">
        <v>1882</v>
      </c>
      <c r="AH25" s="10">
        <v>7720</v>
      </c>
      <c r="AI25" s="10">
        <v>7000</v>
      </c>
    </row>
    <row r="26" spans="1:35" x14ac:dyDescent="0.2">
      <c r="A26" s="13" t="s">
        <v>9</v>
      </c>
      <c r="B26" s="10">
        <v>1882</v>
      </c>
      <c r="C26" s="10">
        <v>7720</v>
      </c>
      <c r="D26" s="10">
        <v>7000</v>
      </c>
      <c r="J26" s="13" t="s">
        <v>23</v>
      </c>
      <c r="K26" s="10">
        <v>1265</v>
      </c>
      <c r="L26">
        <f t="shared" si="1"/>
        <v>41269.660000000003</v>
      </c>
      <c r="M26" s="28">
        <f t="shared" si="0"/>
        <v>1</v>
      </c>
      <c r="O26" s="13" t="s">
        <v>23</v>
      </c>
      <c r="P26" s="10">
        <v>1879.2</v>
      </c>
      <c r="AF26" s="13" t="s">
        <v>23</v>
      </c>
      <c r="AG26" s="10">
        <v>1265</v>
      </c>
      <c r="AH26" s="10">
        <v>1798.5</v>
      </c>
      <c r="AI26" s="10">
        <v>1280</v>
      </c>
    </row>
    <row r="27" spans="1:35" x14ac:dyDescent="0.2">
      <c r="A27" s="13" t="s">
        <v>23</v>
      </c>
      <c r="B27" s="10">
        <v>1265</v>
      </c>
      <c r="C27" s="10">
        <v>1798.5</v>
      </c>
      <c r="D27" s="10">
        <v>1280</v>
      </c>
      <c r="J27" s="13" t="s">
        <v>54</v>
      </c>
      <c r="K27">
        <f>SUM(K3:K26)</f>
        <v>41269.660000000003</v>
      </c>
      <c r="AF27" s="14" t="s">
        <v>29</v>
      </c>
      <c r="AG27" s="15">
        <v>41269.660000000003</v>
      </c>
      <c r="AH27" s="15">
        <v>72744.645000000004</v>
      </c>
      <c r="AI27" s="15">
        <v>85192.5</v>
      </c>
    </row>
    <row r="28" spans="1:35" x14ac:dyDescent="0.2">
      <c r="A28" s="13" t="s">
        <v>29</v>
      </c>
      <c r="B28" s="10">
        <v>41269.660000000003</v>
      </c>
      <c r="C28" s="10">
        <v>72744.645000000004</v>
      </c>
      <c r="D28" s="10">
        <v>85192.5</v>
      </c>
    </row>
  </sheetData>
  <autoFilter ref="Z1:AA25" xr:uid="{5F118E9B-3C6C-064B-A748-25584EB50C6F}">
    <sortState xmlns:xlrd2="http://schemas.microsoft.com/office/spreadsheetml/2017/richdata2" ref="Z2:AA25">
      <sortCondition ref="AA1:AA25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Grocery Shop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2022-02-16T12:19:39Z</dcterms:created>
  <dcterms:modified xsi:type="dcterms:W3CDTF">2022-04-04T14:02:09Z</dcterms:modified>
</cp:coreProperties>
</file>