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4" activeTab="21"/>
  </bookViews>
  <sheets>
    <sheet name="2019年公休&amp;请假" sheetId="4" r:id="rId1"/>
    <sheet name="2020年公休&amp;请假 (2)" sheetId="17" r:id="rId2"/>
    <sheet name="2019.01" sheetId="1" state="hidden" r:id="rId3"/>
    <sheet name="2019.02" sheetId="2" state="hidden" r:id="rId4"/>
    <sheet name="2019.03" sheetId="3" state="hidden" r:id="rId5"/>
    <sheet name="2019.04" sheetId="5" state="hidden" r:id="rId6"/>
    <sheet name="2019.05" sheetId="6" state="hidden" r:id="rId7"/>
    <sheet name="2019.06" sheetId="7" state="hidden" r:id="rId8"/>
    <sheet name="2019.07" sheetId="8" state="hidden" r:id="rId9"/>
    <sheet name="2019.08" sheetId="9" state="hidden" r:id="rId10"/>
    <sheet name="2019.09" sheetId="10" state="hidden" r:id="rId11"/>
    <sheet name="2019.10" sheetId="11" state="hidden" r:id="rId12"/>
    <sheet name="2019.11" sheetId="12" state="hidden" r:id="rId13"/>
    <sheet name="2019.11 (2)" sheetId="13" state="hidden" r:id="rId14"/>
    <sheet name="2019.12" sheetId="14" state="hidden" r:id="rId15"/>
    <sheet name="2020.01" sheetId="16" r:id="rId16"/>
    <sheet name="2020.02" sheetId="18" r:id="rId17"/>
    <sheet name="2020.03" sheetId="19" r:id="rId18"/>
    <sheet name="2020.04" sheetId="20" r:id="rId19"/>
    <sheet name="2020.05" sheetId="21" r:id="rId20"/>
    <sheet name="2020.06" sheetId="22" r:id="rId21"/>
    <sheet name="2020.07" sheetId="23" r:id="rId22"/>
  </sheets>
  <calcPr calcId="144525"/>
</workbook>
</file>

<file path=xl/comments1.xml><?xml version="1.0" encoding="utf-8"?>
<comments xmlns="http://schemas.openxmlformats.org/spreadsheetml/2006/main">
  <authors>
    <author>Administrator</author>
    <author>zhm</author>
  </authors>
  <commentList>
    <comment ref="L6" authorId="0">
      <text>
        <r>
          <rPr>
            <b/>
            <sz val="9"/>
            <rFont val="宋体"/>
            <charset val="134"/>
          </rPr>
          <t>4/12</t>
        </r>
      </text>
    </comment>
    <comment ref="P6" authorId="0">
      <text>
        <r>
          <rPr>
            <b/>
            <sz val="9"/>
            <rFont val="宋体"/>
            <charset val="134"/>
          </rPr>
          <t>8/19</t>
        </r>
      </text>
    </comment>
    <comment ref="T6" authorId="1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12.4
</t>
        </r>
      </text>
    </comment>
    <comment ref="P8" authorId="0">
      <text>
        <r>
          <rPr>
            <b/>
            <sz val="9"/>
            <rFont val="宋体"/>
            <charset val="134"/>
          </rPr>
          <t>8/12-8/16</t>
        </r>
      </text>
    </comment>
    <comment ref="O10" authorId="0">
      <text>
        <r>
          <rPr>
            <b/>
            <sz val="9"/>
            <rFont val="宋体"/>
            <charset val="134"/>
          </rPr>
          <t>7/15,7/16</t>
        </r>
      </text>
    </comment>
    <comment ref="P10" authorId="0">
      <text>
        <r>
          <rPr>
            <b/>
            <sz val="9"/>
            <rFont val="宋体"/>
            <charset val="134"/>
          </rPr>
          <t>8/12,8/13,8/14,8/19</t>
        </r>
      </text>
    </comment>
    <comment ref="Q10" authorId="0">
      <text>
        <r>
          <rPr>
            <b/>
            <sz val="9"/>
            <rFont val="宋体"/>
            <charset val="134"/>
          </rPr>
          <t>9/10</t>
        </r>
      </text>
    </comment>
    <comment ref="P12" authorId="0">
      <text>
        <r>
          <rPr>
            <b/>
            <sz val="9"/>
            <rFont val="宋体"/>
            <charset val="134"/>
          </rPr>
          <t>8/15,8/16</t>
        </r>
      </text>
    </comment>
    <comment ref="K13" authorId="0">
      <text>
        <r>
          <rPr>
            <sz val="9"/>
            <rFont val="宋体"/>
            <charset val="134"/>
          </rPr>
          <t>3/8</t>
        </r>
      </text>
    </comment>
    <comment ref="L13" authorId="0">
      <text>
        <r>
          <rPr>
            <sz val="9"/>
            <rFont val="宋体"/>
            <charset val="134"/>
          </rPr>
          <t>4/4</t>
        </r>
      </text>
    </comment>
    <comment ref="N13" authorId="0">
      <text>
        <r>
          <rPr>
            <b/>
            <sz val="9"/>
            <rFont val="宋体"/>
            <charset val="134"/>
          </rPr>
          <t>6/25</t>
        </r>
      </text>
    </comment>
    <comment ref="H14" authorId="0">
      <text>
        <r>
          <rPr>
            <sz val="9"/>
            <rFont val="宋体"/>
            <charset val="134"/>
          </rPr>
          <t>1.6</t>
        </r>
      </text>
    </comment>
    <comment ref="P14" authorId="0">
      <text>
        <r>
          <rPr>
            <b/>
            <sz val="9"/>
            <rFont val="宋体"/>
            <charset val="134"/>
          </rPr>
          <t>8/5-8/9</t>
        </r>
      </text>
    </comment>
    <comment ref="H16" authorId="0">
      <text>
        <r>
          <rPr>
            <b/>
            <sz val="9"/>
            <rFont val="宋体"/>
            <charset val="134"/>
          </rPr>
          <t>0.8</t>
        </r>
      </text>
    </comment>
    <comment ref="P16" authorId="0">
      <text>
        <r>
          <rPr>
            <b/>
            <sz val="9"/>
            <rFont val="宋体"/>
            <charset val="134"/>
          </rPr>
          <t>8/5-8/9</t>
        </r>
      </text>
    </comment>
    <comment ref="P18" authorId="0">
      <text>
        <r>
          <rPr>
            <b/>
            <sz val="9"/>
            <rFont val="宋体"/>
            <charset val="134"/>
          </rPr>
          <t>8/5-8/9,8/16</t>
        </r>
      </text>
    </comment>
    <comment ref="Q23" authorId="0">
      <text>
        <r>
          <rPr>
            <b/>
            <sz val="9"/>
            <rFont val="宋体"/>
            <charset val="134"/>
          </rPr>
          <t>9/6</t>
        </r>
      </text>
    </comment>
    <comment ref="Q27" authorId="0">
      <text>
        <r>
          <rPr>
            <b/>
            <sz val="9"/>
            <rFont val="宋体"/>
            <charset val="134"/>
          </rPr>
          <t>9/6</t>
        </r>
      </text>
    </comment>
    <comment ref="Q29" authorId="0">
      <text>
        <r>
          <rPr>
            <b/>
            <sz val="9"/>
            <rFont val="宋体"/>
            <charset val="134"/>
          </rPr>
          <t>9/6</t>
        </r>
      </text>
    </comment>
    <comment ref="Q31" authorId="0">
      <text>
        <r>
          <rPr>
            <b/>
            <sz val="9"/>
            <rFont val="宋体"/>
            <charset val="134"/>
          </rPr>
          <t>9/6</t>
        </r>
      </text>
    </comment>
    <comment ref="R32" authorId="1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21、22
</t>
        </r>
      </text>
    </comment>
    <comment ref="Q33" authorId="0">
      <text>
        <r>
          <rPr>
            <b/>
            <sz val="9"/>
            <rFont val="宋体"/>
            <charset val="134"/>
          </rPr>
          <t>9/6</t>
        </r>
      </text>
    </comment>
    <comment ref="R33" authorId="1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21、22
</t>
        </r>
      </text>
    </comment>
  </commentList>
</comments>
</file>

<file path=xl/comments10.xml><?xml version="1.0" encoding="utf-8"?>
<comments xmlns="http://schemas.openxmlformats.org/spreadsheetml/2006/main">
  <authors>
    <author>zhm</author>
  </authors>
  <commentList>
    <comment ref="AI9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
</t>
        </r>
      </text>
    </comment>
    <comment ref="F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13：00-16：00请假
</t>
        </r>
      </text>
    </comment>
    <comment ref="L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</t>
        </r>
      </text>
    </comment>
    <comment ref="P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
</t>
        </r>
      </text>
    </comment>
    <comment ref="Q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上班下班未打卡
</t>
        </r>
      </text>
    </comment>
    <comment ref="X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
</t>
        </r>
      </text>
    </comment>
    <comment ref="N13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</t>
        </r>
      </text>
    </comment>
    <comment ref="Z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8：00-12：00请假
</t>
        </r>
      </text>
    </comment>
    <comment ref="S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8：00-10：00请假
</t>
        </r>
      </text>
    </comment>
    <comment ref="L2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13：00-14：00请假
</t>
        </r>
      </text>
    </comment>
    <comment ref="Q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8：00-11：00请假
</t>
        </r>
      </text>
    </comment>
    <comment ref="W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18号上班迟到
</t>
        </r>
      </text>
    </comment>
    <comment ref="AA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13：00-17：00请假</t>
        </r>
      </text>
    </comment>
  </commentList>
</comments>
</file>

<file path=xl/comments11.xml><?xml version="1.0" encoding="utf-8"?>
<comments xmlns="http://schemas.openxmlformats.org/spreadsheetml/2006/main">
  <authors>
    <author>zhm</author>
  </authors>
  <commentList>
    <comment ref="AI9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
</t>
        </r>
      </text>
    </comment>
    <comment ref="F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13：00-16：00请假
</t>
        </r>
      </text>
    </comment>
    <comment ref="L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</t>
        </r>
      </text>
    </comment>
    <comment ref="P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
</t>
        </r>
      </text>
    </comment>
    <comment ref="Q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上班下班未打卡
</t>
        </r>
      </text>
    </comment>
    <comment ref="X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
</t>
        </r>
      </text>
    </comment>
    <comment ref="N13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</t>
        </r>
      </text>
    </comment>
    <comment ref="Z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8：00-12：00请假
</t>
        </r>
      </text>
    </comment>
    <comment ref="S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8：00-10：00请假
</t>
        </r>
      </text>
    </comment>
    <comment ref="L2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13：00-14：00请假
</t>
        </r>
      </text>
    </comment>
    <comment ref="Q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8：00-11：00请假
</t>
        </r>
      </text>
    </comment>
    <comment ref="W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18号上班迟到
</t>
        </r>
      </text>
    </comment>
    <comment ref="AA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13：00-17：00请假</t>
        </r>
      </text>
    </comment>
  </commentList>
</comments>
</file>

<file path=xl/comments12.xml><?xml version="1.0" encoding="utf-8"?>
<comments xmlns="http://schemas.openxmlformats.org/spreadsheetml/2006/main">
  <authors>
    <author>zhm</author>
  </authors>
  <commentList>
    <comment ref="I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12.4请假一天
</t>
        </r>
      </text>
    </comment>
    <comment ref="Z4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8点上班    下班时间没有
</t>
        </r>
      </text>
    </comment>
    <comment ref="AB4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没有上班时间</t>
        </r>
      </text>
    </comment>
    <comment ref="AH4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没有下班时间
</t>
        </r>
      </text>
    </comment>
  </commentList>
</comments>
</file>

<file path=xl/comments13.xml><?xml version="1.0" encoding="utf-8"?>
<comments xmlns="http://schemas.openxmlformats.org/spreadsheetml/2006/main">
  <authors>
    <author>zhm</author>
  </authors>
  <commentList>
    <comment ref="Y5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</t>
        </r>
      </text>
    </comment>
    <comment ref="M51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12：00-21：30
</t>
        </r>
      </text>
    </comment>
    <comment ref="X55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8：00-12.30
</t>
        </r>
      </text>
    </comment>
  </commentList>
</comments>
</file>

<file path=xl/comments14.xml><?xml version="1.0" encoding="utf-8"?>
<comments xmlns="http://schemas.openxmlformats.org/spreadsheetml/2006/main">
  <authors>
    <author>zhm</author>
  </authors>
  <commentList>
    <comment ref="AD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8：00-10：00请假
</t>
        </r>
      </text>
    </comment>
    <comment ref="AJ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8.-11.
</t>
        </r>
      </text>
    </comment>
    <comment ref="H3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迟到
</t>
        </r>
      </text>
    </comment>
  </commentList>
</comments>
</file>

<file path=xl/comments15.xml><?xml version="1.0" encoding="utf-8"?>
<comments xmlns="http://schemas.openxmlformats.org/spreadsheetml/2006/main">
  <authors>
    <author>zhm</author>
  </authors>
  <commentList>
    <comment ref="AE5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正常班
</t>
        </r>
      </text>
    </comment>
    <comment ref="AB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
</t>
        </r>
      </text>
    </comment>
    <comment ref="H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未打卡</t>
        </r>
      </text>
    </comment>
    <comment ref="G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未打卡
</t>
        </r>
      </text>
    </comment>
    <comment ref="O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8:00-11:00
</t>
        </r>
      </text>
    </comment>
    <comment ref="S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13:00-17:00
</t>
        </r>
      </text>
    </comment>
    <comment ref="O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8：00-11：00
</t>
        </r>
      </text>
    </comment>
    <comment ref="H3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未打卡
</t>
        </r>
      </text>
    </comment>
    <comment ref="R3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14：00-17:00
</t>
        </r>
      </text>
    </comment>
    <comment ref="V3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请假3xs</t>
        </r>
      </text>
    </comment>
    <comment ref="M4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13:00-17:00
</t>
        </r>
      </text>
    </comment>
    <comment ref="H4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未打卡
</t>
        </r>
      </text>
    </comment>
  </commentList>
</comments>
</file>

<file path=xl/comments16.xml><?xml version="1.0" encoding="utf-8"?>
<comments xmlns="http://schemas.openxmlformats.org/spreadsheetml/2006/main">
  <authors>
    <author>zhm</author>
  </authors>
  <commentList>
    <comment ref="N5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正常班
</t>
        </r>
      </text>
    </comment>
    <comment ref="S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公休1天
</t>
        </r>
      </text>
    </comment>
    <comment ref="Y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Q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公休一天
</t>
        </r>
      </text>
    </comment>
    <comment ref="S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
</t>
        </r>
      </text>
    </comment>
    <comment ref="Z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</t>
        </r>
      </text>
    </comment>
    <comment ref="W2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未打卡
</t>
        </r>
      </text>
    </comment>
    <comment ref="AH43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公休</t>
        </r>
      </text>
    </comment>
    <comment ref="Y4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公休
</t>
        </r>
      </text>
    </comment>
  </commentList>
</comments>
</file>

<file path=xl/comments17.xml><?xml version="1.0" encoding="utf-8"?>
<comments xmlns="http://schemas.openxmlformats.org/spreadsheetml/2006/main">
  <authors>
    <author>zhm</author>
  </authors>
  <commentList>
    <comment ref="AD5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端午节</t>
        </r>
      </text>
    </comment>
    <comment ref="AG5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正常班，安排调休</t>
        </r>
      </text>
    </comment>
    <comment ref="G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14：30-17：00</t>
        </r>
      </text>
    </comment>
    <comment ref="AB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15：00-17：00
</t>
        </r>
      </text>
    </comment>
    <comment ref="G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1天
</t>
        </r>
      </text>
    </comment>
    <comment ref="Q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P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12：00-17:00
</t>
        </r>
      </text>
    </comment>
    <comment ref="Q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1天
</t>
        </r>
      </text>
    </comment>
    <comment ref="AJ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抵之前的休假
</t>
        </r>
      </text>
    </comment>
    <comment ref="AK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4小时抵
</t>
        </r>
      </text>
    </comment>
    <comment ref="K29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</t>
        </r>
      </text>
    </comment>
    <comment ref="K31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</t>
        </r>
      </text>
    </comment>
    <comment ref="N31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</t>
        </r>
      </text>
    </comment>
    <comment ref="J3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出差
</t>
        </r>
      </text>
    </comment>
    <comment ref="J3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10：00-17：00
</t>
        </r>
      </text>
    </comment>
    <comment ref="P3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13-17
</t>
        </r>
      </text>
    </comment>
  </commentList>
</comments>
</file>

<file path=xl/comments18.xml><?xml version="1.0" encoding="utf-8"?>
<comments xmlns="http://schemas.openxmlformats.org/spreadsheetml/2006/main">
  <authors>
    <author>zhm</author>
  </authors>
  <commentList>
    <comment ref="F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13:00-17:00
</t>
        </r>
      </text>
    </comment>
    <comment ref="V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</t>
        </r>
      </text>
    </comment>
    <comment ref="Y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</t>
        </r>
      </text>
    </comment>
    <comment ref="AB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</t>
        </r>
      </text>
    </comment>
    <comment ref="O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Y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AG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AJ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
</t>
        </r>
      </text>
    </comment>
    <comment ref="K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
</t>
        </r>
      </text>
    </comment>
    <comment ref="AC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U1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迟到
</t>
        </r>
      </text>
    </comment>
    <comment ref="Y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13：00-17：00
</t>
        </r>
      </text>
    </comment>
    <comment ref="AI16" authorId="0">
      <text>
        <r>
          <rPr>
            <b/>
            <sz val="9"/>
            <rFont val="宋体"/>
            <charset val="134"/>
          </rPr>
          <t xml:space="preserve">zhm:
</t>
        </r>
        <r>
          <rPr>
            <sz val="9"/>
            <rFont val="宋体"/>
            <charset val="134"/>
          </rPr>
          <t>13：00-17：00</t>
        </r>
      </text>
    </comment>
    <comment ref="V1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迟到</t>
        </r>
      </text>
    </comment>
    <comment ref="T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</t>
        </r>
      </text>
    </comment>
    <comment ref="U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
</t>
        </r>
      </text>
    </comment>
    <comment ref="AI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
</t>
        </r>
      </text>
    </comment>
    <comment ref="H2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未打卡</t>
        </r>
      </text>
    </comment>
    <comment ref="AF2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</t>
        </r>
      </text>
    </comment>
    <comment ref="U2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8：00-12：00</t>
        </r>
      </text>
    </comment>
    <comment ref="T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请假一天</t>
        </r>
      </text>
    </comment>
  </commentList>
</comments>
</file>

<file path=xl/comments2.xml><?xml version="1.0" encoding="utf-8"?>
<comments xmlns="http://schemas.openxmlformats.org/spreadsheetml/2006/main">
  <authors>
    <author>zhm</author>
  </authors>
  <commentList>
    <comment ref="H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2月复工前上班 所得年假
</t>
        </r>
      </text>
    </comment>
    <comment ref="J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17号   8：00-11：00
</t>
        </r>
      </text>
    </comment>
    <comment ref="M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4.23
</t>
        </r>
      </text>
    </comment>
    <comment ref="K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17、18、19
疫情17号复工，未来
上班</t>
        </r>
      </text>
    </comment>
    <comment ref="L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3.25 8-10
3.28 补班请假
</t>
        </r>
      </text>
    </comment>
    <comment ref="M1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4.10  8：00-11：00    4.14  13：00-17：00
</t>
        </r>
      </text>
    </comment>
    <comment ref="L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3.31号
8：00-11：00</t>
        </r>
      </text>
    </comment>
    <comment ref="N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5.22
</t>
        </r>
      </text>
    </comment>
    <comment ref="K2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17、18未复工
</t>
        </r>
      </text>
    </comment>
    <comment ref="L3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9号 0.5天
3.28 补班调休
</t>
        </r>
      </text>
    </comment>
    <comment ref="J4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21号请假一天
</t>
        </r>
      </text>
    </comment>
    <comment ref="K4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21号
</t>
        </r>
      </text>
    </comment>
    <comment ref="N4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5.29公休一天</t>
        </r>
      </text>
    </comment>
    <comment ref="K4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20、21、24
</t>
        </r>
      </text>
    </comment>
    <comment ref="J4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20号请假一天
</t>
        </r>
      </text>
    </comment>
    <comment ref="N4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20号公休一天</t>
        </r>
      </text>
    </comment>
    <comment ref="K5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21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F4" authorId="0">
      <text>
        <r>
          <rPr>
            <sz val="9"/>
            <rFont val="宋体"/>
            <charset val="134"/>
          </rPr>
          <t>元旦</t>
        </r>
      </text>
    </comment>
    <comment ref="X4" authorId="0">
      <text>
        <r>
          <rPr>
            <sz val="9"/>
            <rFont val="宋体"/>
            <charset val="134"/>
          </rPr>
          <t>春节补班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F4" authorId="0">
      <text>
        <r>
          <rPr>
            <sz val="9"/>
            <rFont val="宋体"/>
            <charset val="134"/>
          </rPr>
          <t>春节补班</t>
        </r>
      </text>
    </comment>
    <comment ref="M4" authorId="0">
      <text>
        <r>
          <rPr>
            <sz val="9"/>
            <rFont val="宋体"/>
            <charset val="134"/>
          </rPr>
          <t>春节假期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J4" authorId="0">
      <text>
        <r>
          <rPr>
            <sz val="9"/>
            <rFont val="宋体"/>
            <charset val="134"/>
          </rPr>
          <t xml:space="preserve">清明
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F5" authorId="0">
      <text>
        <r>
          <rPr>
            <sz val="9"/>
            <rFont val="宋体"/>
            <charset val="134"/>
          </rPr>
          <t>劳动节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L5" authorId="0">
      <text>
        <r>
          <rPr>
            <sz val="9"/>
            <rFont val="宋体"/>
            <charset val="134"/>
          </rPr>
          <t xml:space="preserve">端午节
</t>
        </r>
      </text>
    </comment>
  </commentList>
</comments>
</file>

<file path=xl/comments8.xml><?xml version="1.0" encoding="utf-8"?>
<comments xmlns="http://schemas.openxmlformats.org/spreadsheetml/2006/main">
  <authors>
    <author>zhm</author>
    <author>Administrator</author>
  </authors>
  <commentList>
    <comment ref="R5" authorId="0">
      <text>
        <r>
          <rPr>
            <b/>
            <sz val="9"/>
            <rFont val="宋体"/>
            <charset val="134"/>
          </rPr>
          <t xml:space="preserve">中秋节
</t>
        </r>
      </text>
    </comment>
    <comment ref="AH5" authorId="1">
      <text>
        <r>
          <rPr>
            <sz val="9"/>
            <rFont val="宋体"/>
            <charset val="134"/>
          </rPr>
          <t>国庆调休</t>
        </r>
      </text>
    </comment>
  </commentList>
</comments>
</file>

<file path=xl/comments9.xml><?xml version="1.0" encoding="utf-8"?>
<comments xmlns="http://schemas.openxmlformats.org/spreadsheetml/2006/main">
  <authors>
    <author>zhm</author>
  </authors>
  <commentList>
    <comment ref="Q6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年假2小时</t>
        </r>
      </text>
    </comment>
    <comment ref="P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年假1小时</t>
        </r>
      </text>
    </comment>
    <comment ref="AB1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年假3小时</t>
        </r>
      </text>
    </comment>
    <comment ref="O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年假1小时
</t>
        </r>
      </text>
    </comment>
    <comment ref="U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</t>
        </r>
      </text>
    </comment>
    <comment ref="Z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年假1x's</t>
        </r>
      </text>
    </comment>
    <comment ref="AG12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年假1小时
</t>
        </r>
      </text>
    </comment>
    <comment ref="Q1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年假一天</t>
        </r>
      </text>
    </comment>
    <comment ref="AA18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年假一天
</t>
        </r>
      </text>
    </comment>
    <comment ref="AG2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请假1小时</t>
        </r>
      </text>
    </comment>
    <comment ref="AE23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下班未打卡</t>
        </r>
      </text>
    </comment>
    <comment ref="I27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</t>
        </r>
      </text>
    </comment>
    <comment ref="L27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上班未打卡
</t>
        </r>
      </text>
    </comment>
    <comment ref="Z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年假一天
</t>
        </r>
      </text>
    </comment>
    <comment ref="AA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年假一天</t>
        </r>
      </text>
    </comment>
    <comment ref="AC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病假</t>
        </r>
      </text>
    </comment>
    <comment ref="AD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病假
</t>
        </r>
      </text>
    </comment>
    <comment ref="AG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病假
</t>
        </r>
      </text>
    </comment>
    <comment ref="AH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病假
</t>
        </r>
      </text>
    </comment>
    <comment ref="AI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病假
</t>
        </r>
      </text>
    </comment>
    <comment ref="AJ30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病假
</t>
        </r>
      </text>
    </comment>
    <comment ref="M34" authorId="0">
      <text>
        <r>
          <rPr>
            <b/>
            <sz val="9"/>
            <rFont val="宋体"/>
            <charset val="134"/>
          </rPr>
          <t>zhm:</t>
        </r>
        <r>
          <rPr>
            <sz val="9"/>
            <rFont val="宋体"/>
            <charset val="134"/>
          </rPr>
          <t xml:space="preserve">
9.30上班
</t>
        </r>
      </text>
    </comment>
  </commentList>
</comments>
</file>

<file path=xl/sharedStrings.xml><?xml version="1.0" encoding="utf-8"?>
<sst xmlns="http://schemas.openxmlformats.org/spreadsheetml/2006/main" count="1752" uniqueCount="178">
  <si>
    <t>□ HSTN 2019年公休</t>
  </si>
  <si>
    <t>工号</t>
  </si>
  <si>
    <t>姓名</t>
  </si>
  <si>
    <t>组织单元</t>
  </si>
  <si>
    <t>学位</t>
  </si>
  <si>
    <t>入职日期</t>
  </si>
  <si>
    <t>18年剩余公休</t>
  </si>
  <si>
    <t>19年公休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</si>
  <si>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</si>
  <si>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</si>
  <si>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</si>
  <si>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</si>
  <si>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</si>
  <si>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</si>
  <si>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</si>
  <si>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</si>
  <si>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</si>
  <si>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</si>
  <si>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</si>
  <si>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</si>
  <si>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剩余公休</t>
  </si>
  <si>
    <r>
      <rPr>
        <sz val="11"/>
        <color theme="1"/>
        <rFont val="宋体"/>
        <charset val="134"/>
      </rPr>
      <t>请</t>
    </r>
    <r>
      <rPr>
        <sz val="11"/>
        <color theme="1"/>
        <rFont val="Malgun Gothic"/>
        <charset val="134"/>
      </rPr>
      <t>假</t>
    </r>
  </si>
  <si>
    <t>0005</t>
  </si>
  <si>
    <t>肖娜</t>
  </si>
  <si>
    <t>财务</t>
  </si>
  <si>
    <t>大专</t>
  </si>
  <si>
    <t>0006</t>
  </si>
  <si>
    <t>李雄哲</t>
  </si>
  <si>
    <t>营业</t>
  </si>
  <si>
    <t>本科</t>
  </si>
  <si>
    <t>0007</t>
  </si>
  <si>
    <t>严虹</t>
  </si>
  <si>
    <t>综合采购课</t>
  </si>
  <si>
    <t>0008</t>
  </si>
  <si>
    <t>金香</t>
  </si>
  <si>
    <t>0009</t>
  </si>
  <si>
    <t>梁洪玉</t>
  </si>
  <si>
    <t>总务</t>
  </si>
  <si>
    <t>高中</t>
  </si>
  <si>
    <t>0010</t>
  </si>
  <si>
    <t>顾春燕</t>
  </si>
  <si>
    <t>统计</t>
  </si>
  <si>
    <t>0011</t>
  </si>
  <si>
    <t>睦雪花</t>
  </si>
  <si>
    <t>0013</t>
  </si>
  <si>
    <t>张宏梅</t>
  </si>
  <si>
    <t>0014</t>
  </si>
  <si>
    <t>兰金金</t>
  </si>
  <si>
    <t>0021</t>
  </si>
  <si>
    <t>孙力扬</t>
  </si>
  <si>
    <t>吴贻红</t>
  </si>
  <si>
    <t>杨军红</t>
  </si>
  <si>
    <r>
      <rPr>
        <sz val="11"/>
        <color theme="1"/>
        <rFont val="Malgun Gothic"/>
        <charset val="134"/>
      </rPr>
      <t>叉</t>
    </r>
    <r>
      <rPr>
        <sz val="11"/>
        <color theme="1"/>
        <rFont val="宋体"/>
        <charset val="134"/>
      </rPr>
      <t>车</t>
    </r>
    <r>
      <rPr>
        <sz val="11"/>
        <color theme="1"/>
        <rFont val="Malgun Gothic"/>
        <charset val="134"/>
      </rPr>
      <t>工</t>
    </r>
  </si>
  <si>
    <t>程志熊</t>
  </si>
  <si>
    <t>初中</t>
  </si>
  <si>
    <t>刘伟伟</t>
  </si>
  <si>
    <t>0022</t>
  </si>
  <si>
    <t>向田珍</t>
  </si>
  <si>
    <t>4003897</t>
  </si>
  <si>
    <t>陈龙</t>
  </si>
  <si>
    <t>4004394</t>
  </si>
  <si>
    <t>龚艳</t>
  </si>
  <si>
    <t>4008724</t>
  </si>
  <si>
    <t>凌奕磊</t>
  </si>
  <si>
    <t>4009567</t>
  </si>
  <si>
    <t>朱祥志</t>
  </si>
  <si>
    <t>4003107</t>
  </si>
  <si>
    <t>赵建清</t>
  </si>
  <si>
    <t>陆志刚</t>
  </si>
  <si>
    <t>4004981</t>
  </si>
  <si>
    <t>陈朴</t>
  </si>
  <si>
    <t>初中及以下</t>
  </si>
  <si>
    <t>4007376</t>
  </si>
  <si>
    <t>徐振峰</t>
  </si>
  <si>
    <t>中专</t>
  </si>
  <si>
    <t>4170044</t>
  </si>
  <si>
    <t>张向阳</t>
  </si>
  <si>
    <t>王如法</t>
  </si>
  <si>
    <t>□ HSTN 2020年公休</t>
  </si>
  <si>
    <t>19年剩余公休</t>
  </si>
  <si>
    <t>奖励年假</t>
  </si>
  <si>
    <t>20年公休</t>
  </si>
  <si>
    <t>程志雄</t>
  </si>
  <si>
    <r>
      <rPr>
        <b/>
        <sz val="14"/>
        <color theme="1"/>
        <rFont val="Malgun Gothic"/>
        <charset val="134"/>
      </rPr>
      <t>□ HSTN 1月 人</t>
    </r>
    <r>
      <rPr>
        <b/>
        <sz val="14"/>
        <color theme="1"/>
        <rFont val="宋体"/>
        <charset val="134"/>
      </rPr>
      <t>员加班考勤表</t>
    </r>
  </si>
  <si>
    <t>工号
序号</t>
  </si>
  <si>
    <t>部门</t>
  </si>
  <si>
    <t>岗位</t>
  </si>
  <si>
    <t>平时合计</t>
  </si>
  <si>
    <t>周日合计</t>
  </si>
  <si>
    <r>
      <rPr>
        <sz val="11"/>
        <color theme="1"/>
        <rFont val="Malgun Gothic"/>
        <charset val="134"/>
      </rPr>
      <t>未打卡扣</t>
    </r>
    <r>
      <rPr>
        <sz val="11"/>
        <color theme="1"/>
        <rFont val="宋体"/>
        <charset val="134"/>
      </rPr>
      <t>费</t>
    </r>
  </si>
  <si>
    <t>担当</t>
  </si>
  <si>
    <t>采购</t>
  </si>
  <si>
    <t>现场担当</t>
  </si>
  <si>
    <t>工人</t>
  </si>
  <si>
    <t>高级经理</t>
  </si>
  <si>
    <t>邱琴芳</t>
  </si>
  <si>
    <r>
      <rPr>
        <b/>
        <sz val="14"/>
        <color theme="1"/>
        <rFont val="Malgun Gothic"/>
        <charset val="134"/>
      </rPr>
      <t>□ HSTN 2月 人</t>
    </r>
    <r>
      <rPr>
        <b/>
        <sz val="14"/>
        <color theme="1"/>
        <rFont val="宋体"/>
        <charset val="134"/>
      </rPr>
      <t>员</t>
    </r>
    <r>
      <rPr>
        <b/>
        <sz val="14"/>
        <color theme="1"/>
        <rFont val="Malgun Gothic"/>
        <charset val="134"/>
      </rPr>
      <t>加班考勤表</t>
    </r>
  </si>
  <si>
    <t>未打卡扣费</t>
  </si>
  <si>
    <r>
      <rPr>
        <sz val="11"/>
        <color theme="1"/>
        <rFont val="Malgun Gothic"/>
        <charset val="134"/>
      </rPr>
      <t>担</t>
    </r>
    <r>
      <rPr>
        <sz val="11"/>
        <color theme="1"/>
        <rFont val="宋体"/>
        <charset val="134"/>
      </rPr>
      <t>当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</si>
  <si>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algun Gothic"/>
        <charset val="134"/>
      </rPr>
      <t>宏梅</t>
    </r>
  </si>
  <si>
    <r>
      <rPr>
        <b/>
        <sz val="11"/>
        <color theme="1"/>
        <rFont val="Malgun Gothic"/>
        <charset val="134"/>
      </rPr>
      <t>□ HSTN 3月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</si>
  <si>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sz val="11"/>
        <color theme="1"/>
        <rFont val="Malgun Gothic"/>
        <charset val="134"/>
      </rPr>
      <t>工</t>
    </r>
    <r>
      <rPr>
        <sz val="11"/>
        <color theme="1"/>
        <rFont val="宋体"/>
        <charset val="134"/>
      </rPr>
      <t>号</t>
    </r>
    <r>
      <rPr>
        <sz val="11"/>
        <color theme="1"/>
        <rFont val="Malgun Gothic"/>
        <charset val="134"/>
      </rPr>
      <t xml:space="preserve">
序</t>
    </r>
    <r>
      <rPr>
        <sz val="11"/>
        <color theme="1"/>
        <rFont val="宋体"/>
        <charset val="134"/>
      </rPr>
      <t>号</t>
    </r>
  </si>
  <si>
    <r>
      <rPr>
        <sz val="11"/>
        <color theme="1"/>
        <rFont val="Malgun Gothic"/>
        <charset val="134"/>
      </rPr>
      <t>部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</si>
  <si>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岗</t>
    </r>
    <r>
      <rPr>
        <sz val="11"/>
        <color theme="1"/>
        <rFont val="Malgun Gothic"/>
        <charset val="134"/>
      </rPr>
      <t>位</t>
    </r>
  </si>
  <si>
    <r>
      <rPr>
        <sz val="11"/>
        <color theme="1"/>
        <rFont val="Malgun Gothic"/>
        <charset val="134"/>
      </rPr>
      <t>平</t>
    </r>
    <r>
      <rPr>
        <sz val="11"/>
        <color theme="1"/>
        <rFont val="宋体"/>
        <charset val="134"/>
      </rPr>
      <t>时</t>
    </r>
    <r>
      <rPr>
        <sz val="11"/>
        <color theme="1"/>
        <rFont val="Malgun Gothic"/>
        <charset val="134"/>
      </rPr>
      <t>合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</si>
  <si>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algun Gothic"/>
        <charset val="134"/>
      </rPr>
      <t>周日合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</si>
  <si>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algun Gothic"/>
        <charset val="134"/>
      </rPr>
      <t>采</t>
    </r>
    <r>
      <rPr>
        <sz val="11"/>
        <color theme="1"/>
        <rFont val="宋体"/>
        <charset val="134"/>
      </rPr>
      <t>购</t>
    </r>
  </si>
  <si>
    <r>
      <rPr>
        <sz val="11"/>
        <color theme="1"/>
        <rFont val="宋体"/>
        <charset val="134"/>
      </rPr>
      <t>严</t>
    </r>
    <r>
      <rPr>
        <sz val="11"/>
        <color theme="1"/>
        <rFont val="Malgun Gothic"/>
        <charset val="134"/>
      </rPr>
      <t>虹</t>
    </r>
  </si>
  <si>
    <r>
      <rPr>
        <sz val="11"/>
        <color theme="1"/>
        <rFont val="宋体"/>
        <charset val="134"/>
      </rPr>
      <t>现场</t>
    </r>
    <r>
      <rPr>
        <sz val="11"/>
        <color theme="1"/>
        <rFont val="Malgun Gothic"/>
        <charset val="134"/>
      </rPr>
      <t>担</t>
    </r>
    <r>
      <rPr>
        <sz val="11"/>
        <color theme="1"/>
        <rFont val="宋体"/>
        <charset val="134"/>
      </rPr>
      <t>当</t>
    </r>
  </si>
  <si>
    <r>
      <rPr>
        <sz val="11"/>
        <color theme="1"/>
        <rFont val="宋体"/>
        <charset val="134"/>
      </rPr>
      <t>顾</t>
    </r>
    <r>
      <rPr>
        <sz val="11"/>
        <color theme="1"/>
        <rFont val="Malgun Gothic"/>
        <charset val="134"/>
      </rPr>
      <t>春燕</t>
    </r>
  </si>
  <si>
    <r>
      <rPr>
        <sz val="11"/>
        <color theme="1"/>
        <rFont val="Malgun Gothic"/>
        <charset val="134"/>
      </rPr>
      <t>高</t>
    </r>
    <r>
      <rPr>
        <sz val="11"/>
        <color theme="1"/>
        <rFont val="宋体"/>
        <charset val="134"/>
      </rPr>
      <t>级经</t>
    </r>
    <r>
      <rPr>
        <sz val="11"/>
        <color theme="1"/>
        <rFont val="Malgun Gothic"/>
        <charset val="134"/>
      </rPr>
      <t>理</t>
    </r>
  </si>
  <si>
    <r>
      <rPr>
        <b/>
        <sz val="11"/>
        <color theme="1"/>
        <rFont val="Malgun Gothic"/>
        <charset val="134"/>
      </rPr>
      <t>□ HSTN 4月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</si>
  <si>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b/>
        <sz val="11"/>
        <color theme="1"/>
        <rFont val="Malgun Gothic"/>
        <charset val="134"/>
      </rPr>
      <t>□ HSTN 5月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</si>
  <si>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b/>
        <sz val="11"/>
        <color theme="1"/>
        <rFont val="Malgun Gothic"/>
        <charset val="134"/>
      </rPr>
      <t>□ HSTN 6月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</si>
  <si>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sz val="11"/>
        <color theme="1"/>
        <rFont val="宋体"/>
        <charset val="134"/>
      </rPr>
      <t>国</t>
    </r>
    <r>
      <rPr>
        <sz val="11"/>
        <color theme="1"/>
        <rFont val="Malgun Gothic"/>
        <charset val="134"/>
      </rPr>
      <t>假出勤</t>
    </r>
  </si>
  <si>
    <r>
      <rPr>
        <b/>
        <sz val="11"/>
        <color theme="1"/>
        <rFont val="Malgun Gothic"/>
        <charset val="134"/>
      </rPr>
      <t>□ HSTN 7月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</si>
  <si>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algun Gothic"/>
        <charset val="134"/>
      </rPr>
      <t>金金</t>
    </r>
  </si>
  <si>
    <r>
      <rPr>
        <b/>
        <sz val="11"/>
        <color theme="1"/>
        <rFont val="Malgun Gothic"/>
        <charset val="134"/>
      </rPr>
      <t>□ HSTN 8月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</si>
  <si>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b/>
        <sz val="11"/>
        <color theme="1"/>
        <rFont val="Malgun Gothic"/>
        <charset val="134"/>
      </rPr>
      <t>□ HSTN 9月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</si>
  <si>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b/>
        <sz val="11"/>
        <color theme="1"/>
        <rFont val="Malgun Gothic"/>
        <charset val="134"/>
      </rPr>
      <t>□ HSTN 10月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</si>
  <si>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sz val="11"/>
        <color theme="1"/>
        <rFont val="Malgun Gothic"/>
        <charset val="134"/>
      </rPr>
      <t>经</t>
    </r>
    <r>
      <rPr>
        <sz val="11"/>
        <color theme="1"/>
        <rFont val="Malgun Gothic"/>
        <charset val="134"/>
      </rPr>
      <t>理</t>
    </r>
  </si>
  <si>
    <t>仓库</t>
  </si>
  <si>
    <r>
      <rPr>
        <sz val="11"/>
        <color theme="1"/>
        <rFont val="宋体"/>
        <charset val="134"/>
      </rPr>
      <t>临时</t>
    </r>
    <r>
      <rPr>
        <sz val="11"/>
        <color theme="1"/>
        <rFont val="Malgun Gothic"/>
        <charset val="134"/>
      </rPr>
      <t>工</t>
    </r>
  </si>
  <si>
    <t>武建</t>
  </si>
  <si>
    <t>吴宁</t>
  </si>
  <si>
    <r>
      <rPr>
        <b/>
        <sz val="11"/>
        <color theme="1"/>
        <rFont val="Malgun Gothic"/>
        <charset val="134"/>
      </rPr>
      <t>□ HSTN 11月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</si>
  <si>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sz val="11"/>
        <color theme="1"/>
        <rFont val="Malgun Gothic"/>
        <charset val="134"/>
      </rPr>
      <t>请</t>
    </r>
    <r>
      <rPr>
        <sz val="11"/>
        <color theme="1"/>
        <rFont val="Malgun Gothic"/>
        <charset val="134"/>
      </rPr>
      <t>假</t>
    </r>
  </si>
  <si>
    <r>
      <rPr>
        <b/>
        <sz val="11"/>
        <color theme="1"/>
        <rFont val="Malgun Gothic"/>
        <charset val="134"/>
      </rPr>
      <t>□ HSTN 12月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</si>
  <si>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r>
      <rPr>
        <sz val="11"/>
        <color theme="1"/>
        <rFont val="Malgun Gothic"/>
        <charset val="134"/>
      </rPr>
      <t>30.31</t>
    </r>
    <r>
      <rPr>
        <sz val="11"/>
        <color theme="1"/>
        <rFont val="宋体"/>
        <charset val="134"/>
      </rPr>
      <t>请</t>
    </r>
    <r>
      <rPr>
        <sz val="11"/>
        <color theme="1"/>
        <rFont val="Malgun Gothic"/>
        <charset val="134"/>
      </rPr>
      <t>假</t>
    </r>
  </si>
  <si>
    <r>
      <rPr>
        <b/>
        <sz val="11"/>
        <color theme="1"/>
        <rFont val="Malgun Gothic"/>
        <charset val="134"/>
      </rPr>
      <t>□ HSTN 1月 人</t>
    </r>
    <r>
      <rPr>
        <b/>
        <sz val="11"/>
        <color theme="1"/>
        <rFont val="宋体"/>
        <charset val="134"/>
      </rPr>
      <t>员</t>
    </r>
    <r>
      <rPr>
        <b/>
        <sz val="11"/>
        <color theme="1"/>
        <rFont val="Malgun Gothic"/>
        <charset val="134"/>
      </rPr>
      <t>加班考勤表</t>
    </r>
  </si>
  <si>
    <t>代理</t>
  </si>
  <si>
    <r>
      <rPr>
        <sz val="8"/>
        <color theme="1"/>
        <rFont val="Malgun Gothic"/>
        <charset val="134"/>
      </rPr>
      <t>17</t>
    </r>
    <r>
      <rPr>
        <sz val="8"/>
        <color theme="1"/>
        <rFont val="宋体"/>
        <charset val="134"/>
      </rPr>
      <t>号</t>
    </r>
    <r>
      <rPr>
        <sz val="8"/>
        <color theme="1"/>
        <rFont val="Malgun Gothic"/>
        <charset val="134"/>
      </rPr>
      <t xml:space="preserve"> 8：00-11：00</t>
    </r>
  </si>
  <si>
    <r>
      <rPr>
        <sz val="11"/>
        <color theme="1"/>
        <rFont val="Malgun Gothic"/>
        <charset val="134"/>
      </rPr>
      <t>科</t>
    </r>
    <r>
      <rPr>
        <sz val="11"/>
        <color theme="1"/>
        <rFont val="宋体"/>
        <charset val="134"/>
      </rPr>
      <t>长</t>
    </r>
  </si>
  <si>
    <r>
      <rPr>
        <sz val="11"/>
        <color theme="1"/>
        <rFont val="Malgun Gothic"/>
        <charset val="134"/>
      </rPr>
      <t>9</t>
    </r>
    <r>
      <rPr>
        <sz val="11"/>
        <color theme="1"/>
        <rFont val="宋体"/>
        <charset val="134"/>
      </rPr>
      <t>号迟到</t>
    </r>
  </si>
  <si>
    <t>经理助理</t>
  </si>
  <si>
    <r>
      <rPr>
        <sz val="11"/>
        <color rgb="FFFF0000"/>
        <rFont val="Malgun Gothic"/>
        <charset val="134"/>
      </rPr>
      <t>14</t>
    </r>
    <r>
      <rPr>
        <sz val="11"/>
        <color rgb="FFFF0000"/>
        <rFont val="宋体"/>
        <charset val="134"/>
      </rPr>
      <t>号上班时间？</t>
    </r>
  </si>
  <si>
    <t>病假</t>
  </si>
  <si>
    <t>辞职</t>
  </si>
  <si>
    <r>
      <rPr>
        <sz val="11"/>
        <color theme="1"/>
        <rFont val="Malgun Gothic"/>
        <charset val="134"/>
      </rPr>
      <t>8</t>
    </r>
    <r>
      <rPr>
        <sz val="11"/>
        <color theme="1"/>
        <rFont val="宋体"/>
        <charset val="134"/>
      </rPr>
      <t>号休假</t>
    </r>
  </si>
  <si>
    <r>
      <rPr>
        <sz val="11"/>
        <color theme="1"/>
        <rFont val="Malgun Gothic"/>
        <charset val="134"/>
      </rPr>
      <t>班</t>
    </r>
    <r>
      <rPr>
        <sz val="11"/>
        <color theme="1"/>
        <rFont val="宋体"/>
        <charset val="134"/>
      </rPr>
      <t>长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</si>
  <si>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algun Gothic"/>
        <charset val="134"/>
      </rPr>
      <t>建</t>
    </r>
    <r>
      <rPr>
        <sz val="11"/>
        <color theme="1"/>
        <rFont val="宋体"/>
        <charset val="134"/>
      </rPr>
      <t>清</t>
    </r>
  </si>
  <si>
    <r>
      <rPr>
        <sz val="11"/>
        <color theme="1"/>
        <rFont val="Malgun Gothic"/>
        <charset val="134"/>
      </rPr>
      <t>21</t>
    </r>
    <r>
      <rPr>
        <sz val="11"/>
        <color theme="1"/>
        <rFont val="宋体"/>
        <charset val="134"/>
      </rPr>
      <t>请假</t>
    </r>
  </si>
  <si>
    <t>十周年旅游</t>
  </si>
  <si>
    <r>
      <rPr>
        <sz val="11"/>
        <color theme="1"/>
        <rFont val="宋体"/>
        <charset val="134"/>
      </rPr>
      <t>陆</t>
    </r>
    <r>
      <rPr>
        <sz val="11"/>
        <color theme="1"/>
        <rFont val="Malgun Gothic"/>
        <charset val="134"/>
      </rPr>
      <t>志</t>
    </r>
    <r>
      <rPr>
        <sz val="11"/>
        <color theme="1"/>
        <rFont val="宋体"/>
        <charset val="134"/>
      </rPr>
      <t>刚</t>
    </r>
  </si>
  <si>
    <t>陈扑</t>
  </si>
  <si>
    <r>
      <rPr>
        <sz val="11"/>
        <color theme="1"/>
        <rFont val="Malgun Gothic"/>
        <charset val="134"/>
      </rPr>
      <t>20</t>
    </r>
    <r>
      <rPr>
        <sz val="11"/>
        <color theme="1"/>
        <rFont val="宋体"/>
        <charset val="134"/>
      </rPr>
      <t>请假</t>
    </r>
    <r>
      <rPr>
        <sz val="11"/>
        <color theme="1"/>
        <rFont val="Malgun Gothic"/>
        <charset val="134"/>
      </rPr>
      <t xml:space="preserve">              8</t>
    </r>
    <r>
      <rPr>
        <sz val="11"/>
        <color theme="1"/>
        <rFont val="宋体"/>
        <charset val="134"/>
      </rPr>
      <t>号</t>
    </r>
    <r>
      <rPr>
        <sz val="11"/>
        <color theme="1"/>
        <rFont val="Malgun Gothic"/>
        <charset val="134"/>
      </rPr>
      <t>8</t>
    </r>
    <r>
      <rPr>
        <sz val="11"/>
        <color theme="1"/>
        <rFont val="宋体"/>
        <charset val="134"/>
      </rPr>
      <t>：</t>
    </r>
    <r>
      <rPr>
        <sz val="11"/>
        <color theme="1"/>
        <rFont val="Malgun Gothic"/>
        <charset val="134"/>
      </rPr>
      <t>00-12</t>
    </r>
    <r>
      <rPr>
        <sz val="11"/>
        <color theme="1"/>
        <rFont val="宋体"/>
        <charset val="134"/>
      </rPr>
      <t>：</t>
    </r>
    <r>
      <rPr>
        <sz val="11"/>
        <color theme="1"/>
        <rFont val="Malgun Gothic"/>
        <charset val="134"/>
      </rPr>
      <t>00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</si>
  <si>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algun Gothic"/>
        <charset val="134"/>
      </rPr>
      <t>向</t>
    </r>
    <r>
      <rPr>
        <sz val="11"/>
        <color theme="1"/>
        <rFont val="宋体"/>
        <charset val="134"/>
      </rPr>
      <t>阳</t>
    </r>
  </si>
  <si>
    <r>
      <rPr>
        <sz val="11"/>
        <color theme="1"/>
        <rFont val="Malgun Gothic"/>
        <charset val="134"/>
      </rPr>
      <t>19</t>
    </r>
    <r>
      <rPr>
        <sz val="11"/>
        <color theme="1"/>
        <rFont val="宋体"/>
        <charset val="134"/>
      </rPr>
      <t>号13：-17：00</t>
    </r>
  </si>
  <si>
    <t>年假</t>
  </si>
  <si>
    <r>
      <rPr>
        <sz val="11"/>
        <color theme="1"/>
        <rFont val="宋体"/>
        <charset val="134"/>
      </rPr>
      <t>补</t>
    </r>
    <r>
      <rPr>
        <sz val="11"/>
        <color theme="1"/>
        <rFont val="Malgun Gothic"/>
        <charset val="134"/>
      </rPr>
      <t>班</t>
    </r>
  </si>
  <si>
    <r>
      <rPr>
        <sz val="11"/>
        <color theme="1"/>
        <rFont val="Malgun Gothic"/>
        <charset val="134"/>
      </rPr>
      <t>已</t>
    </r>
    <r>
      <rPr>
        <sz val="11"/>
        <color theme="1"/>
        <rFont val="宋体"/>
        <charset val="134"/>
      </rPr>
      <t>补</t>
    </r>
  </si>
  <si>
    <r>
      <rPr>
        <sz val="11"/>
        <color theme="1"/>
        <rFont val="Malgun Gothic"/>
        <charset val="134"/>
      </rPr>
      <t>剩余</t>
    </r>
    <r>
      <rPr>
        <sz val="11"/>
        <color theme="1"/>
        <rFont val="宋体"/>
        <charset val="134"/>
      </rPr>
      <t>补班</t>
    </r>
  </si>
  <si>
    <t>补班</t>
  </si>
  <si>
    <t>陪产假</t>
  </si>
  <si>
    <r>
      <rPr>
        <sz val="11"/>
        <color theme="1"/>
        <rFont val="Malgun Gothic"/>
        <charset val="134"/>
      </rPr>
      <t>陪</t>
    </r>
    <r>
      <rPr>
        <sz val="11"/>
        <color theme="1"/>
        <rFont val="宋体"/>
        <charset val="134"/>
      </rPr>
      <t>产假</t>
    </r>
  </si>
  <si>
    <t>公休</t>
  </si>
  <si>
    <r>
      <rPr>
        <sz val="11"/>
        <color theme="1"/>
        <rFont val="Malgun Gothic"/>
        <charset val="134"/>
      </rPr>
      <t>T</t>
    </r>
    <r>
      <rPr>
        <sz val="11"/>
        <color theme="1"/>
        <rFont val="宋体"/>
        <charset val="134"/>
      </rPr>
      <t>仓库1月周末有正常班，算成了加班需每人减16小时</t>
    </r>
  </si>
  <si>
    <t>R仓库1月周末有正常班，算成了加班需每人减8小时</t>
  </si>
  <si>
    <r>
      <rPr>
        <sz val="11"/>
        <color theme="1"/>
        <rFont val="宋体"/>
        <charset val="134"/>
      </rPr>
      <t>迟</t>
    </r>
    <r>
      <rPr>
        <sz val="11"/>
        <color theme="1"/>
        <rFont val="Malgun Gothic"/>
        <charset val="134"/>
      </rPr>
      <t>到</t>
    </r>
  </si>
  <si>
    <r>
      <rPr>
        <sz val="11"/>
        <color theme="1"/>
        <rFont val="宋体"/>
        <charset val="134"/>
      </rPr>
      <t>2月需补</t>
    </r>
    <r>
      <rPr>
        <sz val="11"/>
        <color theme="1"/>
        <rFont val="Malgun Gothic"/>
        <charset val="134"/>
      </rPr>
      <t>班</t>
    </r>
  </si>
  <si>
    <r>
      <rPr>
        <sz val="11"/>
        <color theme="1"/>
        <rFont val="宋体"/>
        <charset val="134"/>
      </rPr>
      <t>3月需补</t>
    </r>
    <r>
      <rPr>
        <sz val="11"/>
        <color theme="1"/>
        <rFont val="Malgun Gothic"/>
        <charset val="134"/>
      </rPr>
      <t>班</t>
    </r>
  </si>
  <si>
    <r>
      <rPr>
        <sz val="11"/>
        <color theme="1"/>
        <rFont val="宋体"/>
        <charset val="134"/>
      </rPr>
      <t>调</t>
    </r>
    <r>
      <rPr>
        <sz val="11"/>
        <color theme="1"/>
        <rFont val="Malgun Gothic"/>
        <charset val="134"/>
      </rPr>
      <t>休</t>
    </r>
  </si>
  <si>
    <r>
      <rPr>
        <sz val="11"/>
        <color theme="1"/>
        <rFont val="Malgun Gothic"/>
        <charset val="134"/>
      </rPr>
      <t>0.3</t>
    </r>
    <r>
      <rPr>
        <sz val="11"/>
        <color theme="1"/>
        <rFont val="宋体"/>
        <charset val="134"/>
      </rPr>
      <t>小时</t>
    </r>
  </si>
  <si>
    <t>隔离</t>
  </si>
  <si>
    <r>
      <rPr>
        <sz val="11"/>
        <color theme="1"/>
        <rFont val="Malgun Gothic"/>
        <charset val="134"/>
      </rPr>
      <t>8小</t>
    </r>
    <r>
      <rPr>
        <sz val="11"/>
        <color theme="1"/>
        <rFont val="宋体"/>
        <charset val="134"/>
      </rPr>
      <t>时</t>
    </r>
  </si>
  <si>
    <t>未打卡</t>
  </si>
  <si>
    <t>4.23
8:00-17:00</t>
  </si>
  <si>
    <t>4.10、4.14</t>
  </si>
  <si>
    <t>离职</t>
  </si>
  <si>
    <t>4.8 13:00-17:00
4.13-4.15 年假</t>
  </si>
  <si>
    <t>出差</t>
  </si>
  <si>
    <t>补5月</t>
  </si>
  <si>
    <t>病假13
公休1</t>
  </si>
  <si>
    <r>
      <rPr>
        <sz val="11"/>
        <color theme="1"/>
        <rFont val="宋体"/>
        <charset val="134"/>
      </rPr>
      <t>请</t>
    </r>
    <r>
      <rPr>
        <sz val="11"/>
        <color theme="1"/>
        <rFont val="Malgun Gothic"/>
        <charset val="134"/>
      </rPr>
      <t>假0.6</t>
    </r>
  </si>
  <si>
    <r>
      <rPr>
        <sz val="11"/>
        <color theme="1"/>
        <rFont val="宋体"/>
        <charset val="134"/>
      </rPr>
      <t>请</t>
    </r>
    <r>
      <rPr>
        <sz val="11"/>
        <color theme="1"/>
        <rFont val="Malgun Gothic"/>
        <charset val="134"/>
      </rPr>
      <t>假0.5</t>
    </r>
  </si>
  <si>
    <t>公休4</t>
  </si>
  <si>
    <t>公休2</t>
  </si>
  <si>
    <t>公休3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</si>
</sst>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_ "/>
    <numFmt numFmtId="178" formatCode="yyyy/m/d;@"/>
    <numFmt numFmtId="179" formatCode="_ * #,##0.0_ ;_ * \-#,##0.0_ ;_ * &quot;-&quot;?_ ;_ @_ "/>
  </numFmts>
  <fonts count="35">
    <font>
      <sz val="11"/>
      <color theme="1"/>
      <name val="宋体"/>
      <charset val="134"/>
      <scheme val="minor"/>
    </font>
    <font>
      <sz val="11"/>
      <color theme="1"/>
      <name val="Malgun Gothic"/>
      <charset val="134"/>
    </font>
    <font>
      <b/>
      <sz val="11"/>
      <color theme="1"/>
      <name val="Malgun Gothic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11"/>
      <color rgb="FFFF0000"/>
      <name val="Malgun Gothic"/>
      <charset val="134"/>
    </font>
    <font>
      <sz val="11"/>
      <color rgb="FFFF0000"/>
      <name val="宋体"/>
      <charset val="134"/>
    </font>
    <font>
      <sz val="8"/>
      <color theme="1"/>
      <name val="Malgun Gothic"/>
      <charset val="134"/>
    </font>
    <font>
      <sz val="11"/>
      <name val="Malgun Gothic"/>
      <charset val="134"/>
    </font>
    <font>
      <b/>
      <sz val="11"/>
      <color rgb="FFC00000"/>
      <name val="Malgun Gothic"/>
      <charset val="134"/>
    </font>
    <font>
      <b/>
      <sz val="14"/>
      <color theme="1"/>
      <name val="Malgun Gothic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134"/>
    </font>
    <font>
      <sz val="8"/>
      <color theme="1"/>
      <name val="宋体"/>
      <charset val="134"/>
    </font>
    <font>
      <b/>
      <sz val="14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 tint="-0.349986266670736"/>
      </right>
      <top style="thick">
        <color theme="0" tint="-0.349986266670736"/>
      </top>
      <bottom style="double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ck">
        <color theme="0" tint="-0.349986266670736"/>
      </top>
      <bottom style="double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dashed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dashed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dashed">
        <color theme="0" tint="-0.349986266670736"/>
      </top>
      <bottom style="thin">
        <color auto="1"/>
      </bottom>
      <diagonal/>
    </border>
    <border>
      <left style="thin">
        <color theme="0" tint="-0.349986266670736"/>
      </left>
      <right/>
      <top style="thick">
        <color theme="0" tint="-0.349986266670736"/>
      </top>
      <bottom style="double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dashed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 style="thin">
        <color auto="1"/>
      </bottom>
      <diagonal/>
    </border>
    <border>
      <left style="thin">
        <color theme="0" tint="-0.349986266670736"/>
      </left>
      <right/>
      <top style="dashed">
        <color theme="0" tint="-0.349986266670736"/>
      </top>
      <bottom style="thin">
        <color theme="0" tint="-0.349986266670736"/>
      </bottom>
      <diagonal/>
    </border>
    <border>
      <left/>
      <right/>
      <top style="dashed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dashed">
        <color theme="0" tint="-0.349986266670736"/>
      </top>
      <bottom style="thin">
        <color auto="1"/>
      </bottom>
      <diagonal/>
    </border>
    <border>
      <left/>
      <right/>
      <top style="dashed">
        <color theme="0" tint="-0.349986266670736"/>
      </top>
      <bottom style="thin">
        <color auto="1"/>
      </bottom>
      <diagonal/>
    </border>
    <border>
      <left/>
      <right style="thin">
        <color theme="0" tint="-0.349986266670736"/>
      </right>
      <top style="dashed">
        <color theme="0" tint="-0.349986266670736"/>
      </top>
      <bottom style="thin">
        <color auto="1"/>
      </bottom>
      <diagonal/>
    </border>
    <border>
      <left/>
      <right style="thin">
        <color theme="0" tint="-0.349986266670736"/>
      </right>
      <top style="dashed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dashed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dashed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ck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dashed">
        <color theme="0" tint="-0.349986266670736"/>
      </top>
      <bottom style="thick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ck">
        <color theme="0" tint="-0.349986266670736"/>
      </bottom>
      <diagonal/>
    </border>
    <border>
      <left style="thin">
        <color theme="0" tint="-0.349986266670736"/>
      </left>
      <right/>
      <top/>
      <bottom style="thick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dashed">
        <color theme="0" tint="-0.349986266670736"/>
      </top>
      <bottom style="dashed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double">
        <color theme="0" tint="-0.349986266670736"/>
      </top>
      <bottom/>
      <diagonal/>
    </border>
    <border>
      <left/>
      <right style="thin">
        <color theme="0" tint="-0.349986266670736"/>
      </right>
      <top/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auto="1"/>
      </top>
      <bottom/>
      <diagonal/>
    </border>
    <border>
      <left style="thin">
        <color theme="0" tint="-0.349986266670736"/>
      </left>
      <right/>
      <top/>
      <bottom style="dashed">
        <color theme="0" tint="-0.34998626667073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2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46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0" borderId="4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27" borderId="49" applyNumberFormat="0" applyAlignment="0" applyProtection="0">
      <alignment vertical="center"/>
    </xf>
    <xf numFmtId="0" fontId="22" fillId="27" borderId="43" applyNumberFormat="0" applyAlignment="0" applyProtection="0">
      <alignment vertical="center"/>
    </xf>
    <xf numFmtId="0" fontId="14" fillId="21" borderId="42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" fontId="1" fillId="0" borderId="0" xfId="0" applyNumberFormat="1" applyFont="1" applyFill="1">
      <alignment vertical="center"/>
    </xf>
    <xf numFmtId="0" fontId="1" fillId="2" borderId="0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1" fillId="3" borderId="5" xfId="0" applyFont="1" applyFill="1" applyBorder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6" borderId="9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1" fillId="8" borderId="6" xfId="0" applyFont="1" applyFill="1" applyBorder="1">
      <alignment vertical="center"/>
    </xf>
    <xf numFmtId="0" fontId="3" fillId="3" borderId="6" xfId="0" applyFont="1" applyFill="1" applyBorder="1">
      <alignment vertical="center"/>
    </xf>
    <xf numFmtId="20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3" fillId="3" borderId="9" xfId="0" applyFont="1" applyFill="1" applyBorder="1">
      <alignment vertical="center"/>
    </xf>
    <xf numFmtId="0" fontId="1" fillId="0" borderId="19" xfId="0" applyFont="1" applyFill="1" applyBorder="1">
      <alignment vertical="center"/>
    </xf>
    <xf numFmtId="0" fontId="8" fillId="0" borderId="1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3" borderId="19" xfId="0" applyFont="1" applyFill="1" applyBorder="1">
      <alignment vertical="center"/>
    </xf>
    <xf numFmtId="0" fontId="3" fillId="6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2" borderId="13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19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19" xfId="0" applyFont="1" applyFill="1" applyBorder="1">
      <alignment vertical="center"/>
    </xf>
    <xf numFmtId="0" fontId="8" fillId="6" borderId="19" xfId="0" applyFont="1" applyFill="1" applyBorder="1">
      <alignment vertical="center"/>
    </xf>
    <xf numFmtId="177" fontId="1" fillId="0" borderId="9" xfId="0" applyNumberFormat="1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5" fillId="6" borderId="19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8" fillId="2" borderId="19" xfId="0" applyFont="1" applyFill="1" applyBorder="1">
      <alignment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13" xfId="0" applyFont="1" applyFill="1" applyBorder="1">
      <alignment vertical="center"/>
    </xf>
    <xf numFmtId="0" fontId="1" fillId="6" borderId="9" xfId="0" applyFont="1" applyFill="1" applyBorder="1">
      <alignment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5" fillId="3" borderId="13" xfId="0" applyFont="1" applyFill="1" applyBorder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5" borderId="9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177" fontId="1" fillId="0" borderId="1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5" borderId="19" xfId="0" applyFont="1" applyFill="1" applyBorder="1">
      <alignment vertical="center"/>
    </xf>
    <xf numFmtId="177" fontId="1" fillId="2" borderId="9" xfId="0" applyNumberFormat="1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8" fillId="5" borderId="19" xfId="0" applyFont="1" applyFill="1" applyBorder="1">
      <alignment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5" borderId="6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0" fillId="0" borderId="0" xfId="0" applyFill="1">
      <alignment vertical="center"/>
    </xf>
    <xf numFmtId="0" fontId="1" fillId="12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>
      <alignment vertical="center"/>
    </xf>
    <xf numFmtId="0" fontId="1" fillId="13" borderId="19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1" fillId="0" borderId="33" xfId="0" applyFont="1" applyFill="1" applyBorder="1">
      <alignment vertical="center"/>
    </xf>
    <xf numFmtId="0" fontId="1" fillId="0" borderId="34" xfId="0" applyFont="1" applyFill="1" applyBorder="1" applyAlignment="1">
      <alignment horizontal="center" vertical="center"/>
    </xf>
    <xf numFmtId="0" fontId="8" fillId="13" borderId="6" xfId="0" applyFont="1" applyFill="1" applyBorder="1">
      <alignment vertical="center"/>
    </xf>
    <xf numFmtId="0" fontId="8" fillId="13" borderId="19" xfId="0" applyFont="1" applyFill="1" applyBorder="1">
      <alignment vertical="center"/>
    </xf>
    <xf numFmtId="0" fontId="9" fillId="14" borderId="19" xfId="0" applyFont="1" applyFill="1" applyBorder="1">
      <alignment vertical="center"/>
    </xf>
    <xf numFmtId="0" fontId="1" fillId="15" borderId="3" xfId="0" applyFont="1" applyFill="1" applyBorder="1" applyAlignment="1">
      <alignment horizontal="center" vertical="center"/>
    </xf>
    <xf numFmtId="0" fontId="9" fillId="0" borderId="19" xfId="0" applyFont="1" applyFill="1" applyBorder="1">
      <alignment vertical="center"/>
    </xf>
    <xf numFmtId="0" fontId="9" fillId="16" borderId="19" xfId="0" applyFont="1" applyFill="1" applyBorder="1">
      <alignment vertical="center"/>
    </xf>
    <xf numFmtId="0" fontId="1" fillId="17" borderId="19" xfId="0" applyFont="1" applyFill="1" applyBorder="1">
      <alignment vertical="center"/>
    </xf>
    <xf numFmtId="0" fontId="1" fillId="13" borderId="6" xfId="0" applyFont="1" applyFill="1" applyBorder="1">
      <alignment vertical="center"/>
    </xf>
    <xf numFmtId="0" fontId="1" fillId="0" borderId="3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3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5" xfId="0" applyFont="1" applyBorder="1">
      <alignment vertical="center"/>
    </xf>
    <xf numFmtId="0" fontId="1" fillId="17" borderId="15" xfId="0" applyFont="1" applyFill="1" applyBorder="1">
      <alignment vertical="center"/>
    </xf>
    <xf numFmtId="0" fontId="1" fillId="0" borderId="3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178" fontId="1" fillId="18" borderId="3" xfId="0" applyNumberFormat="1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178" fontId="1" fillId="0" borderId="15" xfId="0" applyNumberFormat="1" applyFont="1" applyFill="1" applyBorder="1" applyAlignment="1">
      <alignment horizontal="center" vertical="center"/>
    </xf>
    <xf numFmtId="179" fontId="1" fillId="0" borderId="15" xfId="0" applyNumberFormat="1" applyFont="1" applyFill="1" applyBorder="1" applyAlignment="1">
      <alignment horizontal="center" vertical="center"/>
    </xf>
    <xf numFmtId="179" fontId="1" fillId="0" borderId="38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179" fontId="1" fillId="0" borderId="36" xfId="0" applyNumberFormat="1" applyFont="1" applyFill="1" applyBorder="1" applyAlignment="1">
      <alignment horizontal="center" vertical="center"/>
    </xf>
    <xf numFmtId="49" fontId="1" fillId="0" borderId="3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9" fontId="1" fillId="0" borderId="18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9" fontId="1" fillId="0" borderId="40" xfId="0" applyNumberFormat="1" applyFont="1" applyFill="1" applyBorder="1" applyAlignment="1">
      <alignment horizontal="center" vertical="center"/>
    </xf>
    <xf numFmtId="179" fontId="1" fillId="0" borderId="6" xfId="0" applyNumberFormat="1" applyFont="1" applyFill="1" applyBorder="1" applyAlignment="1">
      <alignment horizontal="center" vertical="center"/>
    </xf>
    <xf numFmtId="179" fontId="1" fillId="0" borderId="9" xfId="0" applyNumberFormat="1" applyFont="1" applyFill="1" applyBorder="1" applyAlignment="1">
      <alignment horizontal="center" vertical="center"/>
    </xf>
    <xf numFmtId="179" fontId="1" fillId="0" borderId="13" xfId="0" applyNumberFormat="1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79" fontId="1" fillId="0" borderId="41" xfId="0" applyNumberFormat="1" applyFont="1" applyFill="1" applyBorder="1" applyAlignment="1">
      <alignment horizontal="center" vertical="center"/>
    </xf>
    <xf numFmtId="179" fontId="1" fillId="0" borderId="22" xfId="0" applyNumberFormat="1" applyFont="1" applyFill="1" applyBorder="1" applyAlignment="1">
      <alignment horizontal="center" vertical="center"/>
    </xf>
    <xf numFmtId="179" fontId="1" fillId="0" borderId="2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AB58"/>
  <sheetViews>
    <sheetView showGridLines="0" topLeftCell="A4" workbookViewId="0">
      <selection activeCell="U7" sqref="U7"/>
    </sheetView>
  </sheetViews>
  <sheetFormatPr defaultColWidth="9" defaultRowHeight="16.5"/>
  <cols>
    <col min="1" max="3" width="9" style="173"/>
    <col min="4" max="4" width="11.875" style="173" customWidth="1"/>
    <col min="5" max="5" width="9" style="173"/>
    <col min="6" max="6" width="13.875" style="174" customWidth="1"/>
    <col min="7" max="8" width="13.875" style="173" customWidth="1"/>
    <col min="9" max="20" width="7.75" style="173" customWidth="1"/>
    <col min="21" max="22" width="9.875" style="173" customWidth="1"/>
    <col min="23" max="16384" width="9" style="173"/>
  </cols>
  <sheetData>
    <row r="3" ht="20.25" spans="2:2">
      <c r="B3" s="175" t="s">
        <v>0</v>
      </c>
    </row>
    <row r="5" s="15" customFormat="1" ht="35.1" customHeight="1" spans="2:22">
      <c r="B5" s="176" t="s">
        <v>1</v>
      </c>
      <c r="C5" s="177" t="s">
        <v>2</v>
      </c>
      <c r="D5" s="177" t="s">
        <v>3</v>
      </c>
      <c r="E5" s="177" t="s">
        <v>4</v>
      </c>
      <c r="F5" s="178" t="s">
        <v>5</v>
      </c>
      <c r="G5" s="177" t="s">
        <v>6</v>
      </c>
      <c r="H5" s="177" t="s">
        <v>7</v>
      </c>
      <c r="I5" s="177" t="s">
        <v>8</v>
      </c>
      <c r="J5" s="177" t="s">
        <v>9</v>
      </c>
      <c r="K5" s="177" t="s">
        <v>10</v>
      </c>
      <c r="L5" s="177" t="s">
        <v>11</v>
      </c>
      <c r="M5" s="177" t="s">
        <v>12</v>
      </c>
      <c r="N5" s="177" t="s">
        <v>13</v>
      </c>
      <c r="O5" s="177" t="s">
        <v>14</v>
      </c>
      <c r="P5" s="177" t="s">
        <v>15</v>
      </c>
      <c r="Q5" s="177" t="s">
        <v>16</v>
      </c>
      <c r="R5" s="177" t="s">
        <v>17</v>
      </c>
      <c r="S5" s="177" t="s">
        <v>18</v>
      </c>
      <c r="T5" s="177" t="s">
        <v>19</v>
      </c>
      <c r="U5" s="177" t="s">
        <v>20</v>
      </c>
      <c r="V5" s="198" t="s">
        <v>21</v>
      </c>
    </row>
    <row r="6" ht="17.25" spans="2:22">
      <c r="B6" s="180" t="s">
        <v>22</v>
      </c>
      <c r="C6" s="33" t="s">
        <v>23</v>
      </c>
      <c r="D6" s="33" t="s">
        <v>24</v>
      </c>
      <c r="E6" s="33" t="s">
        <v>25</v>
      </c>
      <c r="F6" s="181">
        <v>42940</v>
      </c>
      <c r="G6" s="182">
        <v>7</v>
      </c>
      <c r="H6" s="182">
        <v>10</v>
      </c>
      <c r="I6" s="195"/>
      <c r="J6" s="195"/>
      <c r="K6" s="195"/>
      <c r="L6" s="195">
        <v>0.5</v>
      </c>
      <c r="M6" s="195"/>
      <c r="N6" s="195"/>
      <c r="O6" s="195"/>
      <c r="P6" s="195">
        <v>2.2</v>
      </c>
      <c r="Q6" s="195"/>
      <c r="R6" s="195">
        <v>0.2</v>
      </c>
      <c r="S6" s="195"/>
      <c r="T6" s="195">
        <v>1</v>
      </c>
      <c r="U6" s="195">
        <f>G6+H6-I6-J6-K6-L6-M6-N6-O6-P6-Q6-R6-S6-T6</f>
        <v>13.1</v>
      </c>
      <c r="V6" s="199"/>
    </row>
    <row r="7" spans="2:22">
      <c r="B7" s="8"/>
      <c r="C7" s="9"/>
      <c r="D7" s="9"/>
      <c r="E7" s="9"/>
      <c r="F7" s="184"/>
      <c r="G7" s="185"/>
      <c r="H7" s="18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200">
        <f>SUM(I7:T7)</f>
        <v>0</v>
      </c>
    </row>
    <row r="8" spans="2:22">
      <c r="B8" s="180" t="s">
        <v>26</v>
      </c>
      <c r="C8" s="33" t="s">
        <v>27</v>
      </c>
      <c r="D8" s="33" t="s">
        <v>28</v>
      </c>
      <c r="E8" s="33" t="s">
        <v>29</v>
      </c>
      <c r="F8" s="181">
        <v>43080</v>
      </c>
      <c r="G8" s="182">
        <v>0</v>
      </c>
      <c r="H8" s="182">
        <v>5</v>
      </c>
      <c r="I8" s="195"/>
      <c r="J8" s="195"/>
      <c r="K8" s="195"/>
      <c r="L8" s="195"/>
      <c r="M8" s="195"/>
      <c r="N8" s="195"/>
      <c r="O8" s="195"/>
      <c r="P8" s="195">
        <v>5</v>
      </c>
      <c r="Q8" s="195"/>
      <c r="R8" s="195"/>
      <c r="S8" s="195"/>
      <c r="T8" s="195"/>
      <c r="U8" s="195">
        <f>G8+H8-I8-J8-K8-L8-M8-N8-O8-P8-Q8-R8-S8-T8</f>
        <v>0</v>
      </c>
      <c r="V8" s="199"/>
    </row>
    <row r="9" spans="2:22">
      <c r="B9" s="8"/>
      <c r="C9" s="9"/>
      <c r="D9" s="9"/>
      <c r="E9" s="9"/>
      <c r="F9" s="184"/>
      <c r="G9" s="185"/>
      <c r="H9" s="185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200">
        <f>SUM(I9:T9)</f>
        <v>0</v>
      </c>
    </row>
    <row r="10" spans="2:22">
      <c r="B10" s="180" t="s">
        <v>30</v>
      </c>
      <c r="C10" s="33" t="s">
        <v>31</v>
      </c>
      <c r="D10" s="33" t="s">
        <v>32</v>
      </c>
      <c r="E10" s="33" t="s">
        <v>29</v>
      </c>
      <c r="F10" s="181">
        <v>41361</v>
      </c>
      <c r="G10" s="182">
        <v>3</v>
      </c>
      <c r="H10" s="182">
        <v>10</v>
      </c>
      <c r="I10" s="195">
        <v>3</v>
      </c>
      <c r="J10" s="195"/>
      <c r="K10" s="195"/>
      <c r="L10" s="195"/>
      <c r="M10" s="195"/>
      <c r="N10" s="195">
        <v>0.4</v>
      </c>
      <c r="O10" s="195">
        <v>2</v>
      </c>
      <c r="P10" s="195">
        <v>3.3</v>
      </c>
      <c r="Q10" s="195">
        <v>0.1</v>
      </c>
      <c r="R10" s="195">
        <v>0.4</v>
      </c>
      <c r="S10" s="195">
        <v>1.1</v>
      </c>
      <c r="T10" s="195"/>
      <c r="U10" s="195">
        <f>G10+H10-I10-J10-K10-L10-M10-N10-O10-P10-Q10-R10-S10-T10</f>
        <v>2.7</v>
      </c>
      <c r="V10" s="199"/>
    </row>
    <row r="11" spans="2:22">
      <c r="B11" s="8"/>
      <c r="C11" s="9"/>
      <c r="D11" s="9"/>
      <c r="E11" s="9"/>
      <c r="F11" s="184"/>
      <c r="G11" s="185"/>
      <c r="H11" s="185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5">
        <f>G11+H11-I11-J11-K11-L11-M11-N11-O11-P11-Q11-R11-S11-T11</f>
        <v>0</v>
      </c>
      <c r="V11" s="200">
        <f>SUM(I11:T11)</f>
        <v>0</v>
      </c>
    </row>
    <row r="12" spans="2:22">
      <c r="B12" s="180" t="s">
        <v>33</v>
      </c>
      <c r="C12" s="33" t="s">
        <v>34</v>
      </c>
      <c r="D12" s="33" t="s">
        <v>28</v>
      </c>
      <c r="E12" s="33" t="s">
        <v>29</v>
      </c>
      <c r="F12" s="181">
        <v>43290</v>
      </c>
      <c r="G12" s="182">
        <v>0</v>
      </c>
      <c r="H12" s="182">
        <v>5</v>
      </c>
      <c r="I12" s="195"/>
      <c r="J12" s="195"/>
      <c r="K12" s="195"/>
      <c r="L12" s="195"/>
      <c r="M12" s="195"/>
      <c r="N12" s="195"/>
      <c r="O12" s="195"/>
      <c r="P12" s="195">
        <v>2</v>
      </c>
      <c r="Q12" s="195">
        <v>0.2</v>
      </c>
      <c r="R12" s="195">
        <v>0.3</v>
      </c>
      <c r="S12" s="195"/>
      <c r="T12" s="195"/>
      <c r="U12" s="195">
        <f>G12+H12-I12-J12-K12-L12-M12-N12-O12-P12-Q12-R12-S12-T12</f>
        <v>2.5</v>
      </c>
      <c r="V12" s="199"/>
    </row>
    <row r="13" spans="2:22">
      <c r="B13" s="8"/>
      <c r="C13" s="9"/>
      <c r="D13" s="9"/>
      <c r="E13" s="9"/>
      <c r="F13" s="184"/>
      <c r="G13" s="185"/>
      <c r="H13" s="185"/>
      <c r="I13" s="196"/>
      <c r="J13" s="196"/>
      <c r="K13" s="196">
        <v>1</v>
      </c>
      <c r="L13" s="196">
        <v>1</v>
      </c>
      <c r="M13" s="196"/>
      <c r="N13" s="196">
        <v>1</v>
      </c>
      <c r="O13" s="196"/>
      <c r="P13" s="196"/>
      <c r="Q13" s="196"/>
      <c r="R13" s="196"/>
      <c r="S13" s="196"/>
      <c r="T13" s="196"/>
      <c r="U13" s="195"/>
      <c r="V13" s="200">
        <f>SUM(I13:T13)</f>
        <v>3</v>
      </c>
    </row>
    <row r="14" spans="2:22">
      <c r="B14" s="180" t="s">
        <v>35</v>
      </c>
      <c r="C14" s="33" t="s">
        <v>36</v>
      </c>
      <c r="D14" s="33" t="s">
        <v>37</v>
      </c>
      <c r="E14" s="33" t="s">
        <v>38</v>
      </c>
      <c r="F14" s="181">
        <v>43313</v>
      </c>
      <c r="G14" s="182">
        <v>0</v>
      </c>
      <c r="H14" s="182">
        <v>5</v>
      </c>
      <c r="I14" s="195"/>
      <c r="J14" s="195"/>
      <c r="K14" s="195"/>
      <c r="L14" s="195"/>
      <c r="M14" s="195"/>
      <c r="N14" s="195"/>
      <c r="O14" s="195"/>
      <c r="P14" s="195">
        <v>5</v>
      </c>
      <c r="Q14" s="195"/>
      <c r="R14" s="195"/>
      <c r="S14" s="195"/>
      <c r="T14" s="195"/>
      <c r="U14" s="195">
        <f>G14+H14-I14-J14-K14-L14-M14-N14-O14-P14-Q14-R14-S14-T14</f>
        <v>0</v>
      </c>
      <c r="V14" s="199"/>
    </row>
    <row r="15" spans="2:22">
      <c r="B15" s="8"/>
      <c r="C15" s="9"/>
      <c r="D15" s="9"/>
      <c r="E15" s="9"/>
      <c r="F15" s="184"/>
      <c r="G15" s="185"/>
      <c r="H15" s="185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200">
        <f>SUM(I15:T15)</f>
        <v>0</v>
      </c>
    </row>
    <row r="16" spans="2:22">
      <c r="B16" s="180" t="s">
        <v>39</v>
      </c>
      <c r="C16" s="33" t="s">
        <v>40</v>
      </c>
      <c r="D16" s="33" t="s">
        <v>41</v>
      </c>
      <c r="E16" s="33" t="s">
        <v>29</v>
      </c>
      <c r="F16" s="181">
        <v>43397</v>
      </c>
      <c r="G16" s="182">
        <v>0</v>
      </c>
      <c r="H16" s="182">
        <v>5</v>
      </c>
      <c r="I16" s="195"/>
      <c r="J16" s="195"/>
      <c r="K16" s="195"/>
      <c r="L16" s="195"/>
      <c r="M16" s="195"/>
      <c r="N16" s="195"/>
      <c r="O16" s="195"/>
      <c r="P16" s="195">
        <v>5</v>
      </c>
      <c r="Q16" s="195"/>
      <c r="R16" s="195"/>
      <c r="S16" s="195"/>
      <c r="T16" s="195"/>
      <c r="U16" s="195">
        <f>G16+H16-I16-J16-K16-L16-M16-N16-O16-P16-Q16-R16-S16-T16</f>
        <v>0</v>
      </c>
      <c r="V16" s="199"/>
    </row>
    <row r="17" spans="2:22">
      <c r="B17" s="8"/>
      <c r="C17" s="9"/>
      <c r="D17" s="9"/>
      <c r="E17" s="9"/>
      <c r="F17" s="184"/>
      <c r="G17" s="185"/>
      <c r="H17" s="185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>
        <v>0.5</v>
      </c>
      <c r="T17" s="196"/>
      <c r="U17" s="196"/>
      <c r="V17" s="200">
        <f>SUM(I17:T17)</f>
        <v>0.5</v>
      </c>
    </row>
    <row r="18" spans="2:22">
      <c r="B18" s="180" t="s">
        <v>42</v>
      </c>
      <c r="C18" s="33" t="s">
        <v>43</v>
      </c>
      <c r="D18" s="33" t="s">
        <v>32</v>
      </c>
      <c r="E18" s="33" t="s">
        <v>25</v>
      </c>
      <c r="F18" s="181">
        <v>37536</v>
      </c>
      <c r="G18" s="182">
        <v>10</v>
      </c>
      <c r="H18" s="182">
        <v>10</v>
      </c>
      <c r="I18" s="195"/>
      <c r="J18" s="195"/>
      <c r="K18" s="195"/>
      <c r="L18" s="195"/>
      <c r="M18" s="195"/>
      <c r="N18" s="195"/>
      <c r="O18" s="195"/>
      <c r="P18" s="195">
        <v>5.5</v>
      </c>
      <c r="Q18" s="195"/>
      <c r="R18" s="195">
        <v>2</v>
      </c>
      <c r="S18" s="195"/>
      <c r="T18" s="195"/>
      <c r="U18" s="195">
        <f>G18+H18-I18-J18-K18-L18-M18-N18-O18-P18-Q18-R18-S18-T18</f>
        <v>12.5</v>
      </c>
      <c r="V18" s="199"/>
    </row>
    <row r="19" spans="2:22">
      <c r="B19" s="8"/>
      <c r="C19" s="9"/>
      <c r="D19" s="9"/>
      <c r="E19" s="9"/>
      <c r="F19" s="184"/>
      <c r="G19" s="185"/>
      <c r="H19" s="185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200">
        <f>SUM(I19:T19)</f>
        <v>0</v>
      </c>
    </row>
    <row r="20" spans="2:22">
      <c r="B20" s="180" t="s">
        <v>44</v>
      </c>
      <c r="C20" s="33" t="s">
        <v>45</v>
      </c>
      <c r="D20" s="33" t="s">
        <v>24</v>
      </c>
      <c r="E20" s="33" t="s">
        <v>29</v>
      </c>
      <c r="F20" s="181">
        <v>43521</v>
      </c>
      <c r="G20" s="182">
        <v>0</v>
      </c>
      <c r="H20" s="182">
        <f>5+1</f>
        <v>6</v>
      </c>
      <c r="I20" s="195"/>
      <c r="J20" s="195"/>
      <c r="K20" s="195"/>
      <c r="L20" s="195"/>
      <c r="M20" s="195"/>
      <c r="N20" s="195">
        <v>5</v>
      </c>
      <c r="O20" s="195"/>
      <c r="P20" s="195"/>
      <c r="Q20" s="195">
        <v>1</v>
      </c>
      <c r="R20" s="195"/>
      <c r="S20" s="195"/>
      <c r="T20" s="195"/>
      <c r="U20" s="195">
        <f t="shared" ref="U20:U22" si="0">G20+H20-I20-J20-K20-L20-M20-N20-O20-P20-Q20-R20-S20-T20</f>
        <v>0</v>
      </c>
      <c r="V20" s="199"/>
    </row>
    <row r="21" spans="2:22">
      <c r="B21" s="8"/>
      <c r="C21" s="9"/>
      <c r="D21" s="9"/>
      <c r="E21" s="9"/>
      <c r="F21" s="184"/>
      <c r="G21" s="185"/>
      <c r="H21" s="185"/>
      <c r="I21" s="196"/>
      <c r="J21" s="196"/>
      <c r="K21" s="196"/>
      <c r="L21" s="196"/>
      <c r="M21" s="196"/>
      <c r="N21" s="196"/>
      <c r="O21" s="196"/>
      <c r="P21" s="196"/>
      <c r="Q21" s="196">
        <v>3</v>
      </c>
      <c r="R21" s="196">
        <v>0.1</v>
      </c>
      <c r="S21" s="196">
        <v>0.2</v>
      </c>
      <c r="T21" s="196"/>
      <c r="U21" s="196"/>
      <c r="V21" s="200">
        <f>SUM(I21:T21)</f>
        <v>3.3</v>
      </c>
    </row>
    <row r="22" spans="2:22">
      <c r="B22" s="187" t="s">
        <v>46</v>
      </c>
      <c r="C22" s="33" t="s">
        <v>47</v>
      </c>
      <c r="D22" s="33" t="s">
        <v>41</v>
      </c>
      <c r="E22" s="33" t="s">
        <v>38</v>
      </c>
      <c r="F22" s="181">
        <v>43663</v>
      </c>
      <c r="G22" s="182">
        <v>0</v>
      </c>
      <c r="H22" s="182">
        <v>0</v>
      </c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>
        <f t="shared" si="0"/>
        <v>0</v>
      </c>
      <c r="V22" s="199"/>
    </row>
    <row r="23" s="172" customFormat="1" spans="1:28">
      <c r="A23" s="188"/>
      <c r="B23" s="189"/>
      <c r="C23" s="190"/>
      <c r="D23" s="190"/>
      <c r="E23" s="190"/>
      <c r="F23" s="191"/>
      <c r="G23" s="192"/>
      <c r="H23" s="192"/>
      <c r="I23" s="197"/>
      <c r="J23" s="197"/>
      <c r="K23" s="197"/>
      <c r="L23" s="197"/>
      <c r="M23" s="197"/>
      <c r="N23" s="197"/>
      <c r="O23" s="197"/>
      <c r="P23" s="197"/>
      <c r="Q23" s="197">
        <v>0.6</v>
      </c>
      <c r="R23" s="197"/>
      <c r="S23" s="197">
        <v>0.1</v>
      </c>
      <c r="T23" s="197"/>
      <c r="U23" s="197"/>
      <c r="V23" s="201">
        <f>SUM(I23:T23)</f>
        <v>0.7</v>
      </c>
      <c r="W23" s="188"/>
      <c r="X23" s="188"/>
      <c r="Y23" s="188"/>
      <c r="Z23" s="188"/>
      <c r="AA23" s="188"/>
      <c r="AB23" s="188"/>
    </row>
    <row r="24" spans="2:22">
      <c r="B24" s="187" t="s">
        <v>48</v>
      </c>
      <c r="C24" s="193" t="s">
        <v>49</v>
      </c>
      <c r="D24" s="33" t="s">
        <v>28</v>
      </c>
      <c r="E24" s="33" t="s">
        <v>29</v>
      </c>
      <c r="F24" s="181">
        <v>43780</v>
      </c>
      <c r="G24" s="182">
        <v>0</v>
      </c>
      <c r="H24" s="182">
        <v>0</v>
      </c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9"/>
    </row>
    <row r="25" s="172" customFormat="1" spans="1:28">
      <c r="A25" s="188"/>
      <c r="B25" s="189"/>
      <c r="C25" s="190"/>
      <c r="D25" s="9"/>
      <c r="E25" s="9"/>
      <c r="F25" s="191"/>
      <c r="G25" s="192"/>
      <c r="H25" s="192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>
        <v>0.7</v>
      </c>
      <c r="T25" s="197"/>
      <c r="U25" s="197"/>
      <c r="V25" s="201">
        <f>SUM(I25:U25)</f>
        <v>0.7</v>
      </c>
      <c r="W25" s="188"/>
      <c r="X25" s="188"/>
      <c r="Y25" s="188"/>
      <c r="Z25" s="188"/>
      <c r="AA25" s="188"/>
      <c r="AB25" s="188"/>
    </row>
    <row r="26" spans="1:28">
      <c r="A26" s="188"/>
      <c r="B26" s="180">
        <v>99031</v>
      </c>
      <c r="C26" s="193" t="s">
        <v>50</v>
      </c>
      <c r="D26" s="33" t="s">
        <v>32</v>
      </c>
      <c r="E26" s="33" t="s">
        <v>25</v>
      </c>
      <c r="F26" s="181">
        <v>39293</v>
      </c>
      <c r="G26" s="182"/>
      <c r="H26" s="182">
        <v>10</v>
      </c>
      <c r="I26" s="195"/>
      <c r="J26" s="195"/>
      <c r="K26" s="195"/>
      <c r="L26" s="195"/>
      <c r="M26" s="195"/>
      <c r="N26" s="195"/>
      <c r="O26" s="195"/>
      <c r="P26" s="195">
        <v>5</v>
      </c>
      <c r="Q26" s="195"/>
      <c r="R26" s="195"/>
      <c r="S26" s="195"/>
      <c r="T26" s="195"/>
      <c r="U26" s="195">
        <f>G26+H26-I26-J26-K26-L26-M26-N26-O26-P26-Q26-R26-S26-T26</f>
        <v>5</v>
      </c>
      <c r="V26" s="199"/>
      <c r="W26" s="188"/>
      <c r="X26" s="188"/>
      <c r="Y26" s="188"/>
      <c r="Z26" s="188"/>
      <c r="AA26" s="188"/>
      <c r="AB26" s="188"/>
    </row>
    <row r="27" s="172" customFormat="1" spans="1:28">
      <c r="A27" s="188"/>
      <c r="B27" s="189"/>
      <c r="C27" s="190"/>
      <c r="D27" s="9"/>
      <c r="E27" s="190"/>
      <c r="F27" s="191"/>
      <c r="G27" s="192"/>
      <c r="H27" s="192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201"/>
      <c r="W27" s="188"/>
      <c r="X27" s="188"/>
      <c r="Y27" s="188"/>
      <c r="Z27" s="188"/>
      <c r="AA27" s="188"/>
      <c r="AB27" s="188"/>
    </row>
    <row r="28" spans="1:28">
      <c r="A28" s="188"/>
      <c r="B28" s="180">
        <v>99500</v>
      </c>
      <c r="C28" s="193" t="s">
        <v>51</v>
      </c>
      <c r="D28" s="33" t="s">
        <v>52</v>
      </c>
      <c r="E28" s="33" t="s">
        <v>38</v>
      </c>
      <c r="F28" s="181">
        <v>41432</v>
      </c>
      <c r="G28" s="182">
        <v>0</v>
      </c>
      <c r="H28" s="182">
        <v>2</v>
      </c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>
        <f t="shared" ref="U28:U32" si="1">G28+H28-I28-J28-K28-L28-M28-N28-O28-P28-Q28-R28-S28-T28</f>
        <v>2</v>
      </c>
      <c r="V28" s="199"/>
      <c r="W28" s="188"/>
      <c r="X28" s="188"/>
      <c r="Y28" s="188"/>
      <c r="Z28" s="188"/>
      <c r="AA28" s="188"/>
      <c r="AB28" s="188"/>
    </row>
    <row r="29" s="172" customFormat="1" spans="1:28">
      <c r="A29" s="188"/>
      <c r="B29" s="189"/>
      <c r="C29" s="190"/>
      <c r="D29" s="190"/>
      <c r="E29" s="190"/>
      <c r="F29" s="191"/>
      <c r="G29" s="192"/>
      <c r="H29" s="192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201"/>
      <c r="W29" s="188"/>
      <c r="X29" s="188"/>
      <c r="Y29" s="188"/>
      <c r="Z29" s="188"/>
      <c r="AA29" s="188"/>
      <c r="AB29" s="188"/>
    </row>
    <row r="30" spans="1:28">
      <c r="A30" s="188"/>
      <c r="B30" s="180">
        <v>99771</v>
      </c>
      <c r="C30" s="33" t="s">
        <v>53</v>
      </c>
      <c r="D30" s="33" t="s">
        <v>52</v>
      </c>
      <c r="E30" s="33" t="s">
        <v>54</v>
      </c>
      <c r="F30" s="181">
        <v>42699</v>
      </c>
      <c r="G30" s="182">
        <v>0</v>
      </c>
      <c r="H30" s="182">
        <v>4.06</v>
      </c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>
        <f t="shared" si="1"/>
        <v>4.06</v>
      </c>
      <c r="V30" s="199"/>
      <c r="W30" s="188"/>
      <c r="X30" s="188"/>
      <c r="Y30" s="188"/>
      <c r="Z30" s="188"/>
      <c r="AA30" s="188"/>
      <c r="AB30" s="188"/>
    </row>
    <row r="31" s="172" customFormat="1" spans="1:28">
      <c r="A31" s="188"/>
      <c r="B31" s="189"/>
      <c r="C31" s="190"/>
      <c r="D31" s="190"/>
      <c r="E31" s="190"/>
      <c r="F31" s="191"/>
      <c r="G31" s="192"/>
      <c r="H31" s="192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201"/>
      <c r="W31" s="188"/>
      <c r="X31" s="188"/>
      <c r="Y31" s="188"/>
      <c r="Z31" s="188"/>
      <c r="AA31" s="188"/>
      <c r="AB31" s="188"/>
    </row>
    <row r="32" spans="1:28">
      <c r="A32" s="188"/>
      <c r="B32" s="180">
        <v>5180004</v>
      </c>
      <c r="C32" s="33" t="s">
        <v>55</v>
      </c>
      <c r="D32" s="33" t="s">
        <v>52</v>
      </c>
      <c r="E32" s="33" t="s">
        <v>38</v>
      </c>
      <c r="F32" s="181">
        <v>43108</v>
      </c>
      <c r="G32" s="182">
        <v>0</v>
      </c>
      <c r="H32" s="182">
        <v>4</v>
      </c>
      <c r="I32" s="195"/>
      <c r="J32" s="195"/>
      <c r="K32" s="195"/>
      <c r="L32" s="195"/>
      <c r="M32" s="195"/>
      <c r="N32" s="195"/>
      <c r="O32" s="195"/>
      <c r="P32" s="195"/>
      <c r="Q32" s="195"/>
      <c r="R32" s="195">
        <v>2</v>
      </c>
      <c r="S32" s="195"/>
      <c r="T32" s="195"/>
      <c r="U32" s="195">
        <f t="shared" si="1"/>
        <v>2</v>
      </c>
      <c r="V32" s="199"/>
      <c r="W32" s="188"/>
      <c r="X32" s="188"/>
      <c r="Y32" s="188"/>
      <c r="Z32" s="188"/>
      <c r="AA32" s="188"/>
      <c r="AB32" s="188"/>
    </row>
    <row r="33" spans="2:28">
      <c r="B33" s="189"/>
      <c r="C33" s="190"/>
      <c r="D33" s="190"/>
      <c r="E33" s="190"/>
      <c r="F33" s="191"/>
      <c r="G33" s="192"/>
      <c r="H33" s="192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201"/>
      <c r="W33" s="188"/>
      <c r="X33" s="188"/>
      <c r="Y33" s="188"/>
      <c r="Z33" s="188"/>
      <c r="AA33" s="188"/>
      <c r="AB33" s="188"/>
    </row>
    <row r="34" spans="1:28">
      <c r="A34" s="188"/>
      <c r="B34" s="180" t="s">
        <v>56</v>
      </c>
      <c r="C34" s="33" t="s">
        <v>57</v>
      </c>
      <c r="D34" s="33" t="s">
        <v>52</v>
      </c>
      <c r="E34" s="33" t="s">
        <v>38</v>
      </c>
      <c r="F34" s="181">
        <v>43784</v>
      </c>
      <c r="G34" s="182">
        <v>0</v>
      </c>
      <c r="H34" s="182">
        <v>0</v>
      </c>
      <c r="I34" s="195"/>
      <c r="J34" s="195"/>
      <c r="K34" s="195"/>
      <c r="L34" s="195"/>
      <c r="M34" s="195"/>
      <c r="N34" s="195"/>
      <c r="O34" s="195"/>
      <c r="P34" s="195"/>
      <c r="Q34" s="195"/>
      <c r="R34" s="195">
        <v>0</v>
      </c>
      <c r="S34" s="195"/>
      <c r="T34" s="195"/>
      <c r="U34" s="195">
        <f>G34+H34-I34-J34-K34-L34-M34-N34-O34-P34-Q34-R34-S34-T34</f>
        <v>0</v>
      </c>
      <c r="V34" s="199"/>
      <c r="W34" s="188"/>
      <c r="X34" s="188"/>
      <c r="Y34" s="188"/>
      <c r="Z34" s="188"/>
      <c r="AA34" s="188"/>
      <c r="AB34" s="188"/>
    </row>
    <row r="35" spans="2:28">
      <c r="B35" s="189"/>
      <c r="C35" s="190"/>
      <c r="D35" s="190"/>
      <c r="E35" s="190"/>
      <c r="F35" s="191"/>
      <c r="G35" s="192"/>
      <c r="H35" s="192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201"/>
      <c r="W35" s="188"/>
      <c r="X35" s="188"/>
      <c r="Y35" s="188"/>
      <c r="Z35" s="188"/>
      <c r="AA35" s="188"/>
      <c r="AB35" s="188"/>
    </row>
    <row r="36" spans="1:28">
      <c r="A36" s="188"/>
      <c r="B36" s="180" t="s">
        <v>58</v>
      </c>
      <c r="C36" s="33" t="s">
        <v>59</v>
      </c>
      <c r="D36" s="33" t="s">
        <v>32</v>
      </c>
      <c r="E36" s="33" t="s">
        <v>29</v>
      </c>
      <c r="F36" s="181">
        <v>40262</v>
      </c>
      <c r="G36" s="182">
        <v>0</v>
      </c>
      <c r="H36" s="182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9"/>
      <c r="W36" s="188"/>
      <c r="X36" s="188"/>
      <c r="Y36" s="188"/>
      <c r="Z36" s="188"/>
      <c r="AA36" s="188"/>
      <c r="AB36" s="188"/>
    </row>
    <row r="37" spans="2:28">
      <c r="B37" s="189"/>
      <c r="C37" s="190"/>
      <c r="D37" s="9"/>
      <c r="E37" s="190"/>
      <c r="F37" s="191"/>
      <c r="G37" s="192"/>
      <c r="H37" s="192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201"/>
      <c r="W37" s="188"/>
      <c r="X37" s="188"/>
      <c r="Y37" s="188"/>
      <c r="Z37" s="188"/>
      <c r="AA37" s="188"/>
      <c r="AB37" s="188"/>
    </row>
    <row r="38" spans="1:28">
      <c r="A38" s="188"/>
      <c r="B38" s="180" t="s">
        <v>60</v>
      </c>
      <c r="C38" s="33" t="s">
        <v>61</v>
      </c>
      <c r="D38" s="33" t="s">
        <v>32</v>
      </c>
      <c r="E38" s="33" t="s">
        <v>29</v>
      </c>
      <c r="F38" s="181">
        <v>40413</v>
      </c>
      <c r="G38" s="182">
        <v>0</v>
      </c>
      <c r="H38" s="182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9"/>
      <c r="W38" s="188"/>
      <c r="X38" s="188"/>
      <c r="Y38" s="188"/>
      <c r="Z38" s="188"/>
      <c r="AA38" s="188"/>
      <c r="AB38" s="188"/>
    </row>
    <row r="39" spans="2:28">
      <c r="B39" s="189"/>
      <c r="C39" s="190"/>
      <c r="D39" s="9"/>
      <c r="E39" s="190"/>
      <c r="F39" s="191"/>
      <c r="G39" s="192"/>
      <c r="H39" s="192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201"/>
      <c r="W39" s="188"/>
      <c r="X39" s="188"/>
      <c r="Y39" s="188"/>
      <c r="Z39" s="188"/>
      <c r="AA39" s="188"/>
      <c r="AB39" s="188"/>
    </row>
    <row r="40" spans="1:28">
      <c r="A40" s="188"/>
      <c r="B40" s="180" t="s">
        <v>62</v>
      </c>
      <c r="C40" s="33" t="s">
        <v>63</v>
      </c>
      <c r="D40" s="33" t="s">
        <v>32</v>
      </c>
      <c r="E40" s="33" t="s">
        <v>29</v>
      </c>
      <c r="F40" s="181">
        <v>41806</v>
      </c>
      <c r="G40" s="182">
        <v>0</v>
      </c>
      <c r="H40" s="182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9"/>
      <c r="W40" s="188"/>
      <c r="X40" s="188"/>
      <c r="Y40" s="188"/>
      <c r="Z40" s="188"/>
      <c r="AA40" s="188"/>
      <c r="AB40" s="188"/>
    </row>
    <row r="41" spans="2:28">
      <c r="B41" s="189"/>
      <c r="C41" s="190"/>
      <c r="D41" s="9"/>
      <c r="E41" s="190"/>
      <c r="F41" s="191"/>
      <c r="G41" s="192"/>
      <c r="H41" s="192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201"/>
      <c r="W41" s="188"/>
      <c r="X41" s="188"/>
      <c r="Y41" s="188"/>
      <c r="Z41" s="188"/>
      <c r="AA41" s="188"/>
      <c r="AB41" s="188"/>
    </row>
    <row r="42" spans="1:28">
      <c r="A42" s="188"/>
      <c r="B42" s="180" t="s">
        <v>64</v>
      </c>
      <c r="C42" s="33" t="s">
        <v>65</v>
      </c>
      <c r="D42" s="33" t="s">
        <v>32</v>
      </c>
      <c r="E42" s="33" t="s">
        <v>29</v>
      </c>
      <c r="F42" s="181">
        <v>42555</v>
      </c>
      <c r="G42" s="182">
        <v>0</v>
      </c>
      <c r="H42" s="182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9"/>
      <c r="W42" s="188"/>
      <c r="X42" s="188"/>
      <c r="Y42" s="188"/>
      <c r="Z42" s="188"/>
      <c r="AA42" s="188"/>
      <c r="AB42" s="188"/>
    </row>
    <row r="43" spans="2:28">
      <c r="B43" s="189"/>
      <c r="C43" s="190"/>
      <c r="D43" s="9"/>
      <c r="E43" s="190"/>
      <c r="F43" s="191"/>
      <c r="G43" s="192"/>
      <c r="H43" s="192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201"/>
      <c r="W43" s="188"/>
      <c r="X43" s="188"/>
      <c r="Y43" s="188"/>
      <c r="Z43" s="188"/>
      <c r="AA43" s="188"/>
      <c r="AB43" s="188"/>
    </row>
    <row r="44" spans="1:28">
      <c r="A44" s="188"/>
      <c r="B44" s="180" t="s">
        <v>66</v>
      </c>
      <c r="C44" s="33" t="s">
        <v>67</v>
      </c>
      <c r="D44" s="33" t="s">
        <v>52</v>
      </c>
      <c r="E44" s="33" t="s">
        <v>38</v>
      </c>
      <c r="F44" s="181">
        <v>39990</v>
      </c>
      <c r="G44" s="182">
        <v>0</v>
      </c>
      <c r="H44" s="182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9"/>
      <c r="W44" s="188"/>
      <c r="X44" s="188"/>
      <c r="Y44" s="188"/>
      <c r="Z44" s="188"/>
      <c r="AA44" s="188"/>
      <c r="AB44" s="188"/>
    </row>
    <row r="45" spans="2:28">
      <c r="B45" s="189"/>
      <c r="C45" s="190"/>
      <c r="D45" s="190"/>
      <c r="E45" s="190"/>
      <c r="F45" s="191"/>
      <c r="G45" s="192"/>
      <c r="H45" s="192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201"/>
      <c r="W45" s="188"/>
      <c r="X45" s="188"/>
      <c r="Y45" s="188"/>
      <c r="Z45" s="188"/>
      <c r="AA45" s="188"/>
      <c r="AB45" s="188"/>
    </row>
    <row r="46" spans="1:28">
      <c r="A46" s="188"/>
      <c r="B46" s="180">
        <v>4000332</v>
      </c>
      <c r="C46" s="33" t="s">
        <v>68</v>
      </c>
      <c r="D46" s="33" t="s">
        <v>52</v>
      </c>
      <c r="E46" s="33" t="s">
        <v>38</v>
      </c>
      <c r="F46" s="181">
        <v>37705</v>
      </c>
      <c r="G46" s="182">
        <v>0</v>
      </c>
      <c r="H46" s="182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9"/>
      <c r="W46" s="188"/>
      <c r="X46" s="188"/>
      <c r="Y46" s="188"/>
      <c r="Z46" s="188"/>
      <c r="AA46" s="188"/>
      <c r="AB46" s="188"/>
    </row>
    <row r="47" spans="2:28">
      <c r="B47" s="189"/>
      <c r="C47" s="190"/>
      <c r="D47" s="190"/>
      <c r="E47" s="190"/>
      <c r="F47" s="191"/>
      <c r="G47" s="192"/>
      <c r="H47" s="192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201"/>
      <c r="W47" s="188"/>
      <c r="X47" s="188"/>
      <c r="Y47" s="188"/>
      <c r="Z47" s="188"/>
      <c r="AA47" s="188"/>
      <c r="AB47" s="188"/>
    </row>
    <row r="48" spans="1:28">
      <c r="A48" s="188"/>
      <c r="B48" s="180" t="s">
        <v>69</v>
      </c>
      <c r="C48" s="33" t="s">
        <v>70</v>
      </c>
      <c r="D48" s="33" t="s">
        <v>52</v>
      </c>
      <c r="E48" s="33" t="s">
        <v>71</v>
      </c>
      <c r="F48" s="181">
        <v>40585</v>
      </c>
      <c r="G48" s="182">
        <v>0</v>
      </c>
      <c r="H48" s="182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9"/>
      <c r="W48" s="188"/>
      <c r="X48" s="188"/>
      <c r="Y48" s="188"/>
      <c r="Z48" s="188"/>
      <c r="AA48" s="188"/>
      <c r="AB48" s="188"/>
    </row>
    <row r="49" spans="2:28">
      <c r="B49" s="189"/>
      <c r="C49" s="190"/>
      <c r="D49" s="190"/>
      <c r="E49" s="190"/>
      <c r="F49" s="191"/>
      <c r="G49" s="192"/>
      <c r="H49" s="192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201"/>
      <c r="W49" s="188"/>
      <c r="X49" s="188"/>
      <c r="Y49" s="188"/>
      <c r="Z49" s="188"/>
      <c r="AA49" s="188"/>
      <c r="AB49" s="188"/>
    </row>
    <row r="50" spans="1:28">
      <c r="A50" s="188"/>
      <c r="B50" s="180" t="s">
        <v>72</v>
      </c>
      <c r="C50" s="33" t="s">
        <v>73</v>
      </c>
      <c r="D50" s="33" t="s">
        <v>52</v>
      </c>
      <c r="E50" s="33" t="s">
        <v>74</v>
      </c>
      <c r="F50" s="181">
        <v>41267</v>
      </c>
      <c r="G50" s="182">
        <v>0</v>
      </c>
      <c r="H50" s="182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9"/>
      <c r="W50" s="188"/>
      <c r="X50" s="188"/>
      <c r="Y50" s="188"/>
      <c r="Z50" s="188"/>
      <c r="AA50" s="188"/>
      <c r="AB50" s="188"/>
    </row>
    <row r="51" spans="2:28">
      <c r="B51" s="189"/>
      <c r="C51" s="190"/>
      <c r="D51" s="190"/>
      <c r="E51" s="190"/>
      <c r="F51" s="191"/>
      <c r="G51" s="192"/>
      <c r="H51" s="192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201"/>
      <c r="W51" s="188"/>
      <c r="X51" s="188"/>
      <c r="Y51" s="188"/>
      <c r="Z51" s="188"/>
      <c r="AA51" s="188"/>
      <c r="AB51" s="188"/>
    </row>
    <row r="52" spans="1:28">
      <c r="A52" s="188"/>
      <c r="B52" s="180" t="s">
        <v>75</v>
      </c>
      <c r="C52" s="33" t="s">
        <v>76</v>
      </c>
      <c r="D52" s="33" t="s">
        <v>52</v>
      </c>
      <c r="E52" s="33" t="s">
        <v>74</v>
      </c>
      <c r="F52" s="181">
        <v>42936</v>
      </c>
      <c r="G52" s="182">
        <v>0</v>
      </c>
      <c r="H52" s="182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9"/>
      <c r="W52" s="188"/>
      <c r="X52" s="188"/>
      <c r="Y52" s="188"/>
      <c r="Z52" s="188"/>
      <c r="AA52" s="188"/>
      <c r="AB52" s="188"/>
    </row>
    <row r="53" spans="2:28">
      <c r="B53" s="189"/>
      <c r="C53" s="190"/>
      <c r="D53" s="190"/>
      <c r="E53" s="190"/>
      <c r="F53" s="191"/>
      <c r="G53" s="192"/>
      <c r="H53" s="192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201"/>
      <c r="W53" s="188"/>
      <c r="X53" s="188"/>
      <c r="Y53" s="188"/>
      <c r="Z53" s="188"/>
      <c r="AA53" s="188"/>
      <c r="AB53" s="188"/>
    </row>
    <row r="54" spans="1:28">
      <c r="A54" s="188"/>
      <c r="B54" s="180">
        <v>880025</v>
      </c>
      <c r="C54" s="33" t="s">
        <v>77</v>
      </c>
      <c r="D54" s="33" t="s">
        <v>52</v>
      </c>
      <c r="E54" s="33" t="s">
        <v>54</v>
      </c>
      <c r="F54" s="181">
        <v>43819</v>
      </c>
      <c r="G54" s="182">
        <v>0</v>
      </c>
      <c r="H54" s="182">
        <v>0</v>
      </c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9"/>
      <c r="W54" s="188"/>
      <c r="X54" s="188"/>
      <c r="Y54" s="188"/>
      <c r="Z54" s="188"/>
      <c r="AA54" s="188"/>
      <c r="AB54" s="188"/>
    </row>
    <row r="55" spans="2:28">
      <c r="B55" s="189"/>
      <c r="C55" s="190"/>
      <c r="D55" s="190"/>
      <c r="E55" s="190"/>
      <c r="F55" s="191"/>
      <c r="G55" s="192"/>
      <c r="H55" s="192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201"/>
      <c r="W55" s="188"/>
      <c r="X55" s="188"/>
      <c r="Y55" s="188"/>
      <c r="Z55" s="188"/>
      <c r="AA55" s="188"/>
      <c r="AB55" s="188"/>
    </row>
    <row r="56" spans="1:28">
      <c r="A56" s="188"/>
      <c r="B56" s="180"/>
      <c r="C56" s="33"/>
      <c r="D56" s="33"/>
      <c r="E56" s="33"/>
      <c r="F56" s="181"/>
      <c r="G56" s="182"/>
      <c r="H56" s="182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9"/>
      <c r="W56" s="188"/>
      <c r="X56" s="188"/>
      <c r="Y56" s="188"/>
      <c r="Z56" s="188"/>
      <c r="AA56" s="188"/>
      <c r="AB56" s="188"/>
    </row>
    <row r="57" spans="2:28">
      <c r="B57" s="189"/>
      <c r="C57" s="190"/>
      <c r="D57" s="190"/>
      <c r="E57" s="190"/>
      <c r="F57" s="191"/>
      <c r="G57" s="192"/>
      <c r="H57" s="192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201"/>
      <c r="W57" s="188"/>
      <c r="X57" s="188"/>
      <c r="Y57" s="188"/>
      <c r="Z57" s="188"/>
      <c r="AA57" s="188"/>
      <c r="AB57" s="188"/>
    </row>
    <row r="58" spans="1:28">
      <c r="A58" s="188"/>
      <c r="B58" s="180"/>
      <c r="C58" s="33"/>
      <c r="D58" s="33"/>
      <c r="E58" s="33"/>
      <c r="F58" s="181"/>
      <c r="G58" s="182"/>
      <c r="H58" s="182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9"/>
      <c r="W58" s="188"/>
      <c r="X58" s="188"/>
      <c r="Y58" s="188"/>
      <c r="Z58" s="188"/>
      <c r="AA58" s="188"/>
      <c r="AB58" s="188"/>
    </row>
  </sheetData>
  <mergeCells count="182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</mergeCells>
  <pageMargins left="0.75" right="0.75" top="1" bottom="1" header="0.5" footer="0.5"/>
  <pageSetup paperSize="9" scale="65" fitToHeight="0" orientation="landscape"/>
  <headerFooter/>
  <ignoredErrors>
    <ignoredError sqref="B18:B22 B6:B17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N23"/>
  <sheetViews>
    <sheetView topLeftCell="Q1" workbookViewId="0">
      <selection activeCell="G26" sqref="G26"/>
    </sheetView>
  </sheetViews>
  <sheetFormatPr defaultColWidth="9" defaultRowHeight="16.5"/>
  <cols>
    <col min="1" max="31" width="9" style="3"/>
    <col min="37" max="16384" width="9" style="3"/>
  </cols>
  <sheetData>
    <row r="3" spans="2:2">
      <c r="B3" s="5" t="s">
        <v>117</v>
      </c>
    </row>
    <row r="5" ht="18" spans="2:40">
      <c r="B5" s="6" t="s">
        <v>84</v>
      </c>
      <c r="C5" s="7" t="s">
        <v>85</v>
      </c>
      <c r="D5" s="7" t="s">
        <v>86</v>
      </c>
      <c r="E5" s="7" t="s">
        <v>2</v>
      </c>
      <c r="F5" s="7">
        <v>1</v>
      </c>
      <c r="G5" s="7">
        <v>2</v>
      </c>
      <c r="H5" s="130">
        <v>3</v>
      </c>
      <c r="I5" s="130">
        <v>4</v>
      </c>
      <c r="J5" s="7">
        <v>5</v>
      </c>
      <c r="K5" s="7">
        <v>6</v>
      </c>
      <c r="L5" s="7">
        <v>7</v>
      </c>
      <c r="M5" s="7">
        <v>8</v>
      </c>
      <c r="N5" s="7">
        <v>9</v>
      </c>
      <c r="O5" s="130">
        <v>10</v>
      </c>
      <c r="P5" s="130">
        <v>11</v>
      </c>
      <c r="Q5" s="7">
        <v>12</v>
      </c>
      <c r="R5" s="7">
        <v>13</v>
      </c>
      <c r="S5" s="7">
        <v>14</v>
      </c>
      <c r="T5" s="7">
        <v>15</v>
      </c>
      <c r="U5" s="7">
        <v>16</v>
      </c>
      <c r="V5" s="130">
        <v>17</v>
      </c>
      <c r="W5" s="130">
        <v>18</v>
      </c>
      <c r="X5" s="7">
        <v>19</v>
      </c>
      <c r="Y5" s="7">
        <v>20</v>
      </c>
      <c r="Z5" s="7">
        <v>21</v>
      </c>
      <c r="AA5" s="7">
        <v>22</v>
      </c>
      <c r="AB5" s="7">
        <v>23</v>
      </c>
      <c r="AC5" s="130">
        <v>24</v>
      </c>
      <c r="AD5" s="130">
        <v>25</v>
      </c>
      <c r="AE5" s="7">
        <v>26</v>
      </c>
      <c r="AF5" s="7">
        <v>27</v>
      </c>
      <c r="AG5" s="7">
        <v>28</v>
      </c>
      <c r="AH5" s="7">
        <v>29</v>
      </c>
      <c r="AI5" s="7">
        <v>30</v>
      </c>
      <c r="AJ5" s="130">
        <v>31</v>
      </c>
      <c r="AK5" s="7" t="s">
        <v>87</v>
      </c>
      <c r="AL5" s="7" t="s">
        <v>88</v>
      </c>
      <c r="AM5" s="31" t="s">
        <v>114</v>
      </c>
      <c r="AN5" s="32" t="s">
        <v>97</v>
      </c>
    </row>
    <row r="6" ht="17.25" spans="2:40">
      <c r="B6" s="8">
        <v>5</v>
      </c>
      <c r="C6" s="9" t="s">
        <v>24</v>
      </c>
      <c r="D6" s="9" t="s">
        <v>90</v>
      </c>
      <c r="E6" s="9" t="s">
        <v>23</v>
      </c>
      <c r="F6" s="47">
        <v>1</v>
      </c>
      <c r="G6" s="47">
        <v>1</v>
      </c>
      <c r="H6" s="47"/>
      <c r="I6" s="47"/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/>
      <c r="P6" s="47"/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/>
      <c r="W6" s="47"/>
      <c r="X6" s="138">
        <v>0.8</v>
      </c>
      <c r="Y6" s="47">
        <v>1</v>
      </c>
      <c r="Z6" s="47">
        <v>1</v>
      </c>
      <c r="AA6" s="47">
        <v>1</v>
      </c>
      <c r="AB6" s="47">
        <v>0.6</v>
      </c>
      <c r="AC6" s="47"/>
      <c r="AD6" s="47"/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7"/>
      <c r="AK6" s="33">
        <f>SUM(F7:G7)+SUM(J7:N7)+SUM(Q7:U7)+SUM(X7:AB7)+SUM(AE7:AI7)</f>
        <v>12.5</v>
      </c>
      <c r="AL6" s="33">
        <f>H7+I7+O7+P7+V7+W7+AC7+AD7+AJ7</f>
        <v>4</v>
      </c>
      <c r="AM6" s="34"/>
      <c r="AN6" s="34"/>
    </row>
    <row r="7" spans="2:40">
      <c r="B7" s="12"/>
      <c r="C7" s="13"/>
      <c r="D7" s="13"/>
      <c r="E7" s="13"/>
      <c r="F7" s="48"/>
      <c r="G7" s="48"/>
      <c r="H7" s="48"/>
      <c r="I7" s="48"/>
      <c r="J7" s="48"/>
      <c r="K7" s="48"/>
      <c r="L7" s="48"/>
      <c r="M7" s="48">
        <v>1</v>
      </c>
      <c r="N7" s="48"/>
      <c r="O7" s="48"/>
      <c r="P7" s="48"/>
      <c r="Q7" s="48"/>
      <c r="R7" s="48">
        <v>1.5</v>
      </c>
      <c r="S7" s="48">
        <v>2</v>
      </c>
      <c r="T7" s="48"/>
      <c r="U7" s="48"/>
      <c r="V7" s="48"/>
      <c r="W7" s="48"/>
      <c r="X7" s="48"/>
      <c r="Y7" s="48"/>
      <c r="Z7" s="48"/>
      <c r="AA7" s="48">
        <v>1</v>
      </c>
      <c r="AB7" s="48"/>
      <c r="AC7" s="48">
        <v>4</v>
      </c>
      <c r="AD7" s="48"/>
      <c r="AE7" s="48">
        <v>1</v>
      </c>
      <c r="AF7" s="48"/>
      <c r="AG7" s="48">
        <v>2</v>
      </c>
      <c r="AH7" s="48">
        <v>2</v>
      </c>
      <c r="AI7" s="48">
        <v>2</v>
      </c>
      <c r="AJ7" s="48"/>
      <c r="AK7" s="35"/>
      <c r="AL7" s="35"/>
      <c r="AM7" s="36"/>
      <c r="AN7" s="36"/>
    </row>
    <row r="8" spans="2:40">
      <c r="B8" s="12">
        <v>6</v>
      </c>
      <c r="C8" s="13" t="s">
        <v>28</v>
      </c>
      <c r="D8" s="13" t="s">
        <v>90</v>
      </c>
      <c r="E8" s="13" t="s">
        <v>27</v>
      </c>
      <c r="F8" s="68">
        <v>1</v>
      </c>
      <c r="G8" s="68">
        <v>1</v>
      </c>
      <c r="H8" s="68"/>
      <c r="I8" s="68"/>
      <c r="J8" s="68">
        <v>1</v>
      </c>
      <c r="K8" s="68">
        <v>1</v>
      </c>
      <c r="L8" s="68">
        <v>1</v>
      </c>
      <c r="M8" s="68">
        <v>1</v>
      </c>
      <c r="N8" s="68">
        <v>1</v>
      </c>
      <c r="O8" s="68"/>
      <c r="P8" s="68"/>
      <c r="Q8" s="134">
        <v>1</v>
      </c>
      <c r="R8" s="134">
        <v>1</v>
      </c>
      <c r="S8" s="134">
        <v>1</v>
      </c>
      <c r="T8" s="134">
        <v>1</v>
      </c>
      <c r="U8" s="134">
        <v>1</v>
      </c>
      <c r="V8" s="68"/>
      <c r="W8" s="68"/>
      <c r="X8" s="68">
        <v>1</v>
      </c>
      <c r="Y8" s="68">
        <v>1</v>
      </c>
      <c r="Z8" s="68">
        <v>1</v>
      </c>
      <c r="AA8" s="68">
        <v>1</v>
      </c>
      <c r="AB8" s="68">
        <v>1</v>
      </c>
      <c r="AC8" s="68"/>
      <c r="AD8" s="68"/>
      <c r="AE8" s="68">
        <v>1</v>
      </c>
      <c r="AF8" s="68">
        <v>1</v>
      </c>
      <c r="AG8" s="68">
        <v>1</v>
      </c>
      <c r="AH8" s="68">
        <v>1</v>
      </c>
      <c r="AI8" s="68">
        <v>1</v>
      </c>
      <c r="AJ8" s="68"/>
      <c r="AK8" s="33">
        <f>SUM(F9:G9)+SUM(J9:N9)+SUM(Q9:U9)+SUM(X9:AB9)+SUM(AE9:AI9)</f>
        <v>11.5</v>
      </c>
      <c r="AL8" s="33">
        <f>H9+I9+O9+P9+V9+W9+AC9+AD9+AJ9</f>
        <v>0</v>
      </c>
      <c r="AM8" s="34"/>
      <c r="AN8" s="89"/>
    </row>
    <row r="9" spans="2:40">
      <c r="B9" s="12"/>
      <c r="C9" s="13" t="s">
        <v>28</v>
      </c>
      <c r="D9" s="13" t="s">
        <v>90</v>
      </c>
      <c r="E9" s="13"/>
      <c r="F9" s="48"/>
      <c r="G9" s="48"/>
      <c r="H9" s="48"/>
      <c r="I9" s="48"/>
      <c r="J9" s="48"/>
      <c r="K9" s="48"/>
      <c r="L9" s="48"/>
      <c r="M9" s="48"/>
      <c r="N9" s="48">
        <v>1</v>
      </c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>
        <v>1</v>
      </c>
      <c r="AB9" s="48">
        <v>1.5</v>
      </c>
      <c r="AC9" s="48"/>
      <c r="AD9" s="48"/>
      <c r="AE9" s="48">
        <v>2</v>
      </c>
      <c r="AF9" s="48"/>
      <c r="AG9" s="48">
        <v>2.5</v>
      </c>
      <c r="AH9" s="48">
        <v>2.5</v>
      </c>
      <c r="AI9" s="48">
        <v>1</v>
      </c>
      <c r="AJ9" s="48"/>
      <c r="AK9" s="35"/>
      <c r="AL9" s="35"/>
      <c r="AM9" s="36"/>
      <c r="AN9" s="36"/>
    </row>
    <row r="10" spans="2:40">
      <c r="B10" s="12">
        <v>7</v>
      </c>
      <c r="C10" s="13" t="s">
        <v>91</v>
      </c>
      <c r="D10" s="13" t="s">
        <v>90</v>
      </c>
      <c r="E10" s="13" t="s">
        <v>31</v>
      </c>
      <c r="F10" s="68">
        <v>1</v>
      </c>
      <c r="G10" s="68">
        <v>1</v>
      </c>
      <c r="H10" s="68"/>
      <c r="I10" s="68"/>
      <c r="J10" s="68">
        <v>1</v>
      </c>
      <c r="K10" s="68">
        <v>1</v>
      </c>
      <c r="L10" s="68">
        <v>1</v>
      </c>
      <c r="M10" s="68">
        <v>1</v>
      </c>
      <c r="N10" s="68">
        <v>1</v>
      </c>
      <c r="O10" s="68"/>
      <c r="P10" s="68"/>
      <c r="Q10" s="134">
        <v>1</v>
      </c>
      <c r="R10" s="134">
        <v>1</v>
      </c>
      <c r="S10" s="134">
        <v>1</v>
      </c>
      <c r="T10" s="69">
        <v>1</v>
      </c>
      <c r="U10" s="69">
        <v>1</v>
      </c>
      <c r="V10" s="68"/>
      <c r="W10" s="68"/>
      <c r="X10" s="139">
        <v>0.7</v>
      </c>
      <c r="Y10" s="68">
        <v>1</v>
      </c>
      <c r="Z10" s="68">
        <v>1</v>
      </c>
      <c r="AA10" s="68">
        <v>1</v>
      </c>
      <c r="AB10" s="68">
        <v>1</v>
      </c>
      <c r="AC10" s="68"/>
      <c r="AD10" s="68"/>
      <c r="AE10" s="68">
        <v>1</v>
      </c>
      <c r="AF10" s="68">
        <v>1</v>
      </c>
      <c r="AG10" s="68">
        <v>1</v>
      </c>
      <c r="AH10" s="68">
        <v>1</v>
      </c>
      <c r="AI10" s="68">
        <v>1</v>
      </c>
      <c r="AJ10" s="68"/>
      <c r="AK10" s="33">
        <f>SUM(F11:G11)+SUM(J11:N11)+SUM(Q11:U11)+SUM(X11:AB11)+SUM(AE11:AI11)</f>
        <v>6.5</v>
      </c>
      <c r="AL10" s="33">
        <f>H11+I11+O11+P11+V11+W11+AC11+AD11+AJ11</f>
        <v>4</v>
      </c>
      <c r="AM10" s="34"/>
      <c r="AN10" s="89"/>
    </row>
    <row r="11" spans="2:40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>
        <v>1</v>
      </c>
      <c r="Z11" s="48">
        <v>2.5</v>
      </c>
      <c r="AA11" s="48">
        <v>2</v>
      </c>
      <c r="AB11" s="48"/>
      <c r="AC11" s="48">
        <v>4</v>
      </c>
      <c r="AD11" s="48"/>
      <c r="AE11" s="48">
        <v>1</v>
      </c>
      <c r="AF11" s="48"/>
      <c r="AG11" s="48"/>
      <c r="AH11" s="48"/>
      <c r="AI11" s="48"/>
      <c r="AJ11" s="48"/>
      <c r="AK11" s="35"/>
      <c r="AL11" s="35"/>
      <c r="AM11" s="36"/>
      <c r="AN11" s="36"/>
    </row>
    <row r="12" spans="2:40">
      <c r="B12" s="12">
        <v>8</v>
      </c>
      <c r="C12" s="13" t="s">
        <v>28</v>
      </c>
      <c r="D12" s="13" t="s">
        <v>90</v>
      </c>
      <c r="E12" s="13" t="s">
        <v>34</v>
      </c>
      <c r="F12" s="68">
        <v>1</v>
      </c>
      <c r="G12" s="68">
        <v>1</v>
      </c>
      <c r="H12" s="68"/>
      <c r="I12" s="69"/>
      <c r="J12" s="68">
        <v>1</v>
      </c>
      <c r="K12" s="68">
        <v>1</v>
      </c>
      <c r="L12" s="68">
        <v>1</v>
      </c>
      <c r="M12" s="69">
        <v>1</v>
      </c>
      <c r="N12" s="68">
        <v>1</v>
      </c>
      <c r="O12" s="68"/>
      <c r="P12" s="68"/>
      <c r="Q12" s="68">
        <v>1</v>
      </c>
      <c r="R12" s="68">
        <v>1</v>
      </c>
      <c r="S12" s="68">
        <v>1</v>
      </c>
      <c r="T12" s="134">
        <v>1</v>
      </c>
      <c r="U12" s="134">
        <v>1</v>
      </c>
      <c r="V12" s="68"/>
      <c r="W12" s="68"/>
      <c r="X12" s="68">
        <v>1</v>
      </c>
      <c r="Y12" s="68">
        <v>1</v>
      </c>
      <c r="Z12" s="68">
        <v>1</v>
      </c>
      <c r="AA12" s="68">
        <v>1</v>
      </c>
      <c r="AB12" s="68">
        <v>1</v>
      </c>
      <c r="AC12" s="68"/>
      <c r="AD12" s="68"/>
      <c r="AE12" s="68">
        <v>1</v>
      </c>
      <c r="AF12" s="68">
        <v>1</v>
      </c>
      <c r="AG12" s="68">
        <v>1</v>
      </c>
      <c r="AH12" s="68">
        <v>1</v>
      </c>
      <c r="AI12" s="68">
        <v>1</v>
      </c>
      <c r="AJ12" s="68"/>
      <c r="AK12" s="33">
        <f>SUM(F13:G13)+SUM(J13:N13)+SUM(Q13:U13)+SUM(X13:AB13)+SUM(AE13:AI13)</f>
        <v>5</v>
      </c>
      <c r="AL12" s="33">
        <f>H13+I13+O13+P13+V13+W13+AC13+AD13+AJ13</f>
        <v>0</v>
      </c>
      <c r="AM12" s="34"/>
      <c r="AN12" s="89">
        <v>2</v>
      </c>
    </row>
    <row r="13" spans="2:40">
      <c r="B13" s="12"/>
      <c r="C13" s="13" t="s">
        <v>28</v>
      </c>
      <c r="D13" s="13" t="s">
        <v>90</v>
      </c>
      <c r="E13" s="13"/>
      <c r="F13" s="48"/>
      <c r="G13" s="48"/>
      <c r="H13" s="48"/>
      <c r="I13" s="48"/>
      <c r="J13" s="48"/>
      <c r="K13" s="48"/>
      <c r="L13" s="48"/>
      <c r="M13" s="48">
        <v>1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>
        <v>1</v>
      </c>
      <c r="AA13" s="48"/>
      <c r="AB13" s="48"/>
      <c r="AC13" s="48"/>
      <c r="AD13" s="48"/>
      <c r="AE13" s="48">
        <v>1</v>
      </c>
      <c r="AF13" s="48"/>
      <c r="AG13" s="48">
        <v>1</v>
      </c>
      <c r="AH13" s="48"/>
      <c r="AI13" s="48">
        <v>1</v>
      </c>
      <c r="AJ13" s="48"/>
      <c r="AK13" s="35"/>
      <c r="AL13" s="35"/>
      <c r="AM13" s="36"/>
      <c r="AN13" s="36"/>
    </row>
    <row r="14" spans="2:40">
      <c r="B14" s="12">
        <v>9</v>
      </c>
      <c r="C14" s="13" t="s">
        <v>37</v>
      </c>
      <c r="D14" s="13" t="s">
        <v>92</v>
      </c>
      <c r="E14" s="13" t="s">
        <v>36</v>
      </c>
      <c r="F14" s="68">
        <v>1</v>
      </c>
      <c r="G14" s="68">
        <v>1</v>
      </c>
      <c r="H14" s="68"/>
      <c r="I14" s="68"/>
      <c r="J14" s="134">
        <v>1</v>
      </c>
      <c r="K14" s="134">
        <v>1</v>
      </c>
      <c r="L14" s="134">
        <v>1</v>
      </c>
      <c r="M14" s="134">
        <v>1</v>
      </c>
      <c r="N14" s="134">
        <v>1</v>
      </c>
      <c r="O14" s="68"/>
      <c r="P14" s="68"/>
      <c r="Q14" s="68">
        <v>1</v>
      </c>
      <c r="R14" s="68">
        <v>1</v>
      </c>
      <c r="S14" s="68">
        <v>1</v>
      </c>
      <c r="T14" s="68">
        <v>1</v>
      </c>
      <c r="U14" s="68">
        <v>1</v>
      </c>
      <c r="V14" s="68"/>
      <c r="W14" s="68"/>
      <c r="X14" s="68">
        <v>1</v>
      </c>
      <c r="Y14" s="68">
        <v>1</v>
      </c>
      <c r="Z14" s="68">
        <v>1</v>
      </c>
      <c r="AA14" s="68">
        <v>1</v>
      </c>
      <c r="AB14" s="68">
        <v>1</v>
      </c>
      <c r="AC14" s="68"/>
      <c r="AD14" s="68"/>
      <c r="AE14" s="68">
        <v>1</v>
      </c>
      <c r="AF14" s="68">
        <v>1</v>
      </c>
      <c r="AG14" s="68">
        <v>1</v>
      </c>
      <c r="AH14" s="68">
        <v>1</v>
      </c>
      <c r="AI14" s="68">
        <v>1</v>
      </c>
      <c r="AJ14" s="68"/>
      <c r="AK14" s="33">
        <f>SUM(F15:G15)+SUM(J15:N15)+SUM(Q15:U15)+SUM(X15:AB15)+SUM(AE15:AI15)</f>
        <v>58</v>
      </c>
      <c r="AL14" s="33">
        <f>H15+I15+O15+P15+V15+W15+AC15+AD15+AJ15</f>
        <v>20</v>
      </c>
      <c r="AM14" s="34"/>
      <c r="AN14" s="89"/>
    </row>
    <row r="15" spans="2:40">
      <c r="B15" s="12"/>
      <c r="C15" s="13" t="s">
        <v>37</v>
      </c>
      <c r="D15" s="13" t="s">
        <v>92</v>
      </c>
      <c r="E15" s="13"/>
      <c r="F15" s="48">
        <v>3</v>
      </c>
      <c r="G15" s="48">
        <v>1</v>
      </c>
      <c r="H15" s="48"/>
      <c r="I15" s="48"/>
      <c r="J15" s="48"/>
      <c r="K15" s="48"/>
      <c r="L15" s="48"/>
      <c r="M15" s="48"/>
      <c r="N15" s="48"/>
      <c r="O15" s="48"/>
      <c r="P15" s="48">
        <v>7</v>
      </c>
      <c r="Q15" s="48">
        <v>1.5</v>
      </c>
      <c r="R15" s="48"/>
      <c r="S15" s="48">
        <v>2</v>
      </c>
      <c r="T15" s="48"/>
      <c r="U15" s="48">
        <v>1.5</v>
      </c>
      <c r="V15" s="48"/>
      <c r="W15" s="48">
        <v>7</v>
      </c>
      <c r="X15" s="48">
        <v>1</v>
      </c>
      <c r="Y15" s="48"/>
      <c r="Z15" s="48">
        <v>6.5</v>
      </c>
      <c r="AA15" s="48">
        <v>8</v>
      </c>
      <c r="AB15" s="48">
        <v>3</v>
      </c>
      <c r="AC15" s="48"/>
      <c r="AD15" s="48">
        <v>6</v>
      </c>
      <c r="AE15" s="48">
        <v>8</v>
      </c>
      <c r="AF15" s="48">
        <v>7</v>
      </c>
      <c r="AG15" s="48">
        <v>3</v>
      </c>
      <c r="AH15" s="48">
        <v>4</v>
      </c>
      <c r="AI15" s="48">
        <v>8.5</v>
      </c>
      <c r="AJ15" s="48"/>
      <c r="AK15" s="35"/>
      <c r="AL15" s="35"/>
      <c r="AM15" s="36"/>
      <c r="AN15" s="36"/>
    </row>
    <row r="16" spans="2:40">
      <c r="B16" s="12">
        <v>10</v>
      </c>
      <c r="C16" s="13" t="s">
        <v>91</v>
      </c>
      <c r="D16" s="13" t="s">
        <v>93</v>
      </c>
      <c r="E16" s="13" t="s">
        <v>40</v>
      </c>
      <c r="F16" s="68">
        <v>1</v>
      </c>
      <c r="G16" s="68">
        <v>1</v>
      </c>
      <c r="H16" s="68"/>
      <c r="I16" s="68"/>
      <c r="J16" s="134">
        <v>1</v>
      </c>
      <c r="K16" s="134">
        <v>1</v>
      </c>
      <c r="L16" s="134">
        <v>1</v>
      </c>
      <c r="M16" s="134">
        <v>1</v>
      </c>
      <c r="N16" s="134">
        <v>1</v>
      </c>
      <c r="O16" s="68"/>
      <c r="P16" s="68"/>
      <c r="Q16" s="68">
        <v>1</v>
      </c>
      <c r="R16" s="68">
        <v>1</v>
      </c>
      <c r="S16" s="68">
        <v>1</v>
      </c>
      <c r="T16" s="68">
        <v>1</v>
      </c>
      <c r="U16" s="68">
        <v>1</v>
      </c>
      <c r="V16" s="68"/>
      <c r="W16" s="68"/>
      <c r="X16" s="68">
        <v>1</v>
      </c>
      <c r="Y16" s="68">
        <v>1</v>
      </c>
      <c r="Z16" s="68">
        <v>1</v>
      </c>
      <c r="AA16" s="68">
        <v>1</v>
      </c>
      <c r="AB16" s="68">
        <v>1</v>
      </c>
      <c r="AC16" s="68"/>
      <c r="AD16" s="68"/>
      <c r="AE16" s="68">
        <v>1</v>
      </c>
      <c r="AF16" s="68">
        <v>1</v>
      </c>
      <c r="AG16" s="68">
        <v>1</v>
      </c>
      <c r="AH16" s="68">
        <v>1</v>
      </c>
      <c r="AI16" s="68">
        <v>1</v>
      </c>
      <c r="AJ16" s="68"/>
      <c r="AK16" s="33">
        <f>SUM(F17:G17)+SUM(J17:N17)+SUM(Q17:U17)+SUM(X17:AB17)+SUM(AE17:AI17)</f>
        <v>9</v>
      </c>
      <c r="AL16" s="33">
        <f>H17+I17+O17+P17+V17+W17+AC17+AD17+AJ17</f>
        <v>4</v>
      </c>
      <c r="AM16" s="34"/>
      <c r="AN16" s="89"/>
    </row>
    <row r="17" spans="2:40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>
        <v>2</v>
      </c>
      <c r="AA17" s="48">
        <v>2</v>
      </c>
      <c r="AB17" s="48"/>
      <c r="AC17" s="48">
        <v>4</v>
      </c>
      <c r="AD17" s="48"/>
      <c r="AE17" s="48">
        <v>2</v>
      </c>
      <c r="AF17" s="48"/>
      <c r="AG17" s="48">
        <v>1</v>
      </c>
      <c r="AH17" s="48">
        <v>2</v>
      </c>
      <c r="AI17" s="48"/>
      <c r="AJ17" s="48"/>
      <c r="AK17" s="35"/>
      <c r="AL17" s="35"/>
      <c r="AM17" s="36"/>
      <c r="AN17" s="36"/>
    </row>
    <row r="18" spans="2:40">
      <c r="B18" s="12">
        <v>11</v>
      </c>
      <c r="C18" s="13" t="s">
        <v>91</v>
      </c>
      <c r="D18" s="13" t="s">
        <v>94</v>
      </c>
      <c r="E18" s="13" t="s">
        <v>43</v>
      </c>
      <c r="F18" s="68">
        <v>1</v>
      </c>
      <c r="G18" s="68">
        <v>1</v>
      </c>
      <c r="H18" s="68"/>
      <c r="I18" s="68"/>
      <c r="J18" s="134">
        <v>1</v>
      </c>
      <c r="K18" s="134">
        <v>1</v>
      </c>
      <c r="L18" s="134">
        <v>1</v>
      </c>
      <c r="M18" s="134">
        <v>1</v>
      </c>
      <c r="N18" s="134">
        <v>1</v>
      </c>
      <c r="O18" s="68"/>
      <c r="P18" s="68"/>
      <c r="Q18" s="68">
        <v>1</v>
      </c>
      <c r="R18" s="68">
        <v>1</v>
      </c>
      <c r="S18" s="68">
        <v>1</v>
      </c>
      <c r="T18" s="68">
        <v>1</v>
      </c>
      <c r="U18" s="134">
        <v>0.5</v>
      </c>
      <c r="V18" s="68"/>
      <c r="W18" s="68"/>
      <c r="X18" s="68">
        <v>1</v>
      </c>
      <c r="Y18" s="68">
        <v>1</v>
      </c>
      <c r="Z18" s="68">
        <v>1</v>
      </c>
      <c r="AA18" s="68">
        <v>1</v>
      </c>
      <c r="AB18" s="68">
        <v>1</v>
      </c>
      <c r="AC18" s="68"/>
      <c r="AD18" s="68"/>
      <c r="AE18" s="68">
        <v>1</v>
      </c>
      <c r="AF18" s="68">
        <v>1</v>
      </c>
      <c r="AG18" s="68">
        <v>1</v>
      </c>
      <c r="AH18" s="68">
        <v>1</v>
      </c>
      <c r="AI18" s="68">
        <v>1</v>
      </c>
      <c r="AJ18" s="68"/>
      <c r="AK18" s="33">
        <f>SUM(F19:G19)+SUM(J19:N19)+SUM(Q19:U19)+SUM(X19:AB19)+SUM(AE19:AI19)</f>
        <v>0</v>
      </c>
      <c r="AL18" s="33">
        <f>H19+I19+O19+P19+V19+W19+AC19+AD19+AJ19</f>
        <v>0</v>
      </c>
      <c r="AM18" s="34"/>
      <c r="AN18" s="89"/>
    </row>
    <row r="19" spans="2:40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  <c r="AN19" s="36"/>
    </row>
    <row r="20" spans="2:40">
      <c r="B20" s="12">
        <v>13</v>
      </c>
      <c r="C20" s="13" t="s">
        <v>24</v>
      </c>
      <c r="D20" s="13" t="s">
        <v>90</v>
      </c>
      <c r="E20" s="13" t="s">
        <v>45</v>
      </c>
      <c r="F20" s="68">
        <v>1</v>
      </c>
      <c r="G20" s="68">
        <v>1</v>
      </c>
      <c r="H20" s="68"/>
      <c r="I20" s="68"/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/>
      <c r="P20" s="68"/>
      <c r="Q20" s="68">
        <v>1</v>
      </c>
      <c r="R20" s="68">
        <v>1</v>
      </c>
      <c r="S20" s="68">
        <v>1</v>
      </c>
      <c r="T20" s="68">
        <v>1</v>
      </c>
      <c r="U20" s="68">
        <v>1</v>
      </c>
      <c r="V20" s="68"/>
      <c r="W20" s="68"/>
      <c r="X20" s="68">
        <v>1</v>
      </c>
      <c r="Y20" s="68">
        <v>1</v>
      </c>
      <c r="Z20" s="68">
        <v>1</v>
      </c>
      <c r="AA20" s="68">
        <v>1</v>
      </c>
      <c r="AB20" s="68">
        <v>1</v>
      </c>
      <c r="AC20" s="68"/>
      <c r="AD20" s="68"/>
      <c r="AE20" s="68">
        <v>1</v>
      </c>
      <c r="AF20" s="68">
        <v>1</v>
      </c>
      <c r="AG20" s="68">
        <v>1</v>
      </c>
      <c r="AH20" s="68">
        <v>1</v>
      </c>
      <c r="AI20" s="68">
        <v>1</v>
      </c>
      <c r="AJ20" s="68"/>
      <c r="AK20" s="33">
        <f>SUM(F21:G21)+SUM(J21:N21)+SUM(Q21:U21)+SUM(X21:AB21)+SUM(AE21:AI21)</f>
        <v>9</v>
      </c>
      <c r="AL20" s="33">
        <f>H21+I21+O21+P21+V21+W21+AC21+AD21+AJ21</f>
        <v>4</v>
      </c>
      <c r="AM20" s="34"/>
      <c r="AN20" s="89"/>
    </row>
    <row r="21" spans="2:40">
      <c r="B21" s="12"/>
      <c r="C21" s="13"/>
      <c r="D21" s="13"/>
      <c r="E21" s="13"/>
      <c r="F21" s="48"/>
      <c r="G21" s="48"/>
      <c r="H21" s="48"/>
      <c r="I21" s="48"/>
      <c r="J21" s="48"/>
      <c r="K21" s="48">
        <v>1</v>
      </c>
      <c r="L21" s="48"/>
      <c r="M21" s="48">
        <v>1.5</v>
      </c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>
        <v>2.5</v>
      </c>
      <c r="AA21" s="48">
        <v>1</v>
      </c>
      <c r="AB21" s="48"/>
      <c r="AC21" s="48">
        <v>4</v>
      </c>
      <c r="AD21" s="48"/>
      <c r="AE21" s="48">
        <v>1</v>
      </c>
      <c r="AF21" s="48">
        <v>2</v>
      </c>
      <c r="AG21" s="48"/>
      <c r="AH21" s="48"/>
      <c r="AI21" s="48"/>
      <c r="AJ21" s="48"/>
      <c r="AK21" s="35"/>
      <c r="AL21" s="35"/>
      <c r="AM21" s="36"/>
      <c r="AN21" s="36"/>
    </row>
    <row r="22" spans="2:40">
      <c r="B22" s="12">
        <v>14</v>
      </c>
      <c r="C22" s="13" t="s">
        <v>91</v>
      </c>
      <c r="D22" s="13" t="s">
        <v>93</v>
      </c>
      <c r="E22" s="18" t="s">
        <v>116</v>
      </c>
      <c r="F22" s="68">
        <v>1</v>
      </c>
      <c r="G22" s="68">
        <v>1</v>
      </c>
      <c r="H22" s="68"/>
      <c r="I22" s="68"/>
      <c r="J22" s="68">
        <v>1</v>
      </c>
      <c r="K22" s="68">
        <v>1</v>
      </c>
      <c r="L22" s="68">
        <v>1</v>
      </c>
      <c r="M22" s="68">
        <v>1</v>
      </c>
      <c r="N22" s="68">
        <v>1</v>
      </c>
      <c r="O22" s="68"/>
      <c r="P22" s="68"/>
      <c r="Q22" s="68">
        <v>1</v>
      </c>
      <c r="R22" s="68">
        <v>1</v>
      </c>
      <c r="S22" s="68">
        <v>1</v>
      </c>
      <c r="T22" s="68">
        <v>1</v>
      </c>
      <c r="U22" s="68">
        <v>1</v>
      </c>
      <c r="V22" s="68"/>
      <c r="W22" s="68"/>
      <c r="X22" s="68">
        <v>1</v>
      </c>
      <c r="Y22" s="68">
        <v>1</v>
      </c>
      <c r="Z22" s="68">
        <v>1</v>
      </c>
      <c r="AA22" s="68">
        <v>1</v>
      </c>
      <c r="AB22" s="68">
        <v>1</v>
      </c>
      <c r="AC22" s="68"/>
      <c r="AD22" s="68"/>
      <c r="AE22" s="68">
        <v>1</v>
      </c>
      <c r="AF22" s="68">
        <v>1</v>
      </c>
      <c r="AG22" s="68">
        <v>1</v>
      </c>
      <c r="AH22" s="68">
        <v>1</v>
      </c>
      <c r="AI22" s="68">
        <v>1</v>
      </c>
      <c r="AJ22" s="68"/>
      <c r="AK22" s="33">
        <f>SUM(F23:G23)+SUM(J23:N23)+SUM(Q23:U23)+SUM(X23:AB23)+SUM(AE23:AI23)</f>
        <v>14</v>
      </c>
      <c r="AL22" s="33">
        <f>H23+I23+O23+P23+V23+W23+AC23+AD23+AJ23</f>
        <v>8</v>
      </c>
      <c r="AM22" s="34"/>
      <c r="AN22" s="89">
        <v>1</v>
      </c>
    </row>
    <row r="23" ht="17.25" spans="2:40">
      <c r="B23" s="131"/>
      <c r="C23" s="132"/>
      <c r="D23" s="132" t="s">
        <v>93</v>
      </c>
      <c r="E23" s="132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>
        <v>2.5</v>
      </c>
      <c r="AB23" s="133"/>
      <c r="AC23" s="133">
        <v>8</v>
      </c>
      <c r="AD23" s="133"/>
      <c r="AE23" s="133">
        <v>2.5</v>
      </c>
      <c r="AF23" s="133"/>
      <c r="AG23" s="133">
        <v>5</v>
      </c>
      <c r="AH23" s="133">
        <v>2.5</v>
      </c>
      <c r="AI23" s="133">
        <v>1.5</v>
      </c>
      <c r="AJ23" s="133"/>
      <c r="AK23" s="136"/>
      <c r="AL23" s="136"/>
      <c r="AM23" s="137"/>
      <c r="AN23" s="137"/>
    </row>
  </sheetData>
  <mergeCells count="72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</mergeCells>
  <pageMargins left="0.75" right="0.75" top="1" bottom="1" header="0.5" footer="0.5"/>
  <headerFooter/>
  <ignoredErrors>
    <ignoredError sqref="AK6:AK2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M23"/>
  <sheetViews>
    <sheetView topLeftCell="BU1" workbookViewId="0">
      <selection activeCell="G26" sqref="G26"/>
    </sheetView>
  </sheetViews>
  <sheetFormatPr defaultColWidth="9" defaultRowHeight="16.5"/>
  <cols>
    <col min="1" max="31" width="9" style="3"/>
    <col min="32" max="35" width="9" style="129"/>
    <col min="36" max="16383" width="9" style="3"/>
    <col min="16384" max="16384" width="9" style="129"/>
  </cols>
  <sheetData>
    <row r="3" spans="2:2">
      <c r="B3" s="5" t="s">
        <v>118</v>
      </c>
    </row>
    <row r="5" ht="18" spans="2:39">
      <c r="B5" s="6" t="s">
        <v>84</v>
      </c>
      <c r="C5" s="7" t="s">
        <v>85</v>
      </c>
      <c r="D5" s="7" t="s">
        <v>86</v>
      </c>
      <c r="E5" s="7" t="s">
        <v>2</v>
      </c>
      <c r="F5" s="130">
        <v>1</v>
      </c>
      <c r="G5" s="7">
        <v>2</v>
      </c>
      <c r="H5" s="7">
        <v>3</v>
      </c>
      <c r="I5" s="7">
        <v>4</v>
      </c>
      <c r="J5" s="7">
        <v>5</v>
      </c>
      <c r="K5" s="7">
        <v>6</v>
      </c>
      <c r="L5" s="130">
        <v>7</v>
      </c>
      <c r="M5" s="130">
        <v>8</v>
      </c>
      <c r="N5" s="7">
        <v>9</v>
      </c>
      <c r="O5" s="7">
        <v>10</v>
      </c>
      <c r="P5" s="7">
        <v>11</v>
      </c>
      <c r="Q5" s="7">
        <v>12</v>
      </c>
      <c r="R5" s="130">
        <v>13</v>
      </c>
      <c r="S5" s="130">
        <v>14</v>
      </c>
      <c r="T5" s="130">
        <v>15</v>
      </c>
      <c r="U5" s="7">
        <v>16</v>
      </c>
      <c r="V5" s="7">
        <v>17</v>
      </c>
      <c r="W5" s="7">
        <v>18</v>
      </c>
      <c r="X5" s="7">
        <v>19</v>
      </c>
      <c r="Y5" s="7">
        <v>20</v>
      </c>
      <c r="Z5" s="130">
        <v>21</v>
      </c>
      <c r="AA5" s="130">
        <v>22</v>
      </c>
      <c r="AB5" s="7">
        <v>23</v>
      </c>
      <c r="AC5" s="7">
        <v>24</v>
      </c>
      <c r="AD5" s="7">
        <v>25</v>
      </c>
      <c r="AE5" s="7">
        <v>26</v>
      </c>
      <c r="AF5" s="7">
        <v>27</v>
      </c>
      <c r="AG5" s="130">
        <v>28</v>
      </c>
      <c r="AH5" s="7">
        <v>29</v>
      </c>
      <c r="AI5" s="7">
        <v>30</v>
      </c>
      <c r="AJ5" s="7" t="s">
        <v>87</v>
      </c>
      <c r="AK5" s="7" t="s">
        <v>88</v>
      </c>
      <c r="AL5" s="31" t="s">
        <v>114</v>
      </c>
      <c r="AM5" s="32" t="s">
        <v>97</v>
      </c>
    </row>
    <row r="6" ht="17.25" spans="2:39">
      <c r="B6" s="8">
        <v>5</v>
      </c>
      <c r="C6" s="9" t="s">
        <v>24</v>
      </c>
      <c r="D6" s="9" t="s">
        <v>90</v>
      </c>
      <c r="E6" s="9" t="s">
        <v>23</v>
      </c>
      <c r="F6" s="47"/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/>
      <c r="M6" s="47"/>
      <c r="N6" s="47">
        <v>1</v>
      </c>
      <c r="O6" s="47">
        <v>1</v>
      </c>
      <c r="P6" s="47">
        <v>1</v>
      </c>
      <c r="Q6" s="47">
        <v>1</v>
      </c>
      <c r="R6" s="47"/>
      <c r="S6" s="47"/>
      <c r="T6" s="47"/>
      <c r="U6" s="47">
        <v>1</v>
      </c>
      <c r="V6" s="47">
        <v>1</v>
      </c>
      <c r="W6" s="47">
        <v>1</v>
      </c>
      <c r="X6" s="135">
        <v>1</v>
      </c>
      <c r="Y6" s="47">
        <v>1</v>
      </c>
      <c r="Z6" s="47"/>
      <c r="AA6" s="47"/>
      <c r="AB6" s="47">
        <v>1</v>
      </c>
      <c r="AC6" s="47">
        <v>1</v>
      </c>
      <c r="AD6" s="47">
        <v>1</v>
      </c>
      <c r="AE6" s="47">
        <v>1</v>
      </c>
      <c r="AF6" s="47">
        <v>1</v>
      </c>
      <c r="AG6" s="47"/>
      <c r="AH6" s="47">
        <v>1</v>
      </c>
      <c r="AI6" s="47">
        <v>1</v>
      </c>
      <c r="AJ6" s="33">
        <f>SUM(G7:K7)+SUM(N7:Q7)+SUM(U7:Y7)+SUM(AB7:AF7)+SUM(AH7:AI7)</f>
        <v>14.5</v>
      </c>
      <c r="AK6" s="33">
        <f>F7+L7+M7+R7+S7+T7+Z7+AA7+AG7</f>
        <v>5</v>
      </c>
      <c r="AL6" s="34"/>
      <c r="AM6" s="34"/>
    </row>
    <row r="7" spans="2:39">
      <c r="B7" s="12"/>
      <c r="C7" s="13"/>
      <c r="D7" s="13"/>
      <c r="E7" s="13"/>
      <c r="F7" s="48"/>
      <c r="G7" s="48"/>
      <c r="H7" s="48">
        <v>2</v>
      </c>
      <c r="I7" s="48"/>
      <c r="J7" s="48"/>
      <c r="K7" s="48"/>
      <c r="L7" s="48"/>
      <c r="M7" s="48"/>
      <c r="N7" s="48">
        <v>2</v>
      </c>
      <c r="O7" s="48">
        <v>2</v>
      </c>
      <c r="P7" s="48">
        <v>2</v>
      </c>
      <c r="Q7" s="48"/>
      <c r="R7" s="48"/>
      <c r="S7" s="48"/>
      <c r="T7" s="48"/>
      <c r="U7" s="48">
        <v>2.5</v>
      </c>
      <c r="V7" s="48">
        <v>2</v>
      </c>
      <c r="W7" s="48"/>
      <c r="X7" s="48"/>
      <c r="Y7" s="48">
        <v>1</v>
      </c>
      <c r="Z7" s="48"/>
      <c r="AA7" s="48"/>
      <c r="AB7" s="48"/>
      <c r="AC7" s="48"/>
      <c r="AD7" s="48"/>
      <c r="AE7" s="48"/>
      <c r="AF7" s="48">
        <v>1</v>
      </c>
      <c r="AG7" s="48">
        <v>5</v>
      </c>
      <c r="AH7" s="48"/>
      <c r="AI7" s="48"/>
      <c r="AJ7" s="35"/>
      <c r="AK7" s="35"/>
      <c r="AL7" s="36"/>
      <c r="AM7" s="36"/>
    </row>
    <row r="8" spans="2:39">
      <c r="B8" s="12">
        <v>6</v>
      </c>
      <c r="C8" s="13" t="s">
        <v>28</v>
      </c>
      <c r="D8" s="13" t="s">
        <v>90</v>
      </c>
      <c r="E8" s="13" t="s">
        <v>27</v>
      </c>
      <c r="F8" s="68"/>
      <c r="G8" s="68">
        <v>1</v>
      </c>
      <c r="H8" s="68">
        <v>1</v>
      </c>
      <c r="I8" s="68">
        <v>1</v>
      </c>
      <c r="J8" s="68">
        <v>1</v>
      </c>
      <c r="K8" s="68">
        <v>1</v>
      </c>
      <c r="L8" s="68"/>
      <c r="M8" s="68"/>
      <c r="N8" s="68">
        <v>1</v>
      </c>
      <c r="O8" s="68">
        <v>1</v>
      </c>
      <c r="P8" s="68">
        <v>1</v>
      </c>
      <c r="Q8" s="68">
        <v>1</v>
      </c>
      <c r="R8" s="68"/>
      <c r="S8" s="68"/>
      <c r="T8" s="68"/>
      <c r="U8" s="68">
        <v>1</v>
      </c>
      <c r="V8" s="68">
        <v>1</v>
      </c>
      <c r="W8" s="68">
        <v>1</v>
      </c>
      <c r="X8" s="68">
        <v>1</v>
      </c>
      <c r="Y8" s="68">
        <v>1</v>
      </c>
      <c r="Z8" s="68"/>
      <c r="AA8" s="68"/>
      <c r="AB8" s="68">
        <v>1</v>
      </c>
      <c r="AC8" s="68">
        <v>1</v>
      </c>
      <c r="AD8" s="68">
        <v>1</v>
      </c>
      <c r="AE8" s="68">
        <v>1</v>
      </c>
      <c r="AF8" s="68">
        <v>1</v>
      </c>
      <c r="AG8" s="68"/>
      <c r="AH8" s="68">
        <v>1</v>
      </c>
      <c r="AI8" s="68">
        <v>1</v>
      </c>
      <c r="AJ8" s="33">
        <f>SUM(G9:K9)+SUM(N9:Q9)+SUM(U9:Y9)+SUM(AB9:AF9)+SUM(AH9:AI9)</f>
        <v>18.5</v>
      </c>
      <c r="AK8" s="33">
        <f>F9+L9+M9+R9+S9+T9+Z9+AA9+AG9</f>
        <v>10</v>
      </c>
      <c r="AL8" s="34"/>
      <c r="AM8" s="89"/>
    </row>
    <row r="9" spans="2:39">
      <c r="B9" s="12"/>
      <c r="C9" s="13" t="s">
        <v>28</v>
      </c>
      <c r="D9" s="13" t="s">
        <v>90</v>
      </c>
      <c r="E9" s="13"/>
      <c r="F9" s="48"/>
      <c r="G9" s="48">
        <v>1</v>
      </c>
      <c r="H9" s="48"/>
      <c r="I9" s="48"/>
      <c r="J9" s="48">
        <v>1</v>
      </c>
      <c r="K9" s="48"/>
      <c r="L9" s="48"/>
      <c r="M9" s="48"/>
      <c r="N9" s="48">
        <v>1</v>
      </c>
      <c r="O9" s="48">
        <v>1.5</v>
      </c>
      <c r="P9" s="48">
        <v>2</v>
      </c>
      <c r="Q9" s="48"/>
      <c r="R9" s="48"/>
      <c r="S9" s="48"/>
      <c r="T9" s="48"/>
      <c r="U9" s="48">
        <v>1</v>
      </c>
      <c r="V9" s="48"/>
      <c r="W9" s="48"/>
      <c r="X9" s="48">
        <v>2</v>
      </c>
      <c r="Y9" s="48"/>
      <c r="Z9" s="48"/>
      <c r="AA9" s="48">
        <v>4</v>
      </c>
      <c r="AB9" s="48">
        <v>1</v>
      </c>
      <c r="AC9" s="48"/>
      <c r="AD9" s="48"/>
      <c r="AE9" s="48">
        <v>1</v>
      </c>
      <c r="AF9" s="48">
        <v>2.5</v>
      </c>
      <c r="AG9" s="48">
        <v>6</v>
      </c>
      <c r="AH9" s="48">
        <v>1</v>
      </c>
      <c r="AI9" s="48">
        <v>3.5</v>
      </c>
      <c r="AJ9" s="35"/>
      <c r="AK9" s="35"/>
      <c r="AL9" s="36"/>
      <c r="AM9" s="36"/>
    </row>
    <row r="10" spans="2:39">
      <c r="B10" s="12">
        <v>7</v>
      </c>
      <c r="C10" s="13" t="s">
        <v>91</v>
      </c>
      <c r="D10" s="13" t="s">
        <v>90</v>
      </c>
      <c r="E10" s="13" t="s">
        <v>31</v>
      </c>
      <c r="F10" s="68"/>
      <c r="G10" s="68">
        <v>1</v>
      </c>
      <c r="H10" s="68">
        <v>1</v>
      </c>
      <c r="I10" s="68">
        <v>1</v>
      </c>
      <c r="J10" s="68">
        <v>1</v>
      </c>
      <c r="K10" s="68">
        <v>1</v>
      </c>
      <c r="L10" s="68"/>
      <c r="M10" s="68"/>
      <c r="N10" s="68">
        <v>1</v>
      </c>
      <c r="O10" s="134">
        <v>0.9</v>
      </c>
      <c r="P10" s="68">
        <v>1</v>
      </c>
      <c r="Q10" s="68">
        <v>1</v>
      </c>
      <c r="R10" s="68"/>
      <c r="S10" s="68"/>
      <c r="T10" s="69"/>
      <c r="U10" s="69">
        <v>1</v>
      </c>
      <c r="V10" s="68">
        <v>1</v>
      </c>
      <c r="W10" s="68">
        <v>1</v>
      </c>
      <c r="X10" s="69">
        <v>1</v>
      </c>
      <c r="Y10" s="68">
        <v>1</v>
      </c>
      <c r="Z10" s="68"/>
      <c r="AA10" s="68"/>
      <c r="AB10" s="68">
        <v>1</v>
      </c>
      <c r="AC10" s="68">
        <v>1</v>
      </c>
      <c r="AD10" s="68">
        <v>1</v>
      </c>
      <c r="AE10" s="68">
        <v>1</v>
      </c>
      <c r="AF10" s="68">
        <v>1</v>
      </c>
      <c r="AG10" s="68"/>
      <c r="AH10" s="68">
        <v>1</v>
      </c>
      <c r="AI10" s="68">
        <v>1</v>
      </c>
      <c r="AJ10" s="33">
        <f>SUM(G11:K11)+SUM(N11:Q11)+SUM(U11:Y11)+SUM(AB11:AF11)+SUM(AH11:AI11)</f>
        <v>2</v>
      </c>
      <c r="AK10" s="33">
        <f>F11+L11+M11+R11+S11+T11+Z11+AA11+AG11</f>
        <v>0</v>
      </c>
      <c r="AL10" s="34"/>
      <c r="AM10" s="89"/>
    </row>
    <row r="11" spans="2:39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>
        <v>1</v>
      </c>
      <c r="Z11" s="48"/>
      <c r="AA11" s="48"/>
      <c r="AB11" s="48"/>
      <c r="AC11" s="48">
        <v>1</v>
      </c>
      <c r="AD11" s="48"/>
      <c r="AE11" s="48"/>
      <c r="AF11" s="48"/>
      <c r="AG11" s="48"/>
      <c r="AH11" s="48"/>
      <c r="AI11" s="48"/>
      <c r="AJ11" s="35"/>
      <c r="AK11" s="35"/>
      <c r="AL11" s="36"/>
      <c r="AM11" s="36"/>
    </row>
    <row r="12" spans="2:39">
      <c r="B12" s="12">
        <v>8</v>
      </c>
      <c r="C12" s="13" t="s">
        <v>28</v>
      </c>
      <c r="D12" s="13" t="s">
        <v>90</v>
      </c>
      <c r="E12" s="13" t="s">
        <v>34</v>
      </c>
      <c r="F12" s="68"/>
      <c r="G12" s="68">
        <v>1</v>
      </c>
      <c r="H12" s="68">
        <v>1</v>
      </c>
      <c r="I12" s="69">
        <v>1</v>
      </c>
      <c r="J12" s="68">
        <v>1</v>
      </c>
      <c r="K12" s="68">
        <v>1</v>
      </c>
      <c r="L12" s="68"/>
      <c r="M12" s="69"/>
      <c r="N12" s="68">
        <v>1</v>
      </c>
      <c r="O12" s="68">
        <v>1</v>
      </c>
      <c r="P12" s="68">
        <v>1</v>
      </c>
      <c r="Q12" s="68">
        <v>1</v>
      </c>
      <c r="R12" s="68"/>
      <c r="S12" s="68"/>
      <c r="T12" s="68"/>
      <c r="U12" s="68">
        <v>1</v>
      </c>
      <c r="V12" s="68">
        <v>1</v>
      </c>
      <c r="W12" s="68">
        <v>1</v>
      </c>
      <c r="X12" s="68">
        <v>1</v>
      </c>
      <c r="Y12" s="68">
        <v>1</v>
      </c>
      <c r="Z12" s="68"/>
      <c r="AA12" s="68"/>
      <c r="AB12" s="68">
        <v>1</v>
      </c>
      <c r="AC12" s="68">
        <v>1</v>
      </c>
      <c r="AD12" s="68">
        <v>1</v>
      </c>
      <c r="AE12" s="68">
        <v>1</v>
      </c>
      <c r="AF12" s="68">
        <v>1</v>
      </c>
      <c r="AG12" s="68"/>
      <c r="AH12" s="68">
        <v>1</v>
      </c>
      <c r="AI12" s="68">
        <v>1</v>
      </c>
      <c r="AJ12" s="33">
        <f>SUM(G13:K13)+SUM(N13:Q13)+SUM(U13:Y13)+SUM(AB13:AF13)+SUM(AH13:AI13)</f>
        <v>13</v>
      </c>
      <c r="AK12" s="33">
        <f>F13+L13+M13+R13+S13+T13+Z13+AA13+AG13</f>
        <v>0</v>
      </c>
      <c r="AL12" s="34"/>
      <c r="AM12" s="89">
        <v>2</v>
      </c>
    </row>
    <row r="13" spans="2:39">
      <c r="B13" s="12"/>
      <c r="C13" s="13" t="s">
        <v>28</v>
      </c>
      <c r="D13" s="13" t="s">
        <v>90</v>
      </c>
      <c r="E13" s="13"/>
      <c r="F13" s="48"/>
      <c r="G13" s="48">
        <v>1</v>
      </c>
      <c r="H13" s="48">
        <v>1</v>
      </c>
      <c r="I13" s="48"/>
      <c r="J13" s="48">
        <v>1</v>
      </c>
      <c r="K13" s="48">
        <v>1</v>
      </c>
      <c r="L13" s="48"/>
      <c r="M13" s="48"/>
      <c r="N13" s="48">
        <v>1</v>
      </c>
      <c r="O13" s="48"/>
      <c r="P13" s="48"/>
      <c r="Q13" s="48"/>
      <c r="R13" s="48"/>
      <c r="S13" s="48"/>
      <c r="T13" s="48"/>
      <c r="U13" s="48"/>
      <c r="V13" s="48"/>
      <c r="W13" s="48"/>
      <c r="X13" s="48">
        <v>2</v>
      </c>
      <c r="Y13" s="48"/>
      <c r="Z13" s="48"/>
      <c r="AA13" s="48"/>
      <c r="AB13" s="48"/>
      <c r="AC13" s="48">
        <v>1</v>
      </c>
      <c r="AD13" s="48"/>
      <c r="AE13" s="48"/>
      <c r="AF13" s="48">
        <v>1</v>
      </c>
      <c r="AG13" s="48"/>
      <c r="AH13" s="48">
        <v>2</v>
      </c>
      <c r="AI13" s="48">
        <v>2</v>
      </c>
      <c r="AJ13" s="35"/>
      <c r="AK13" s="35"/>
      <c r="AL13" s="36"/>
      <c r="AM13" s="36"/>
    </row>
    <row r="14" spans="2:39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>
        <v>1</v>
      </c>
      <c r="H14" s="68">
        <v>1</v>
      </c>
      <c r="I14" s="68">
        <v>1</v>
      </c>
      <c r="J14" s="68">
        <v>1</v>
      </c>
      <c r="K14" s="68">
        <v>1</v>
      </c>
      <c r="L14" s="68"/>
      <c r="M14" s="68"/>
      <c r="N14" s="68">
        <v>1</v>
      </c>
      <c r="O14" s="68">
        <v>1</v>
      </c>
      <c r="P14" s="68">
        <v>1</v>
      </c>
      <c r="Q14" s="68">
        <v>1</v>
      </c>
      <c r="R14" s="68"/>
      <c r="S14" s="68"/>
      <c r="T14" s="68"/>
      <c r="U14" s="68">
        <v>1</v>
      </c>
      <c r="V14" s="68">
        <v>1</v>
      </c>
      <c r="W14" s="68">
        <v>1</v>
      </c>
      <c r="X14" s="68">
        <v>1</v>
      </c>
      <c r="Y14" s="68">
        <v>1</v>
      </c>
      <c r="Z14" s="68"/>
      <c r="AA14" s="68"/>
      <c r="AB14" s="68">
        <v>1</v>
      </c>
      <c r="AC14" s="68">
        <v>1</v>
      </c>
      <c r="AD14" s="68">
        <v>1</v>
      </c>
      <c r="AE14" s="68">
        <v>1</v>
      </c>
      <c r="AF14" s="68">
        <v>1</v>
      </c>
      <c r="AG14" s="68"/>
      <c r="AH14" s="68">
        <v>1</v>
      </c>
      <c r="AI14" s="68">
        <v>1</v>
      </c>
      <c r="AJ14" s="33">
        <f>SUM(G15:K15)+SUM(N15:Q15)+SUM(U15:Y15)+SUM(AB15:AF15)+SUM(AH15:AI15)</f>
        <v>74.5</v>
      </c>
      <c r="AK14" s="33">
        <f>F15+L15+M15+R15+S15+T15+Z15+AA15+AG15</f>
        <v>20</v>
      </c>
      <c r="AL14" s="34"/>
      <c r="AM14" s="89"/>
    </row>
    <row r="15" spans="2:39">
      <c r="B15" s="12"/>
      <c r="C15" s="13" t="s">
        <v>37</v>
      </c>
      <c r="D15" s="13" t="s">
        <v>92</v>
      </c>
      <c r="E15" s="13"/>
      <c r="F15" s="48"/>
      <c r="G15" s="48">
        <v>1</v>
      </c>
      <c r="H15" s="48"/>
      <c r="I15" s="48"/>
      <c r="J15" s="48"/>
      <c r="K15" s="48">
        <v>2</v>
      </c>
      <c r="L15" s="48">
        <v>11</v>
      </c>
      <c r="M15" s="48"/>
      <c r="N15" s="48">
        <v>7.5</v>
      </c>
      <c r="O15" s="48">
        <v>8</v>
      </c>
      <c r="P15" s="48">
        <v>3</v>
      </c>
      <c r="Q15" s="48"/>
      <c r="R15" s="48"/>
      <c r="S15" s="48"/>
      <c r="T15" s="48"/>
      <c r="U15" s="48">
        <v>1.5</v>
      </c>
      <c r="V15" s="48">
        <v>2</v>
      </c>
      <c r="W15" s="48">
        <v>6.5</v>
      </c>
      <c r="X15" s="48">
        <v>3.5</v>
      </c>
      <c r="Y15" s="48">
        <v>8.5</v>
      </c>
      <c r="Z15" s="48">
        <v>9</v>
      </c>
      <c r="AA15" s="48"/>
      <c r="AB15" s="48">
        <v>7</v>
      </c>
      <c r="AC15" s="48">
        <v>5</v>
      </c>
      <c r="AD15" s="48">
        <v>8</v>
      </c>
      <c r="AE15" s="48">
        <v>3</v>
      </c>
      <c r="AF15" s="48">
        <v>4</v>
      </c>
      <c r="AG15" s="48"/>
      <c r="AH15" s="48">
        <v>3</v>
      </c>
      <c r="AI15" s="48">
        <v>1</v>
      </c>
      <c r="AJ15" s="35"/>
      <c r="AK15" s="35"/>
      <c r="AL15" s="36"/>
      <c r="AM15" s="36"/>
    </row>
    <row r="16" spans="2:39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>
        <v>1</v>
      </c>
      <c r="H16" s="68">
        <v>1</v>
      </c>
      <c r="I16" s="68">
        <v>1</v>
      </c>
      <c r="J16" s="68">
        <v>1</v>
      </c>
      <c r="K16" s="68">
        <v>1</v>
      </c>
      <c r="L16" s="68"/>
      <c r="M16" s="68"/>
      <c r="N16" s="68">
        <v>1</v>
      </c>
      <c r="O16" s="68">
        <v>1</v>
      </c>
      <c r="P16" s="68">
        <v>1</v>
      </c>
      <c r="Q16" s="68">
        <v>1</v>
      </c>
      <c r="R16" s="68"/>
      <c r="S16" s="68"/>
      <c r="T16" s="68"/>
      <c r="U16" s="68">
        <v>1</v>
      </c>
      <c r="V16" s="68">
        <v>1</v>
      </c>
      <c r="W16" s="68">
        <v>1</v>
      </c>
      <c r="X16" s="68">
        <v>1</v>
      </c>
      <c r="Y16" s="68">
        <v>1</v>
      </c>
      <c r="Z16" s="68"/>
      <c r="AA16" s="68"/>
      <c r="AB16" s="68">
        <v>1</v>
      </c>
      <c r="AC16" s="68">
        <v>1</v>
      </c>
      <c r="AD16" s="68">
        <v>1</v>
      </c>
      <c r="AE16" s="68">
        <v>1</v>
      </c>
      <c r="AF16" s="68">
        <v>1</v>
      </c>
      <c r="AG16" s="68"/>
      <c r="AH16" s="68">
        <v>1</v>
      </c>
      <c r="AI16" s="68">
        <v>1</v>
      </c>
      <c r="AJ16" s="33">
        <f>SUM(G17:K17)+SUM(N17:Q17)+SUM(U17:Y17)+SUM(AB17:AF17)+SUM(AH17:AI17)</f>
        <v>5</v>
      </c>
      <c r="AK16" s="33">
        <f>F17+L17+M17+R17+S17+T17+Z17+AA17+AG17</f>
        <v>6.5</v>
      </c>
      <c r="AL16" s="34"/>
      <c r="AM16" s="89"/>
    </row>
    <row r="17" spans="2:39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v>1</v>
      </c>
      <c r="Z17" s="48"/>
      <c r="AA17" s="48"/>
      <c r="AB17" s="48"/>
      <c r="AC17" s="48">
        <v>2</v>
      </c>
      <c r="AD17" s="48"/>
      <c r="AE17" s="48"/>
      <c r="AF17" s="48"/>
      <c r="AG17" s="48">
        <v>6.5</v>
      </c>
      <c r="AH17" s="48"/>
      <c r="AI17" s="48">
        <v>2</v>
      </c>
      <c r="AJ17" s="35"/>
      <c r="AK17" s="35"/>
      <c r="AL17" s="36"/>
      <c r="AM17" s="36"/>
    </row>
    <row r="18" spans="2:39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>
        <v>1</v>
      </c>
      <c r="H18" s="68">
        <v>1</v>
      </c>
      <c r="I18" s="68">
        <v>1</v>
      </c>
      <c r="J18" s="68">
        <v>1</v>
      </c>
      <c r="K18" s="68">
        <v>1</v>
      </c>
      <c r="L18" s="68"/>
      <c r="M18" s="68"/>
      <c r="N18" s="68">
        <v>1</v>
      </c>
      <c r="O18" s="68">
        <v>1</v>
      </c>
      <c r="P18" s="68">
        <v>1</v>
      </c>
      <c r="Q18" s="68">
        <v>1</v>
      </c>
      <c r="R18" s="68"/>
      <c r="S18" s="68"/>
      <c r="T18" s="68"/>
      <c r="U18" s="68">
        <v>1</v>
      </c>
      <c r="V18" s="68">
        <v>1</v>
      </c>
      <c r="W18" s="68">
        <v>1</v>
      </c>
      <c r="X18" s="68">
        <v>1</v>
      </c>
      <c r="Y18" s="68">
        <v>1</v>
      </c>
      <c r="Z18" s="68"/>
      <c r="AA18" s="68"/>
      <c r="AB18" s="68">
        <v>1</v>
      </c>
      <c r="AC18" s="68">
        <v>1</v>
      </c>
      <c r="AD18" s="68">
        <v>1</v>
      </c>
      <c r="AE18" s="68">
        <v>1</v>
      </c>
      <c r="AF18" s="68">
        <v>1</v>
      </c>
      <c r="AG18" s="68"/>
      <c r="AH18" s="68">
        <v>1</v>
      </c>
      <c r="AI18" s="68">
        <v>1</v>
      </c>
      <c r="AJ18" s="33">
        <f>SUM(G19:K19)+SUM(N19:Q19)+SUM(U19:Y19)+SUM(AB19:AF19)+SUM(AH19:AI19)</f>
        <v>0</v>
      </c>
      <c r="AK18" s="33">
        <f>F19+L19+M19+R19+S19+T19+Z19+AA19+AG19</f>
        <v>0</v>
      </c>
      <c r="AL18" s="34"/>
      <c r="AM18" s="89"/>
    </row>
    <row r="19" spans="2:39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35"/>
      <c r="AK19" s="35"/>
      <c r="AL19" s="36"/>
      <c r="AM19" s="36"/>
    </row>
    <row r="20" s="3" customFormat="1" spans="2:39">
      <c r="B20" s="12">
        <v>13</v>
      </c>
      <c r="C20" s="13" t="s">
        <v>24</v>
      </c>
      <c r="D20" s="13" t="s">
        <v>90</v>
      </c>
      <c r="E20" s="13" t="s">
        <v>45</v>
      </c>
      <c r="F20" s="68"/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/>
      <c r="M20" s="68"/>
      <c r="N20" s="68">
        <v>1</v>
      </c>
      <c r="O20" s="68">
        <v>1</v>
      </c>
      <c r="P20" s="68">
        <v>1</v>
      </c>
      <c r="Q20" s="68">
        <v>1</v>
      </c>
      <c r="R20" s="68"/>
      <c r="S20" s="68"/>
      <c r="T20" s="68"/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68"/>
      <c r="AA20" s="68"/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/>
      <c r="AH20" s="68">
        <v>1</v>
      </c>
      <c r="AI20" s="68">
        <v>1</v>
      </c>
      <c r="AJ20" s="33">
        <f>SUM(G21:K21)+SUM(N21:Q21)+SUM(U21:Y21)+SUM(AB21:AF21)+SUM(AH21:AI21)</f>
        <v>1</v>
      </c>
      <c r="AK20" s="33">
        <f>F21+L21+M21+R21+S21+T21+Z21+AA21+AG21</f>
        <v>5</v>
      </c>
      <c r="AL20" s="34"/>
      <c r="AM20" s="89"/>
    </row>
    <row r="21" s="3" customFormat="1" spans="2:39">
      <c r="B21" s="12"/>
      <c r="C21" s="13"/>
      <c r="D21" s="13"/>
      <c r="E21" s="13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>
        <v>1</v>
      </c>
      <c r="Z21" s="48"/>
      <c r="AA21" s="48"/>
      <c r="AB21" s="48"/>
      <c r="AC21" s="48"/>
      <c r="AD21" s="48"/>
      <c r="AE21" s="48"/>
      <c r="AF21" s="48"/>
      <c r="AG21" s="48">
        <v>5</v>
      </c>
      <c r="AH21" s="48"/>
      <c r="AI21" s="48"/>
      <c r="AJ21" s="35"/>
      <c r="AK21" s="35"/>
      <c r="AL21" s="36"/>
      <c r="AM21" s="36"/>
    </row>
    <row r="22" s="3" customFormat="1" spans="2:39">
      <c r="B22" s="12">
        <v>14</v>
      </c>
      <c r="C22" s="13" t="s">
        <v>91</v>
      </c>
      <c r="D22" s="13" t="s">
        <v>93</v>
      </c>
      <c r="E22" s="18" t="s">
        <v>116</v>
      </c>
      <c r="F22" s="68"/>
      <c r="G22" s="68">
        <v>1</v>
      </c>
      <c r="H22" s="68">
        <v>1</v>
      </c>
      <c r="I22" s="68">
        <v>1</v>
      </c>
      <c r="J22" s="68">
        <v>1</v>
      </c>
      <c r="K22" s="134">
        <v>0.4</v>
      </c>
      <c r="L22" s="68"/>
      <c r="M22" s="68"/>
      <c r="N22" s="68">
        <v>1</v>
      </c>
      <c r="O22" s="68">
        <v>1</v>
      </c>
      <c r="P22" s="68">
        <v>1</v>
      </c>
      <c r="Q22" s="68">
        <v>1</v>
      </c>
      <c r="R22" s="68"/>
      <c r="S22" s="68"/>
      <c r="T22" s="68"/>
      <c r="U22" s="68">
        <v>1</v>
      </c>
      <c r="V22" s="68">
        <v>1</v>
      </c>
      <c r="W22" s="68">
        <v>1</v>
      </c>
      <c r="X22" s="68">
        <v>1</v>
      </c>
      <c r="Y22" s="68">
        <v>1</v>
      </c>
      <c r="Z22" s="68"/>
      <c r="AA22" s="68"/>
      <c r="AB22" s="68">
        <v>1</v>
      </c>
      <c r="AC22" s="68">
        <v>1</v>
      </c>
      <c r="AD22" s="68">
        <v>1</v>
      </c>
      <c r="AE22" s="68">
        <v>1</v>
      </c>
      <c r="AF22" s="68">
        <v>1</v>
      </c>
      <c r="AG22" s="68"/>
      <c r="AH22" s="68">
        <v>1</v>
      </c>
      <c r="AI22" s="68">
        <v>1</v>
      </c>
      <c r="AJ22" s="33">
        <f>SUM(G23:K23)+SUM(N23:Q23)+SUM(U23:Y23)+SUM(AB23:AF23)+SUM(AH23:AI23)</f>
        <v>13.5</v>
      </c>
      <c r="AK22" s="33">
        <f>F23+L23+M23+R23+S23+T23+Z23+AA23+AG23</f>
        <v>11.5</v>
      </c>
      <c r="AL22" s="34"/>
      <c r="AM22" s="89">
        <v>1</v>
      </c>
    </row>
    <row r="23" s="3" customFormat="1" ht="17.25" spans="2:39">
      <c r="B23" s="131"/>
      <c r="C23" s="132"/>
      <c r="D23" s="132" t="s">
        <v>93</v>
      </c>
      <c r="E23" s="132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>
        <v>2</v>
      </c>
      <c r="V23" s="133"/>
      <c r="W23" s="133">
        <v>1</v>
      </c>
      <c r="X23" s="133"/>
      <c r="Y23" s="133"/>
      <c r="Z23" s="133"/>
      <c r="AA23" s="133">
        <v>1</v>
      </c>
      <c r="AB23" s="133"/>
      <c r="AC23" s="133"/>
      <c r="AD23" s="133">
        <v>4</v>
      </c>
      <c r="AE23" s="133">
        <v>6.5</v>
      </c>
      <c r="AF23" s="133"/>
      <c r="AG23" s="133">
        <v>10.5</v>
      </c>
      <c r="AH23" s="133"/>
      <c r="AI23" s="133"/>
      <c r="AJ23" s="136"/>
      <c r="AK23" s="136"/>
      <c r="AL23" s="137"/>
      <c r="AM23" s="137"/>
    </row>
  </sheetData>
  <mergeCells count="72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</mergeCells>
  <pageMargins left="0.75" right="0.75" top="1" bottom="1" header="0.5" footer="0.5"/>
  <headerFooter/>
  <ignoredErrors>
    <ignoredError sqref="AJ14:AJ23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N35"/>
  <sheetViews>
    <sheetView zoomScale="70" zoomScaleNormal="70" topLeftCell="D1" workbookViewId="0">
      <selection activeCell="G26" sqref="G26"/>
    </sheetView>
  </sheetViews>
  <sheetFormatPr defaultColWidth="9" defaultRowHeight="16.5"/>
  <cols>
    <col min="1" max="5" width="9" style="3"/>
    <col min="6" max="31" width="9" style="3" customWidth="1"/>
    <col min="32" max="36" width="9" customWidth="1"/>
    <col min="37" max="16384" width="9" style="3"/>
  </cols>
  <sheetData>
    <row r="3" spans="2:2">
      <c r="B3" s="5" t="s">
        <v>119</v>
      </c>
    </row>
    <row r="5" ht="18" spans="2:40">
      <c r="B5" s="6" t="s">
        <v>84</v>
      </c>
      <c r="C5" s="7" t="s">
        <v>85</v>
      </c>
      <c r="D5" s="7" t="s">
        <v>86</v>
      </c>
      <c r="E5" s="7" t="s">
        <v>2</v>
      </c>
      <c r="F5" s="125">
        <v>1</v>
      </c>
      <c r="G5" s="125">
        <v>2</v>
      </c>
      <c r="H5" s="125">
        <v>3</v>
      </c>
      <c r="I5" s="126">
        <v>4</v>
      </c>
      <c r="J5" s="126">
        <v>5</v>
      </c>
      <c r="K5" s="126">
        <v>6</v>
      </c>
      <c r="L5" s="126">
        <v>7</v>
      </c>
      <c r="M5" s="7">
        <v>8</v>
      </c>
      <c r="N5" s="7">
        <v>9</v>
      </c>
      <c r="O5" s="99">
        <v>10</v>
      </c>
      <c r="P5" s="99">
        <v>11</v>
      </c>
      <c r="Q5" s="7">
        <v>12</v>
      </c>
      <c r="R5" s="126">
        <v>13</v>
      </c>
      <c r="S5" s="7">
        <v>14</v>
      </c>
      <c r="T5" s="7">
        <v>15</v>
      </c>
      <c r="U5" s="7">
        <v>16</v>
      </c>
      <c r="V5" s="99">
        <v>17</v>
      </c>
      <c r="W5" s="99">
        <v>18</v>
      </c>
      <c r="X5" s="126">
        <v>19</v>
      </c>
      <c r="Y5" s="126">
        <v>20</v>
      </c>
      <c r="Z5" s="7">
        <v>21</v>
      </c>
      <c r="AA5" s="7">
        <v>22</v>
      </c>
      <c r="AB5" s="7">
        <v>23</v>
      </c>
      <c r="AC5" s="99">
        <v>24</v>
      </c>
      <c r="AD5" s="99">
        <v>25</v>
      </c>
      <c r="AE5" s="126">
        <v>26</v>
      </c>
      <c r="AF5" s="126">
        <v>27</v>
      </c>
      <c r="AG5" s="7">
        <v>28</v>
      </c>
      <c r="AH5" s="7">
        <v>29</v>
      </c>
      <c r="AI5" s="7">
        <v>30</v>
      </c>
      <c r="AJ5" s="99">
        <v>31</v>
      </c>
      <c r="AK5" s="7" t="s">
        <v>87</v>
      </c>
      <c r="AL5" s="7" t="s">
        <v>88</v>
      </c>
      <c r="AM5" s="31" t="s">
        <v>114</v>
      </c>
      <c r="AN5" s="32" t="s">
        <v>97</v>
      </c>
    </row>
    <row r="6" ht="17.25" spans="2:40">
      <c r="B6" s="8">
        <v>5</v>
      </c>
      <c r="C6" s="9" t="s">
        <v>24</v>
      </c>
      <c r="D6" s="9" t="s">
        <v>90</v>
      </c>
      <c r="E6" s="9" t="s">
        <v>23</v>
      </c>
      <c r="F6" s="47"/>
      <c r="G6" s="47"/>
      <c r="H6" s="47"/>
      <c r="I6" s="47"/>
      <c r="J6" s="47"/>
      <c r="K6" s="47"/>
      <c r="L6" s="47"/>
      <c r="M6" s="70">
        <v>1</v>
      </c>
      <c r="N6" s="70">
        <v>1</v>
      </c>
      <c r="O6" s="70">
        <v>1</v>
      </c>
      <c r="P6" s="70">
        <v>1</v>
      </c>
      <c r="Q6" s="127">
        <v>1</v>
      </c>
      <c r="R6" s="70"/>
      <c r="S6" s="70">
        <v>1</v>
      </c>
      <c r="T6" s="70">
        <v>1</v>
      </c>
      <c r="U6" s="70">
        <v>1</v>
      </c>
      <c r="V6" s="70">
        <v>1</v>
      </c>
      <c r="W6" s="70">
        <v>1</v>
      </c>
      <c r="X6" s="128"/>
      <c r="Y6" s="70"/>
      <c r="Z6" s="70">
        <v>1</v>
      </c>
      <c r="AA6" s="70">
        <v>1</v>
      </c>
      <c r="AB6" s="70">
        <v>1</v>
      </c>
      <c r="AC6" s="70">
        <v>1</v>
      </c>
      <c r="AD6" s="70">
        <v>1</v>
      </c>
      <c r="AE6" s="70"/>
      <c r="AF6" s="70"/>
      <c r="AG6" s="70">
        <v>1</v>
      </c>
      <c r="AH6" s="70">
        <v>1</v>
      </c>
      <c r="AI6" s="70">
        <v>1</v>
      </c>
      <c r="AJ6" s="70">
        <v>1</v>
      </c>
      <c r="AK6" s="33">
        <f>SUM(M7:Q7)+SUM(S7:W7)+SUM(Z7:AD7)+SUM(AG7:AJ7)</f>
        <v>12</v>
      </c>
      <c r="AL6" s="33">
        <f>I7+J7+K7+L7+R7+X7+Y7+AE7+AF7</f>
        <v>8</v>
      </c>
      <c r="AM6" s="34"/>
      <c r="AN6" s="34"/>
    </row>
    <row r="7" spans="2:40">
      <c r="B7" s="12"/>
      <c r="C7" s="13"/>
      <c r="D7" s="13"/>
      <c r="E7" s="13"/>
      <c r="F7" s="48"/>
      <c r="G7" s="48"/>
      <c r="H7" s="48"/>
      <c r="I7" s="48"/>
      <c r="J7" s="48">
        <v>8</v>
      </c>
      <c r="K7" s="48"/>
      <c r="L7" s="48"/>
      <c r="M7" s="71">
        <v>1.5</v>
      </c>
      <c r="N7" s="71">
        <v>1.5</v>
      </c>
      <c r="O7" s="71">
        <v>1</v>
      </c>
      <c r="P7" s="71"/>
      <c r="Q7" s="71"/>
      <c r="R7" s="71"/>
      <c r="S7" s="71">
        <v>1</v>
      </c>
      <c r="T7" s="71"/>
      <c r="U7" s="71"/>
      <c r="V7" s="71"/>
      <c r="W7" s="71">
        <v>1</v>
      </c>
      <c r="X7" s="71"/>
      <c r="Y7" s="71"/>
      <c r="Z7" s="71">
        <v>1</v>
      </c>
      <c r="AA7" s="71">
        <v>2</v>
      </c>
      <c r="AB7" s="71"/>
      <c r="AC7" s="71">
        <v>2</v>
      </c>
      <c r="AD7" s="71"/>
      <c r="AE7" s="71"/>
      <c r="AF7" s="71"/>
      <c r="AG7" s="71"/>
      <c r="AH7" s="71"/>
      <c r="AI7" s="71">
        <v>1</v>
      </c>
      <c r="AJ7" s="71"/>
      <c r="AK7" s="35"/>
      <c r="AL7" s="35"/>
      <c r="AM7" s="36"/>
      <c r="AN7" s="36"/>
    </row>
    <row r="8" spans="2:40">
      <c r="B8" s="12">
        <v>6</v>
      </c>
      <c r="C8" s="13" t="s">
        <v>28</v>
      </c>
      <c r="D8" s="13" t="s">
        <v>90</v>
      </c>
      <c r="E8" s="13" t="s">
        <v>27</v>
      </c>
      <c r="F8" s="68"/>
      <c r="G8" s="68"/>
      <c r="H8" s="68"/>
      <c r="I8" s="68"/>
      <c r="J8" s="68"/>
      <c r="K8" s="68"/>
      <c r="L8" s="68"/>
      <c r="M8" s="86">
        <v>1</v>
      </c>
      <c r="N8" s="86">
        <v>1</v>
      </c>
      <c r="O8" s="86">
        <v>1</v>
      </c>
      <c r="P8" s="86">
        <v>1</v>
      </c>
      <c r="Q8" s="86">
        <v>1</v>
      </c>
      <c r="R8" s="86"/>
      <c r="S8" s="86">
        <v>1</v>
      </c>
      <c r="T8" s="86">
        <v>1</v>
      </c>
      <c r="U8" s="86">
        <v>1</v>
      </c>
      <c r="V8" s="86">
        <v>1</v>
      </c>
      <c r="W8" s="86">
        <v>1</v>
      </c>
      <c r="X8" s="86"/>
      <c r="Y8" s="86"/>
      <c r="Z8" s="86">
        <v>1</v>
      </c>
      <c r="AA8" s="86">
        <v>1</v>
      </c>
      <c r="AB8" s="86">
        <v>1</v>
      </c>
      <c r="AC8" s="86">
        <v>1</v>
      </c>
      <c r="AD8" s="86">
        <v>1</v>
      </c>
      <c r="AE8" s="86"/>
      <c r="AF8" s="86"/>
      <c r="AG8" s="86">
        <v>1</v>
      </c>
      <c r="AH8" s="86">
        <v>1</v>
      </c>
      <c r="AI8" s="86">
        <v>1</v>
      </c>
      <c r="AJ8" s="86">
        <v>1</v>
      </c>
      <c r="AK8" s="33">
        <f>SUM(M9:Q9)+SUM(S9:W9)+SUM(Z9:AD9)+SUM(AG9:AJ9)</f>
        <v>28</v>
      </c>
      <c r="AL8" s="33">
        <f>I9+J9+K9+L9+R9+X9+Y9+AE9+AF9</f>
        <v>19</v>
      </c>
      <c r="AM8" s="34"/>
      <c r="AN8" s="89"/>
    </row>
    <row r="9" spans="2:40">
      <c r="B9" s="12"/>
      <c r="C9" s="13" t="s">
        <v>28</v>
      </c>
      <c r="D9" s="13" t="s">
        <v>90</v>
      </c>
      <c r="E9" s="13"/>
      <c r="F9" s="48"/>
      <c r="G9" s="48"/>
      <c r="H9" s="48"/>
      <c r="I9" s="48"/>
      <c r="J9" s="48"/>
      <c r="K9" s="48"/>
      <c r="L9" s="48">
        <v>4.5</v>
      </c>
      <c r="M9" s="71">
        <v>3</v>
      </c>
      <c r="N9" s="71">
        <v>2</v>
      </c>
      <c r="O9" s="71">
        <v>1.5</v>
      </c>
      <c r="P9" s="71"/>
      <c r="Q9" s="71">
        <v>1.5</v>
      </c>
      <c r="R9" s="71">
        <v>8</v>
      </c>
      <c r="S9" s="71"/>
      <c r="T9" s="71">
        <v>1.5</v>
      </c>
      <c r="U9" s="71">
        <v>2.5</v>
      </c>
      <c r="V9" s="71">
        <v>2</v>
      </c>
      <c r="W9" s="71">
        <v>1.5</v>
      </c>
      <c r="X9" s="71"/>
      <c r="Y9" s="71">
        <v>3</v>
      </c>
      <c r="Z9" s="71">
        <v>2</v>
      </c>
      <c r="AA9" s="71">
        <v>2</v>
      </c>
      <c r="AB9" s="71">
        <v>1.5</v>
      </c>
      <c r="AC9" s="71">
        <v>3</v>
      </c>
      <c r="AD9" s="71">
        <v>1</v>
      </c>
      <c r="AE9" s="71">
        <v>3.5</v>
      </c>
      <c r="AF9" s="71"/>
      <c r="AG9" s="71"/>
      <c r="AH9" s="71">
        <v>1</v>
      </c>
      <c r="AI9" s="71">
        <v>1</v>
      </c>
      <c r="AJ9" s="71">
        <v>1</v>
      </c>
      <c r="AK9" s="35"/>
      <c r="AL9" s="35"/>
      <c r="AM9" s="36"/>
      <c r="AN9" s="36"/>
    </row>
    <row r="10" spans="2:40">
      <c r="B10" s="12">
        <v>7</v>
      </c>
      <c r="C10" s="13" t="s">
        <v>91</v>
      </c>
      <c r="D10" s="13" t="s">
        <v>90</v>
      </c>
      <c r="E10" s="13" t="s">
        <v>31</v>
      </c>
      <c r="F10" s="68"/>
      <c r="G10" s="68"/>
      <c r="H10" s="68"/>
      <c r="I10" s="68"/>
      <c r="J10" s="68"/>
      <c r="K10" s="68"/>
      <c r="L10" s="68"/>
      <c r="M10" s="86">
        <v>1</v>
      </c>
      <c r="N10" s="86">
        <v>1</v>
      </c>
      <c r="O10" s="86">
        <v>1</v>
      </c>
      <c r="P10" s="119">
        <v>1</v>
      </c>
      <c r="Q10" s="86">
        <v>1</v>
      </c>
      <c r="R10" s="86"/>
      <c r="S10" s="86">
        <v>1</v>
      </c>
      <c r="T10" s="102">
        <v>1</v>
      </c>
      <c r="U10" s="102">
        <v>1</v>
      </c>
      <c r="V10" s="102">
        <v>1</v>
      </c>
      <c r="W10" s="102">
        <v>1</v>
      </c>
      <c r="X10" s="102"/>
      <c r="Y10" s="86"/>
      <c r="Z10" s="86">
        <v>1</v>
      </c>
      <c r="AA10" s="86">
        <v>1</v>
      </c>
      <c r="AB10" s="119">
        <v>1</v>
      </c>
      <c r="AC10" s="86">
        <v>1</v>
      </c>
      <c r="AD10" s="86">
        <v>1</v>
      </c>
      <c r="AE10" s="86"/>
      <c r="AF10" s="86"/>
      <c r="AG10" s="86">
        <v>1</v>
      </c>
      <c r="AH10" s="86">
        <v>1</v>
      </c>
      <c r="AI10" s="86">
        <v>1</v>
      </c>
      <c r="AJ10" s="86">
        <v>1</v>
      </c>
      <c r="AK10" s="33">
        <f>SUM(M11:Q11)+SUM(S11:W11)+SUM(Z11:AD11)+SUM(AG11:AJ11)</f>
        <v>8.5</v>
      </c>
      <c r="AL10" s="33">
        <f>I11+J11+K11+L11+R11+X11+Y11+AE11+AF11</f>
        <v>0</v>
      </c>
      <c r="AM10" s="34"/>
      <c r="AN10" s="89"/>
    </row>
    <row r="11" spans="2:40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>
        <v>3</v>
      </c>
      <c r="AA11" s="71"/>
      <c r="AB11" s="71"/>
      <c r="AC11" s="71"/>
      <c r="AD11" s="71"/>
      <c r="AE11" s="71"/>
      <c r="AF11" s="71"/>
      <c r="AG11" s="71">
        <v>1</v>
      </c>
      <c r="AH11" s="71">
        <v>1</v>
      </c>
      <c r="AI11" s="71">
        <v>2.5</v>
      </c>
      <c r="AJ11" s="71">
        <v>1</v>
      </c>
      <c r="AK11" s="35"/>
      <c r="AL11" s="35"/>
      <c r="AM11" s="36"/>
      <c r="AN11" s="36"/>
    </row>
    <row r="12" spans="2:40">
      <c r="B12" s="12">
        <v>8</v>
      </c>
      <c r="C12" s="13" t="s">
        <v>28</v>
      </c>
      <c r="D12" s="13" t="s">
        <v>90</v>
      </c>
      <c r="E12" s="13" t="s">
        <v>34</v>
      </c>
      <c r="F12" s="68"/>
      <c r="G12" s="68"/>
      <c r="H12" s="68"/>
      <c r="I12" s="69"/>
      <c r="J12" s="68"/>
      <c r="K12" s="68"/>
      <c r="L12" s="68"/>
      <c r="M12" s="102">
        <v>1</v>
      </c>
      <c r="N12" s="86">
        <v>1</v>
      </c>
      <c r="O12" s="119">
        <v>1</v>
      </c>
      <c r="P12" s="86">
        <v>1</v>
      </c>
      <c r="Q12" s="86">
        <v>1</v>
      </c>
      <c r="R12" s="86"/>
      <c r="S12" s="86">
        <v>1</v>
      </c>
      <c r="T12" s="86">
        <v>1</v>
      </c>
      <c r="U12" s="119">
        <v>1</v>
      </c>
      <c r="V12" s="86">
        <v>1</v>
      </c>
      <c r="W12" s="86">
        <v>1</v>
      </c>
      <c r="X12" s="86"/>
      <c r="Y12" s="86"/>
      <c r="Z12" s="119">
        <v>1</v>
      </c>
      <c r="AA12" s="86">
        <v>1</v>
      </c>
      <c r="AB12" s="86">
        <v>1</v>
      </c>
      <c r="AC12" s="86">
        <v>1</v>
      </c>
      <c r="AD12" s="86">
        <v>1</v>
      </c>
      <c r="AE12" s="86"/>
      <c r="AF12" s="86"/>
      <c r="AG12" s="119">
        <v>1</v>
      </c>
      <c r="AH12" s="86">
        <v>1</v>
      </c>
      <c r="AI12" s="86">
        <v>1</v>
      </c>
      <c r="AJ12" s="86">
        <v>1</v>
      </c>
      <c r="AK12" s="33">
        <f>SUM(M13:Q13)+SUM(S13:W13)+SUM(Z13:AD13)+SUM(AG13:AJ13)</f>
        <v>12.5</v>
      </c>
      <c r="AL12" s="33">
        <f>I13+J13+K13+L13+R13+X13+Y13+AE13+AF13</f>
        <v>0</v>
      </c>
      <c r="AM12" s="34"/>
      <c r="AN12" s="89">
        <v>1</v>
      </c>
    </row>
    <row r="13" spans="2:40">
      <c r="B13" s="12"/>
      <c r="C13" s="13" t="s">
        <v>28</v>
      </c>
      <c r="D13" s="13" t="s">
        <v>90</v>
      </c>
      <c r="E13" s="13"/>
      <c r="F13" s="48"/>
      <c r="G13" s="48"/>
      <c r="H13" s="48"/>
      <c r="I13" s="48"/>
      <c r="J13" s="48"/>
      <c r="K13" s="48"/>
      <c r="L13" s="48"/>
      <c r="M13" s="71">
        <v>1</v>
      </c>
      <c r="N13" s="71"/>
      <c r="O13" s="71">
        <v>1.5</v>
      </c>
      <c r="P13" s="71"/>
      <c r="Q13" s="71">
        <v>1.5</v>
      </c>
      <c r="R13" s="71"/>
      <c r="S13" s="71"/>
      <c r="T13" s="71">
        <v>1</v>
      </c>
      <c r="U13" s="71"/>
      <c r="V13" s="71">
        <v>2</v>
      </c>
      <c r="W13" s="71">
        <v>1</v>
      </c>
      <c r="X13" s="71"/>
      <c r="Y13" s="71"/>
      <c r="Z13" s="71"/>
      <c r="AA13" s="71">
        <v>1.5</v>
      </c>
      <c r="AB13" s="71"/>
      <c r="AC13" s="71"/>
      <c r="AD13" s="71">
        <v>1</v>
      </c>
      <c r="AE13" s="71"/>
      <c r="AF13" s="71"/>
      <c r="AG13" s="71"/>
      <c r="AH13" s="71">
        <v>1</v>
      </c>
      <c r="AI13" s="71"/>
      <c r="AJ13" s="71">
        <v>1</v>
      </c>
      <c r="AK13" s="35"/>
      <c r="AL13" s="35"/>
      <c r="AM13" s="36"/>
      <c r="AN13" s="36"/>
    </row>
    <row r="14" spans="2:40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/>
      <c r="H14" s="68"/>
      <c r="I14" s="68"/>
      <c r="J14" s="68"/>
      <c r="K14" s="68"/>
      <c r="L14" s="68"/>
      <c r="M14" s="86">
        <v>1</v>
      </c>
      <c r="N14" s="86">
        <v>1</v>
      </c>
      <c r="O14" s="86">
        <v>1</v>
      </c>
      <c r="P14" s="86">
        <v>1</v>
      </c>
      <c r="Q14" s="86">
        <v>1</v>
      </c>
      <c r="R14" s="86"/>
      <c r="S14" s="86">
        <v>1</v>
      </c>
      <c r="T14" s="86">
        <v>1</v>
      </c>
      <c r="U14" s="86">
        <v>1</v>
      </c>
      <c r="V14" s="86">
        <v>1</v>
      </c>
      <c r="W14" s="86">
        <v>1</v>
      </c>
      <c r="X14" s="86"/>
      <c r="Y14" s="86"/>
      <c r="Z14" s="86">
        <v>1</v>
      </c>
      <c r="AA14" s="86">
        <v>1</v>
      </c>
      <c r="AB14" s="86">
        <v>1</v>
      </c>
      <c r="AC14" s="86">
        <v>1</v>
      </c>
      <c r="AD14" s="86">
        <v>1</v>
      </c>
      <c r="AE14" s="86"/>
      <c r="AF14" s="86"/>
      <c r="AG14" s="86">
        <v>1</v>
      </c>
      <c r="AH14" s="86">
        <v>1</v>
      </c>
      <c r="AI14" s="86">
        <v>1</v>
      </c>
      <c r="AJ14" s="86">
        <v>1</v>
      </c>
      <c r="AK14" s="33">
        <f>SUM(M15:Q15)+SUM(S15:W15)+SUM(Z15:AD15)+SUM(AG15:AJ15)</f>
        <v>72</v>
      </c>
      <c r="AL14" s="33">
        <f>I15+J15+K15+L15+R15+X15+Y15+AE15+AF15</f>
        <v>0</v>
      </c>
      <c r="AM14" s="34"/>
      <c r="AN14" s="89"/>
    </row>
    <row r="15" s="1" customFormat="1" spans="1:40">
      <c r="A15" s="3"/>
      <c r="B15" s="16"/>
      <c r="C15" s="17" t="s">
        <v>37</v>
      </c>
      <c r="D15" s="17" t="s">
        <v>92</v>
      </c>
      <c r="E15" s="17"/>
      <c r="F15" s="71"/>
      <c r="G15" s="71"/>
      <c r="H15" s="71"/>
      <c r="I15" s="71"/>
      <c r="J15" s="71"/>
      <c r="K15" s="71"/>
      <c r="L15" s="71"/>
      <c r="M15" s="71">
        <v>4.5</v>
      </c>
      <c r="N15" s="71">
        <v>7</v>
      </c>
      <c r="O15" s="71">
        <v>6.5</v>
      </c>
      <c r="P15" s="71">
        <v>1</v>
      </c>
      <c r="Q15" s="71">
        <v>5</v>
      </c>
      <c r="R15" s="71"/>
      <c r="S15" s="71">
        <v>3</v>
      </c>
      <c r="T15" s="71"/>
      <c r="U15" s="71">
        <v>5.5</v>
      </c>
      <c r="V15" s="71">
        <v>4</v>
      </c>
      <c r="W15" s="71">
        <v>1</v>
      </c>
      <c r="X15" s="71"/>
      <c r="Y15" s="71"/>
      <c r="Z15" s="71">
        <v>8</v>
      </c>
      <c r="AA15" s="71">
        <v>4</v>
      </c>
      <c r="AB15" s="71">
        <v>3</v>
      </c>
      <c r="AC15" s="71"/>
      <c r="AD15" s="71">
        <v>7</v>
      </c>
      <c r="AE15" s="71"/>
      <c r="AF15" s="71"/>
      <c r="AG15" s="71">
        <v>7.5</v>
      </c>
      <c r="AH15" s="71">
        <v>1</v>
      </c>
      <c r="AI15" s="71">
        <v>2</v>
      </c>
      <c r="AJ15" s="71">
        <v>2</v>
      </c>
      <c r="AK15" s="35"/>
      <c r="AL15" s="35"/>
      <c r="AM15" s="113"/>
      <c r="AN15" s="113"/>
    </row>
    <row r="16" spans="2:40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/>
      <c r="H16" s="68"/>
      <c r="I16" s="68"/>
      <c r="J16" s="68"/>
      <c r="K16" s="68"/>
      <c r="L16" s="68"/>
      <c r="M16" s="86">
        <v>1</v>
      </c>
      <c r="N16" s="86">
        <v>1</v>
      </c>
      <c r="O16" s="86">
        <v>1</v>
      </c>
      <c r="P16" s="86">
        <v>1</v>
      </c>
      <c r="Q16" s="86">
        <v>1</v>
      </c>
      <c r="R16" s="86"/>
      <c r="S16" s="86">
        <v>1</v>
      </c>
      <c r="T16" s="86">
        <v>1</v>
      </c>
      <c r="U16" s="86">
        <v>1</v>
      </c>
      <c r="V16" s="86">
        <v>1</v>
      </c>
      <c r="W16" s="86">
        <v>1</v>
      </c>
      <c r="X16" s="86"/>
      <c r="Y16" s="86"/>
      <c r="Z16" s="86">
        <v>1</v>
      </c>
      <c r="AA16" s="86">
        <v>1</v>
      </c>
      <c r="AB16" s="86">
        <v>1</v>
      </c>
      <c r="AC16" s="86">
        <v>1</v>
      </c>
      <c r="AD16" s="86">
        <v>1</v>
      </c>
      <c r="AE16" s="86"/>
      <c r="AF16" s="86"/>
      <c r="AG16" s="86">
        <v>1</v>
      </c>
      <c r="AH16" s="86">
        <v>1</v>
      </c>
      <c r="AI16" s="86">
        <v>1</v>
      </c>
      <c r="AJ16" s="86">
        <v>1</v>
      </c>
      <c r="AK16" s="33">
        <f>SUM(M17:Q17)+SUM(S17:W17)+SUM(Z17:AD17)+SUM(AG17:AJ17)</f>
        <v>11</v>
      </c>
      <c r="AL16" s="33">
        <f>I17+J17+K17+L17+R17+X17+Y17+AE17+AF17</f>
        <v>0</v>
      </c>
      <c r="AM16" s="34"/>
      <c r="AN16" s="89"/>
    </row>
    <row r="17" s="1" customFormat="1" spans="1:40">
      <c r="A17" s="3"/>
      <c r="B17" s="16"/>
      <c r="C17" s="17" t="s">
        <v>91</v>
      </c>
      <c r="D17" s="17" t="s">
        <v>93</v>
      </c>
      <c r="E17" s="17"/>
      <c r="F17" s="71"/>
      <c r="G17" s="71"/>
      <c r="H17" s="71"/>
      <c r="I17" s="71"/>
      <c r="J17" s="71"/>
      <c r="K17" s="71"/>
      <c r="L17" s="71"/>
      <c r="M17" s="71"/>
      <c r="N17" s="71"/>
      <c r="O17" s="71">
        <v>1</v>
      </c>
      <c r="P17" s="71"/>
      <c r="Q17" s="71"/>
      <c r="R17" s="71"/>
      <c r="S17" s="71"/>
      <c r="T17" s="71"/>
      <c r="U17" s="71"/>
      <c r="V17" s="71"/>
      <c r="W17" s="71">
        <v>1</v>
      </c>
      <c r="X17" s="71"/>
      <c r="Y17" s="71"/>
      <c r="Z17" s="71">
        <v>2</v>
      </c>
      <c r="AA17" s="71">
        <v>2</v>
      </c>
      <c r="AB17" s="71"/>
      <c r="AC17" s="71">
        <v>2</v>
      </c>
      <c r="AD17" s="71">
        <v>1</v>
      </c>
      <c r="AE17" s="71"/>
      <c r="AF17" s="71"/>
      <c r="AG17" s="71"/>
      <c r="AH17" s="71"/>
      <c r="AI17" s="71">
        <v>1</v>
      </c>
      <c r="AJ17" s="71">
        <v>1</v>
      </c>
      <c r="AK17" s="35"/>
      <c r="AL17" s="35"/>
      <c r="AM17" s="113"/>
      <c r="AN17" s="113"/>
    </row>
    <row r="18" spans="2:40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/>
      <c r="H18" s="68"/>
      <c r="I18" s="68"/>
      <c r="J18" s="68"/>
      <c r="K18" s="68"/>
      <c r="L18" s="68"/>
      <c r="M18" s="86">
        <v>1</v>
      </c>
      <c r="N18" s="86">
        <v>1</v>
      </c>
      <c r="O18" s="86">
        <v>1</v>
      </c>
      <c r="P18" s="86">
        <v>1</v>
      </c>
      <c r="Q18" s="119">
        <v>1</v>
      </c>
      <c r="R18" s="86"/>
      <c r="S18" s="86">
        <v>1</v>
      </c>
      <c r="T18" s="86">
        <v>1</v>
      </c>
      <c r="U18" s="86">
        <v>1</v>
      </c>
      <c r="V18" s="86">
        <v>1</v>
      </c>
      <c r="W18" s="86">
        <v>1</v>
      </c>
      <c r="X18" s="86"/>
      <c r="Y18" s="86"/>
      <c r="Z18" s="86">
        <v>1</v>
      </c>
      <c r="AA18" s="119">
        <v>1</v>
      </c>
      <c r="AB18" s="86">
        <v>1</v>
      </c>
      <c r="AC18" s="86">
        <v>1</v>
      </c>
      <c r="AD18" s="86">
        <v>1</v>
      </c>
      <c r="AE18" s="86"/>
      <c r="AF18" s="86"/>
      <c r="AG18" s="86">
        <v>1</v>
      </c>
      <c r="AH18" s="86">
        <v>1</v>
      </c>
      <c r="AI18" s="86">
        <v>1</v>
      </c>
      <c r="AJ18" s="86">
        <v>1</v>
      </c>
      <c r="AK18" s="33">
        <f>SUM(M19:Q19)+SUM(S19:W19)+SUM(Z19:AD19)+SUM(AG19:AJ19)</f>
        <v>0</v>
      </c>
      <c r="AL18" s="33">
        <f>I19+J19+K19+L19+R19+X19+Y19+AE19+AF19</f>
        <v>0</v>
      </c>
      <c r="AM18" s="34"/>
      <c r="AN18" s="89"/>
    </row>
    <row r="19" spans="2:40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35"/>
      <c r="AL19" s="35"/>
      <c r="AM19" s="36"/>
      <c r="AN19" s="36"/>
    </row>
    <row r="20" spans="2:40">
      <c r="B20" s="12">
        <v>13</v>
      </c>
      <c r="C20" s="13" t="s">
        <v>24</v>
      </c>
      <c r="D20" s="13" t="s">
        <v>90</v>
      </c>
      <c r="E20" s="13" t="s">
        <v>45</v>
      </c>
      <c r="F20" s="68"/>
      <c r="G20" s="68"/>
      <c r="H20" s="68"/>
      <c r="I20" s="68"/>
      <c r="J20" s="68"/>
      <c r="K20" s="68"/>
      <c r="L20" s="68"/>
      <c r="M20" s="86">
        <v>1</v>
      </c>
      <c r="N20" s="86">
        <v>1</v>
      </c>
      <c r="O20" s="86">
        <v>1</v>
      </c>
      <c r="P20" s="86">
        <v>1</v>
      </c>
      <c r="Q20" s="86">
        <v>1</v>
      </c>
      <c r="R20" s="86"/>
      <c r="S20" s="86">
        <v>1</v>
      </c>
      <c r="T20" s="86">
        <v>1</v>
      </c>
      <c r="U20" s="86">
        <v>1</v>
      </c>
      <c r="V20" s="86">
        <v>1</v>
      </c>
      <c r="W20" s="86">
        <v>1</v>
      </c>
      <c r="X20" s="86"/>
      <c r="Y20" s="86"/>
      <c r="Z20" s="86">
        <v>1</v>
      </c>
      <c r="AA20" s="86">
        <v>1</v>
      </c>
      <c r="AB20" s="86">
        <v>1</v>
      </c>
      <c r="AC20" s="86">
        <v>1</v>
      </c>
      <c r="AD20" s="86">
        <v>1</v>
      </c>
      <c r="AE20" s="86"/>
      <c r="AF20" s="86"/>
      <c r="AG20" s="119">
        <v>1</v>
      </c>
      <c r="AH20" s="86">
        <v>1</v>
      </c>
      <c r="AI20" s="86">
        <v>1</v>
      </c>
      <c r="AJ20" s="86">
        <v>1</v>
      </c>
      <c r="AK20" s="33">
        <f>SUM(M21:Q21)+SUM(S21:W21)+SUM(Z21:AD21)+SUM(AG21:AJ21)</f>
        <v>7.5</v>
      </c>
      <c r="AL20" s="33">
        <f>I21+J21+K21+L21+R21+X21+Y21+AE21+AF21</f>
        <v>8</v>
      </c>
      <c r="AM20" s="34"/>
      <c r="AN20" s="89"/>
    </row>
    <row r="21" s="1" customFormat="1" spans="1:40">
      <c r="A21" s="3"/>
      <c r="B21" s="16"/>
      <c r="C21" s="17"/>
      <c r="D21" s="17"/>
      <c r="E21" s="17"/>
      <c r="F21" s="71"/>
      <c r="G21" s="71"/>
      <c r="H21" s="71"/>
      <c r="I21" s="71"/>
      <c r="J21" s="71">
        <v>8</v>
      </c>
      <c r="K21" s="71"/>
      <c r="L21" s="71"/>
      <c r="M21" s="71"/>
      <c r="N21" s="71">
        <v>1.5</v>
      </c>
      <c r="O21" s="71">
        <v>1</v>
      </c>
      <c r="P21" s="71"/>
      <c r="Q21" s="71"/>
      <c r="R21" s="71"/>
      <c r="S21" s="71">
        <v>1</v>
      </c>
      <c r="T21" s="71"/>
      <c r="U21" s="71"/>
      <c r="V21" s="71"/>
      <c r="W21" s="71"/>
      <c r="X21" s="71"/>
      <c r="Y21" s="71"/>
      <c r="Z21" s="71"/>
      <c r="AA21" s="71">
        <v>2</v>
      </c>
      <c r="AB21" s="71"/>
      <c r="AC21" s="71">
        <v>2</v>
      </c>
      <c r="AD21" s="71"/>
      <c r="AE21" s="71"/>
      <c r="AF21" s="71"/>
      <c r="AG21" s="71"/>
      <c r="AH21" s="71"/>
      <c r="AI21" s="71"/>
      <c r="AJ21" s="71"/>
      <c r="AK21" s="35"/>
      <c r="AL21" s="35"/>
      <c r="AM21" s="113"/>
      <c r="AN21" s="113"/>
    </row>
    <row r="22" spans="2:40">
      <c r="B22" s="12">
        <v>14</v>
      </c>
      <c r="C22" s="13" t="s">
        <v>91</v>
      </c>
      <c r="D22" s="13" t="s">
        <v>93</v>
      </c>
      <c r="E22" s="13" t="s">
        <v>116</v>
      </c>
      <c r="F22" s="68"/>
      <c r="G22" s="68"/>
      <c r="H22" s="68"/>
      <c r="I22" s="68"/>
      <c r="J22" s="68"/>
      <c r="K22" s="68"/>
      <c r="L22" s="68"/>
      <c r="M22" s="86">
        <v>1</v>
      </c>
      <c r="N22" s="86">
        <v>1</v>
      </c>
      <c r="O22" s="86">
        <v>1</v>
      </c>
      <c r="P22" s="86">
        <v>1</v>
      </c>
      <c r="Q22" s="86">
        <v>1</v>
      </c>
      <c r="R22" s="86"/>
      <c r="S22" s="86">
        <v>1</v>
      </c>
      <c r="T22" s="86">
        <v>1</v>
      </c>
      <c r="U22" s="86">
        <v>1</v>
      </c>
      <c r="V22" s="86">
        <v>1</v>
      </c>
      <c r="W22" s="86">
        <v>1</v>
      </c>
      <c r="X22" s="86"/>
      <c r="Y22" s="86"/>
      <c r="Z22" s="86">
        <v>1</v>
      </c>
      <c r="AA22" s="86">
        <v>1</v>
      </c>
      <c r="AB22" s="86">
        <v>1</v>
      </c>
      <c r="AC22" s="86">
        <v>1</v>
      </c>
      <c r="AD22" s="86">
        <v>1</v>
      </c>
      <c r="AE22" s="86"/>
      <c r="AF22" s="86"/>
      <c r="AG22" s="86">
        <v>1</v>
      </c>
      <c r="AH22" s="86">
        <v>1</v>
      </c>
      <c r="AI22" s="86">
        <v>1</v>
      </c>
      <c r="AJ22" s="86">
        <v>1</v>
      </c>
      <c r="AK22" s="33">
        <f>SUM(M23:Q23)+SUM(S23:W23)+SUM(Z23:AD23)+SUM(AG23:AJ23)</f>
        <v>24.5</v>
      </c>
      <c r="AL22" s="33">
        <f>I23+J23+K23+L23+R23+X23+Y23+AE23+AF23</f>
        <v>14</v>
      </c>
      <c r="AM22" s="34"/>
      <c r="AN22" s="89">
        <v>1</v>
      </c>
    </row>
    <row r="23" s="1" customFormat="1" spans="1:40">
      <c r="A23" s="3"/>
      <c r="B23" s="16"/>
      <c r="C23" s="17"/>
      <c r="D23" s="17" t="s">
        <v>93</v>
      </c>
      <c r="E23" s="17"/>
      <c r="F23" s="71"/>
      <c r="G23" s="71"/>
      <c r="H23" s="71"/>
      <c r="I23" s="71"/>
      <c r="J23" s="71"/>
      <c r="K23" s="71"/>
      <c r="L23" s="71">
        <v>8</v>
      </c>
      <c r="M23" s="71">
        <v>2</v>
      </c>
      <c r="N23" s="71"/>
      <c r="O23" s="71"/>
      <c r="P23" s="71"/>
      <c r="Q23" s="71"/>
      <c r="R23" s="71"/>
      <c r="S23" s="71">
        <v>2</v>
      </c>
      <c r="T23" s="71"/>
      <c r="U23" s="71">
        <v>2.5</v>
      </c>
      <c r="V23" s="71"/>
      <c r="W23" s="71"/>
      <c r="X23" s="71"/>
      <c r="Y23" s="71"/>
      <c r="Z23" s="71">
        <v>2</v>
      </c>
      <c r="AA23" s="71">
        <v>2.5</v>
      </c>
      <c r="AB23" s="71">
        <v>4</v>
      </c>
      <c r="AC23" s="71">
        <v>4.5</v>
      </c>
      <c r="AD23" s="71">
        <v>3</v>
      </c>
      <c r="AE23" s="71">
        <v>6</v>
      </c>
      <c r="AF23" s="71"/>
      <c r="AG23" s="71"/>
      <c r="AH23" s="71"/>
      <c r="AI23" s="71">
        <v>1</v>
      </c>
      <c r="AJ23" s="71">
        <v>1</v>
      </c>
      <c r="AK23" s="35"/>
      <c r="AL23" s="35"/>
      <c r="AM23" s="113"/>
      <c r="AN23" s="113"/>
    </row>
    <row r="24" spans="2:40">
      <c r="B24" s="12"/>
      <c r="C24" s="13" t="s">
        <v>91</v>
      </c>
      <c r="D24" s="13" t="s">
        <v>120</v>
      </c>
      <c r="E24" s="13" t="s">
        <v>50</v>
      </c>
      <c r="F24" s="68"/>
      <c r="G24" s="68"/>
      <c r="H24" s="68"/>
      <c r="I24" s="68"/>
      <c r="J24" s="68"/>
      <c r="K24" s="68"/>
      <c r="L24" s="68"/>
      <c r="M24" s="86">
        <v>1</v>
      </c>
      <c r="N24" s="86">
        <v>1</v>
      </c>
      <c r="O24" s="86">
        <v>1</v>
      </c>
      <c r="P24" s="86">
        <v>1</v>
      </c>
      <c r="Q24" s="86">
        <v>1</v>
      </c>
      <c r="R24" s="86"/>
      <c r="S24" s="86">
        <v>1</v>
      </c>
      <c r="T24" s="86">
        <v>1</v>
      </c>
      <c r="U24" s="86">
        <v>1</v>
      </c>
      <c r="V24" s="86">
        <v>1</v>
      </c>
      <c r="W24" s="86">
        <v>1</v>
      </c>
      <c r="X24" s="86"/>
      <c r="Y24" s="86"/>
      <c r="Z24" s="86">
        <v>1</v>
      </c>
      <c r="AA24" s="86">
        <v>1</v>
      </c>
      <c r="AB24" s="86">
        <v>1</v>
      </c>
      <c r="AC24" s="86">
        <v>1</v>
      </c>
      <c r="AD24" s="86">
        <v>1</v>
      </c>
      <c r="AE24" s="86"/>
      <c r="AF24" s="86"/>
      <c r="AG24" s="86">
        <v>1</v>
      </c>
      <c r="AH24" s="86">
        <v>1</v>
      </c>
      <c r="AI24" s="86">
        <v>1</v>
      </c>
      <c r="AJ24" s="86">
        <v>1</v>
      </c>
      <c r="AK24" s="33">
        <f>SUM(M25:Q25)+SUM(S25:W25)+SUM(Z25:AD25)+SUM(AG25:AJ25)</f>
        <v>0</v>
      </c>
      <c r="AL24" s="33">
        <f>I25+J25+K25+L25+R25+X25+Y25+AE25+AF25</f>
        <v>0</v>
      </c>
      <c r="AM24" s="34"/>
      <c r="AN24" s="89"/>
    </row>
    <row r="25" spans="2:40">
      <c r="B25" s="12"/>
      <c r="C25" s="13"/>
      <c r="D25" s="13"/>
      <c r="E25" s="13"/>
      <c r="F25" s="48"/>
      <c r="G25" s="48"/>
      <c r="H25" s="48"/>
      <c r="I25" s="48"/>
      <c r="J25" s="48"/>
      <c r="K25" s="48"/>
      <c r="L25" s="48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35"/>
      <c r="AL25" s="35"/>
      <c r="AM25" s="36"/>
      <c r="AN25" s="36"/>
    </row>
    <row r="26" spans="2:40">
      <c r="B26" s="12"/>
      <c r="C26" s="18" t="s">
        <v>121</v>
      </c>
      <c r="D26" s="13" t="s">
        <v>93</v>
      </c>
      <c r="E26" s="18" t="s">
        <v>51</v>
      </c>
      <c r="F26" s="68"/>
      <c r="G26" s="68"/>
      <c r="H26" s="68"/>
      <c r="I26" s="68"/>
      <c r="J26" s="68"/>
      <c r="K26" s="68"/>
      <c r="L26" s="68"/>
      <c r="M26" s="86">
        <v>1</v>
      </c>
      <c r="N26" s="86">
        <v>1</v>
      </c>
      <c r="O26" s="86">
        <v>1</v>
      </c>
      <c r="P26" s="86">
        <v>1</v>
      </c>
      <c r="Q26" s="86">
        <v>1</v>
      </c>
      <c r="R26" s="86"/>
      <c r="S26" s="86">
        <v>1</v>
      </c>
      <c r="T26" s="86">
        <v>1</v>
      </c>
      <c r="U26" s="86">
        <v>1</v>
      </c>
      <c r="V26" s="86">
        <v>1</v>
      </c>
      <c r="W26" s="86">
        <v>1</v>
      </c>
      <c r="X26" s="86"/>
      <c r="Y26" s="86"/>
      <c r="Z26" s="86">
        <v>1</v>
      </c>
      <c r="AA26" s="86">
        <v>1</v>
      </c>
      <c r="AB26" s="86">
        <v>1</v>
      </c>
      <c r="AC26" s="86">
        <v>1</v>
      </c>
      <c r="AD26" s="86">
        <v>1</v>
      </c>
      <c r="AE26" s="86"/>
      <c r="AF26" s="86"/>
      <c r="AG26" s="86">
        <v>1</v>
      </c>
      <c r="AH26" s="86">
        <v>1</v>
      </c>
      <c r="AI26" s="86">
        <v>1</v>
      </c>
      <c r="AJ26" s="86">
        <v>1</v>
      </c>
      <c r="AK26" s="33">
        <f>SUM(M27:Q27)+SUM(S27:W27)+SUM(Z27:AD27)+SUM(AG27:AJ27)</f>
        <v>57</v>
      </c>
      <c r="AL26" s="33">
        <f>I27+J27+K27+L27+R27+X27+Y27+AE27+AF27</f>
        <v>87.5</v>
      </c>
      <c r="AM26" s="34">
        <v>8.5</v>
      </c>
      <c r="AN26" s="89">
        <v>2</v>
      </c>
    </row>
    <row r="27" s="1" customFormat="1" spans="1:40">
      <c r="A27" s="3"/>
      <c r="B27" s="16"/>
      <c r="C27" s="17"/>
      <c r="D27" s="17"/>
      <c r="E27" s="17"/>
      <c r="F27" s="71"/>
      <c r="G27" s="71"/>
      <c r="H27" s="71">
        <v>8.5</v>
      </c>
      <c r="I27" s="114">
        <v>11</v>
      </c>
      <c r="J27" s="71">
        <v>10</v>
      </c>
      <c r="K27" s="71">
        <v>11.5</v>
      </c>
      <c r="L27" s="114">
        <v>11</v>
      </c>
      <c r="M27" s="71">
        <v>3</v>
      </c>
      <c r="N27" s="71">
        <v>3</v>
      </c>
      <c r="O27" s="71">
        <v>3</v>
      </c>
      <c r="P27" s="71">
        <v>3</v>
      </c>
      <c r="Q27" s="71">
        <v>3</v>
      </c>
      <c r="R27" s="71">
        <v>11</v>
      </c>
      <c r="S27" s="71">
        <v>3</v>
      </c>
      <c r="T27" s="71">
        <v>3</v>
      </c>
      <c r="U27" s="71">
        <v>3</v>
      </c>
      <c r="V27" s="71">
        <v>3</v>
      </c>
      <c r="W27" s="71">
        <v>3</v>
      </c>
      <c r="X27" s="71">
        <v>11</v>
      </c>
      <c r="Y27" s="71">
        <v>11</v>
      </c>
      <c r="Z27" s="71">
        <v>3</v>
      </c>
      <c r="AA27" s="71">
        <v>3</v>
      </c>
      <c r="AB27" s="71">
        <v>3</v>
      </c>
      <c r="AC27" s="71">
        <v>3</v>
      </c>
      <c r="AD27" s="71">
        <v>3</v>
      </c>
      <c r="AE27" s="71">
        <v>11</v>
      </c>
      <c r="AF27" s="71"/>
      <c r="AG27" s="71">
        <v>3</v>
      </c>
      <c r="AH27" s="71">
        <v>3</v>
      </c>
      <c r="AI27" s="71">
        <v>3</v>
      </c>
      <c r="AJ27" s="71">
        <v>3</v>
      </c>
      <c r="AK27" s="35"/>
      <c r="AL27" s="35"/>
      <c r="AM27" s="113"/>
      <c r="AN27" s="113"/>
    </row>
    <row r="28" spans="2:40">
      <c r="B28" s="12"/>
      <c r="C28" s="18" t="s">
        <v>121</v>
      </c>
      <c r="D28" s="13" t="s">
        <v>93</v>
      </c>
      <c r="E28" s="13" t="s">
        <v>53</v>
      </c>
      <c r="F28" s="68"/>
      <c r="G28" s="68"/>
      <c r="H28" s="68"/>
      <c r="I28" s="68"/>
      <c r="J28" s="68"/>
      <c r="K28" s="68"/>
      <c r="L28" s="68"/>
      <c r="M28" s="86">
        <v>1</v>
      </c>
      <c r="N28" s="86">
        <v>1</v>
      </c>
      <c r="O28" s="86">
        <v>1</v>
      </c>
      <c r="P28" s="86">
        <v>1</v>
      </c>
      <c r="Q28" s="86">
        <v>1</v>
      </c>
      <c r="R28" s="86"/>
      <c r="S28" s="86">
        <v>1</v>
      </c>
      <c r="T28" s="86">
        <v>1</v>
      </c>
      <c r="U28" s="86">
        <v>1</v>
      </c>
      <c r="V28" s="86">
        <v>1</v>
      </c>
      <c r="W28" s="86">
        <v>1</v>
      </c>
      <c r="X28" s="86"/>
      <c r="Y28" s="86"/>
      <c r="Z28" s="86">
        <v>1</v>
      </c>
      <c r="AA28" s="86">
        <v>1</v>
      </c>
      <c r="AB28" s="86">
        <v>1</v>
      </c>
      <c r="AC28" s="86">
        <v>1</v>
      </c>
      <c r="AD28" s="86">
        <v>1</v>
      </c>
      <c r="AE28" s="86"/>
      <c r="AF28" s="86"/>
      <c r="AG28" s="86">
        <v>1</v>
      </c>
      <c r="AH28" s="86">
        <v>1</v>
      </c>
      <c r="AI28" s="86">
        <v>1</v>
      </c>
      <c r="AJ28" s="86">
        <v>1</v>
      </c>
      <c r="AK28" s="33">
        <f>SUM(M29:Q29)+SUM(S29:W29)+SUM(Z29:AD29)+SUM(AG29:AJ29)</f>
        <v>57</v>
      </c>
      <c r="AL28" s="33">
        <f>I29+J29+K29+L29+R29+X29+Y29+AE29+AF29</f>
        <v>88</v>
      </c>
      <c r="AM28" s="34">
        <v>10</v>
      </c>
      <c r="AN28" s="89"/>
    </row>
    <row r="29" s="1" customFormat="1" spans="1:40">
      <c r="A29" s="3"/>
      <c r="B29" s="16"/>
      <c r="C29" s="17"/>
      <c r="D29" s="17"/>
      <c r="E29" s="17"/>
      <c r="F29" s="71"/>
      <c r="G29" s="71"/>
      <c r="H29" s="71">
        <v>10</v>
      </c>
      <c r="I29" s="71">
        <v>11</v>
      </c>
      <c r="J29" s="71">
        <v>11</v>
      </c>
      <c r="K29" s="71">
        <v>11</v>
      </c>
      <c r="L29" s="71">
        <v>11</v>
      </c>
      <c r="M29" s="71">
        <v>3</v>
      </c>
      <c r="N29" s="71">
        <v>3</v>
      </c>
      <c r="O29" s="71">
        <v>3</v>
      </c>
      <c r="P29" s="71">
        <v>3</v>
      </c>
      <c r="Q29" s="71">
        <v>3</v>
      </c>
      <c r="R29" s="71">
        <v>11</v>
      </c>
      <c r="S29" s="71">
        <v>3</v>
      </c>
      <c r="T29" s="71">
        <v>3</v>
      </c>
      <c r="U29" s="71">
        <v>3</v>
      </c>
      <c r="V29" s="71">
        <v>3</v>
      </c>
      <c r="W29" s="71">
        <v>3</v>
      </c>
      <c r="X29" s="71">
        <v>11</v>
      </c>
      <c r="Y29" s="71">
        <v>11</v>
      </c>
      <c r="Z29" s="71">
        <v>3</v>
      </c>
      <c r="AA29" s="71">
        <v>3</v>
      </c>
      <c r="AB29" s="71">
        <v>3</v>
      </c>
      <c r="AC29" s="71">
        <v>3</v>
      </c>
      <c r="AD29" s="71">
        <v>3</v>
      </c>
      <c r="AE29" s="71">
        <v>11</v>
      </c>
      <c r="AF29" s="71"/>
      <c r="AG29" s="71">
        <v>3</v>
      </c>
      <c r="AH29" s="71">
        <v>3</v>
      </c>
      <c r="AI29" s="71">
        <v>3</v>
      </c>
      <c r="AJ29" s="71">
        <v>3</v>
      </c>
      <c r="AK29" s="35"/>
      <c r="AL29" s="35"/>
      <c r="AM29" s="113"/>
      <c r="AN29" s="113"/>
    </row>
    <row r="30" spans="2:40">
      <c r="B30" s="12"/>
      <c r="C30" s="13" t="s">
        <v>121</v>
      </c>
      <c r="D30" s="13" t="s">
        <v>93</v>
      </c>
      <c r="E30" s="13" t="s">
        <v>55</v>
      </c>
      <c r="F30" s="68"/>
      <c r="G30" s="68"/>
      <c r="H30" s="68"/>
      <c r="I30" s="68"/>
      <c r="J30" s="68"/>
      <c r="K30" s="68"/>
      <c r="L30" s="68"/>
      <c r="M30" s="86">
        <v>1</v>
      </c>
      <c r="N30" s="86">
        <v>1</v>
      </c>
      <c r="O30" s="86">
        <v>1</v>
      </c>
      <c r="P30" s="86">
        <v>1</v>
      </c>
      <c r="Q30" s="86">
        <v>1</v>
      </c>
      <c r="R30" s="86"/>
      <c r="S30" s="86">
        <v>1</v>
      </c>
      <c r="T30" s="86">
        <v>1</v>
      </c>
      <c r="U30" s="86">
        <v>1</v>
      </c>
      <c r="V30" s="86">
        <v>1</v>
      </c>
      <c r="W30" s="86">
        <v>1</v>
      </c>
      <c r="X30" s="86"/>
      <c r="Y30" s="86"/>
      <c r="Z30" s="119">
        <v>1</v>
      </c>
      <c r="AA30" s="119">
        <v>1</v>
      </c>
      <c r="AB30" s="86">
        <v>1</v>
      </c>
      <c r="AC30" s="119">
        <v>1</v>
      </c>
      <c r="AD30" s="119">
        <v>1</v>
      </c>
      <c r="AE30" s="86"/>
      <c r="AF30" s="86"/>
      <c r="AG30" s="119">
        <v>1</v>
      </c>
      <c r="AH30" s="119">
        <v>1</v>
      </c>
      <c r="AI30" s="119">
        <v>1</v>
      </c>
      <c r="AJ30" s="119">
        <v>1</v>
      </c>
      <c r="AK30" s="33">
        <f t="shared" ref="AK30:AK34" si="0">SUM(M31:Q31)+SUM(S31:W31)+SUM(Z31:AD31)+SUM(AG31:AJ31)</f>
        <v>33</v>
      </c>
      <c r="AL30" s="33">
        <f t="shared" ref="AL30:AL34" si="1">I31+J31+K31+L31+R31+X31+Y31+AE31+AF31</f>
        <v>73</v>
      </c>
      <c r="AM30" s="34">
        <v>10</v>
      </c>
      <c r="AN30" s="89"/>
    </row>
    <row r="31" s="1" customFormat="1" spans="1:40">
      <c r="A31" s="3"/>
      <c r="B31" s="12"/>
      <c r="C31" s="13"/>
      <c r="D31" s="13"/>
      <c r="E31" s="13"/>
      <c r="F31" s="71"/>
      <c r="G31" s="71"/>
      <c r="H31" s="71">
        <v>10</v>
      </c>
      <c r="I31" s="71">
        <v>11</v>
      </c>
      <c r="J31" s="71">
        <v>11</v>
      </c>
      <c r="K31" s="71">
        <v>11</v>
      </c>
      <c r="L31" s="71">
        <v>11</v>
      </c>
      <c r="M31" s="71">
        <v>3</v>
      </c>
      <c r="N31" s="71">
        <v>3</v>
      </c>
      <c r="O31" s="71">
        <v>3</v>
      </c>
      <c r="P31" s="71">
        <v>3</v>
      </c>
      <c r="Q31" s="71">
        <v>3</v>
      </c>
      <c r="R31" s="71">
        <v>11</v>
      </c>
      <c r="S31" s="71">
        <v>3</v>
      </c>
      <c r="T31" s="71">
        <v>3</v>
      </c>
      <c r="U31" s="71">
        <v>4</v>
      </c>
      <c r="V31" s="71">
        <v>3</v>
      </c>
      <c r="W31" s="71">
        <v>3</v>
      </c>
      <c r="X31" s="71">
        <v>10</v>
      </c>
      <c r="Y31" s="71">
        <v>8</v>
      </c>
      <c r="Z31" s="71"/>
      <c r="AA31" s="71"/>
      <c r="AB31" s="71">
        <v>2</v>
      </c>
      <c r="AC31" s="71"/>
      <c r="AD31" s="71"/>
      <c r="AE31" s="71"/>
      <c r="AF31" s="71"/>
      <c r="AG31" s="71"/>
      <c r="AH31" s="71"/>
      <c r="AI31" s="71"/>
      <c r="AJ31" s="71"/>
      <c r="AK31" s="35"/>
      <c r="AL31" s="35"/>
      <c r="AM31" s="113"/>
      <c r="AN31" s="113"/>
    </row>
    <row r="32" spans="2:40">
      <c r="B32" s="12"/>
      <c r="C32" s="13" t="s">
        <v>121</v>
      </c>
      <c r="D32" s="13" t="s">
        <v>122</v>
      </c>
      <c r="E32" s="13" t="s">
        <v>123</v>
      </c>
      <c r="F32" s="68"/>
      <c r="G32" s="68"/>
      <c r="H32" s="68"/>
      <c r="I32" s="68"/>
      <c r="J32" s="68"/>
      <c r="K32" s="68"/>
      <c r="L32" s="68"/>
      <c r="M32" s="86">
        <v>1</v>
      </c>
      <c r="N32" s="86">
        <v>1</v>
      </c>
      <c r="O32" s="86">
        <v>1</v>
      </c>
      <c r="P32" s="86">
        <v>1</v>
      </c>
      <c r="Q32" s="86">
        <v>1</v>
      </c>
      <c r="R32" s="86"/>
      <c r="S32" s="86">
        <v>1</v>
      </c>
      <c r="T32" s="86">
        <v>1</v>
      </c>
      <c r="U32" s="86">
        <v>1</v>
      </c>
      <c r="V32" s="86">
        <v>1</v>
      </c>
      <c r="W32" s="86">
        <v>1</v>
      </c>
      <c r="X32" s="86"/>
      <c r="Y32" s="86"/>
      <c r="Z32" s="86">
        <v>1</v>
      </c>
      <c r="AA32" s="86">
        <v>1</v>
      </c>
      <c r="AB32" s="86">
        <v>1</v>
      </c>
      <c r="AC32" s="86">
        <v>1</v>
      </c>
      <c r="AD32" s="86">
        <v>1</v>
      </c>
      <c r="AE32" s="86"/>
      <c r="AF32" s="86"/>
      <c r="AG32" s="86">
        <v>1</v>
      </c>
      <c r="AH32" s="86">
        <v>1</v>
      </c>
      <c r="AI32" s="86">
        <v>1</v>
      </c>
      <c r="AJ32" s="86">
        <v>1</v>
      </c>
      <c r="AK32" s="33">
        <f t="shared" si="0"/>
        <v>50.5</v>
      </c>
      <c r="AL32" s="33">
        <f t="shared" si="1"/>
        <v>84</v>
      </c>
      <c r="AM32" s="34">
        <v>10</v>
      </c>
      <c r="AN32" s="89"/>
    </row>
    <row r="33" s="2" customFormat="1" spans="1:40">
      <c r="A33" s="3"/>
      <c r="B33" s="20"/>
      <c r="C33" s="21"/>
      <c r="D33" s="21"/>
      <c r="E33" s="21"/>
      <c r="F33" s="75"/>
      <c r="G33" s="75"/>
      <c r="H33" s="75">
        <v>10</v>
      </c>
      <c r="I33" s="75">
        <v>10.5</v>
      </c>
      <c r="J33" s="75">
        <v>10.5</v>
      </c>
      <c r="K33" s="75">
        <v>10.5</v>
      </c>
      <c r="L33" s="75">
        <v>10.5</v>
      </c>
      <c r="M33" s="75">
        <v>2.5</v>
      </c>
      <c r="N33" s="75">
        <v>2.5</v>
      </c>
      <c r="O33" s="75">
        <v>2.5</v>
      </c>
      <c r="P33" s="75">
        <v>2.5</v>
      </c>
      <c r="Q33" s="75">
        <v>2.5</v>
      </c>
      <c r="R33" s="75">
        <v>10.5</v>
      </c>
      <c r="S33" s="75">
        <v>2.5</v>
      </c>
      <c r="T33" s="75">
        <v>3</v>
      </c>
      <c r="U33" s="75">
        <v>3</v>
      </c>
      <c r="V33" s="75">
        <v>3</v>
      </c>
      <c r="W33" s="75">
        <v>3</v>
      </c>
      <c r="X33" s="75">
        <v>10.5</v>
      </c>
      <c r="Y33" s="75">
        <v>10.5</v>
      </c>
      <c r="Z33" s="75">
        <v>2.5</v>
      </c>
      <c r="AA33" s="75">
        <v>2.5</v>
      </c>
      <c r="AB33" s="75">
        <v>2.5</v>
      </c>
      <c r="AC33" s="75">
        <v>2.5</v>
      </c>
      <c r="AD33" s="75">
        <v>2.5</v>
      </c>
      <c r="AE33" s="75">
        <v>10.5</v>
      </c>
      <c r="AF33" s="75"/>
      <c r="AG33" s="75">
        <v>2.5</v>
      </c>
      <c r="AH33" s="75">
        <v>2.5</v>
      </c>
      <c r="AI33" s="75">
        <v>2.5</v>
      </c>
      <c r="AJ33" s="75">
        <v>3.5</v>
      </c>
      <c r="AK33" s="38"/>
      <c r="AL33" s="38"/>
      <c r="AM33" s="115"/>
      <c r="AN33" s="115"/>
    </row>
    <row r="34" spans="2:40">
      <c r="B34" s="12"/>
      <c r="C34" s="13" t="s">
        <v>121</v>
      </c>
      <c r="D34" s="13" t="s">
        <v>122</v>
      </c>
      <c r="E34" s="18" t="s">
        <v>124</v>
      </c>
      <c r="F34" s="68"/>
      <c r="G34" s="68"/>
      <c r="H34" s="68"/>
      <c r="I34" s="68"/>
      <c r="J34" s="68"/>
      <c r="K34" s="68"/>
      <c r="L34" s="68"/>
      <c r="M34" s="86">
        <v>1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33">
        <f t="shared" si="0"/>
        <v>3.5</v>
      </c>
      <c r="AL34" s="33">
        <f t="shared" si="1"/>
        <v>22.5</v>
      </c>
      <c r="AM34" s="34">
        <v>10</v>
      </c>
      <c r="AN34" s="89"/>
    </row>
    <row r="35" s="2" customFormat="1" spans="1:40">
      <c r="A35" s="3"/>
      <c r="B35" s="20"/>
      <c r="C35" s="21"/>
      <c r="D35" s="21"/>
      <c r="E35" s="21"/>
      <c r="F35" s="75"/>
      <c r="G35" s="75"/>
      <c r="H35" s="75">
        <v>10</v>
      </c>
      <c r="I35" s="75">
        <v>10</v>
      </c>
      <c r="J35" s="75">
        <v>12.5</v>
      </c>
      <c r="K35" s="75"/>
      <c r="L35" s="75"/>
      <c r="M35" s="75">
        <v>3.5</v>
      </c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38"/>
      <c r="AL35" s="38"/>
      <c r="AM35" s="115"/>
      <c r="AN35" s="115"/>
    </row>
  </sheetData>
  <mergeCells count="120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V37"/>
  <sheetViews>
    <sheetView topLeftCell="A4" workbookViewId="0">
      <selection activeCell="G26" sqref="G26"/>
    </sheetView>
  </sheetViews>
  <sheetFormatPr defaultColWidth="9" defaultRowHeight="16.5"/>
  <cols>
    <col min="1" max="1" width="9" style="3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4" width="4.25" customWidth="1"/>
    <col min="35" max="35" width="4.625" customWidth="1"/>
    <col min="36" max="37" width="8.875" style="3" customWidth="1"/>
    <col min="38" max="38" width="8.625" style="3" customWidth="1"/>
    <col min="39" max="40" width="10.875" style="3" customWidth="1"/>
    <col min="41" max="101" width="9" style="3"/>
    <col min="102" max="126" width="9" style="4"/>
    <col min="127" max="16384" width="9" style="3"/>
  </cols>
  <sheetData>
    <row r="3" spans="2:2">
      <c r="B3" s="5" t="s">
        <v>125</v>
      </c>
    </row>
    <row r="5" ht="18" spans="2:40">
      <c r="B5" s="6" t="s">
        <v>84</v>
      </c>
      <c r="C5" s="7" t="s">
        <v>85</v>
      </c>
      <c r="D5" s="7" t="s">
        <v>86</v>
      </c>
      <c r="E5" s="7" t="s">
        <v>2</v>
      </c>
      <c r="F5" s="99">
        <v>1</v>
      </c>
      <c r="G5" s="118">
        <v>2</v>
      </c>
      <c r="H5" s="118">
        <v>3</v>
      </c>
      <c r="I5" s="99">
        <v>4</v>
      </c>
      <c r="J5" s="99">
        <v>5</v>
      </c>
      <c r="K5" s="99">
        <v>6</v>
      </c>
      <c r="L5" s="99">
        <v>7</v>
      </c>
      <c r="M5" s="99">
        <v>8</v>
      </c>
      <c r="N5" s="118">
        <v>9</v>
      </c>
      <c r="O5" s="118">
        <v>10</v>
      </c>
      <c r="P5" s="99">
        <v>11</v>
      </c>
      <c r="Q5" s="99">
        <v>12</v>
      </c>
      <c r="R5" s="99">
        <v>13</v>
      </c>
      <c r="S5" s="99">
        <v>14</v>
      </c>
      <c r="T5" s="99">
        <v>15</v>
      </c>
      <c r="U5" s="118">
        <v>16</v>
      </c>
      <c r="V5" s="118">
        <v>17</v>
      </c>
      <c r="W5" s="99">
        <v>18</v>
      </c>
      <c r="X5" s="99">
        <v>19</v>
      </c>
      <c r="Y5" s="99">
        <v>20</v>
      </c>
      <c r="Z5" s="99">
        <v>21</v>
      </c>
      <c r="AA5" s="99">
        <v>22</v>
      </c>
      <c r="AB5" s="118">
        <v>23</v>
      </c>
      <c r="AC5" s="118">
        <v>24</v>
      </c>
      <c r="AD5" s="99">
        <v>25</v>
      </c>
      <c r="AE5" s="99">
        <v>26</v>
      </c>
      <c r="AF5" s="99">
        <v>27</v>
      </c>
      <c r="AG5" s="99">
        <v>28</v>
      </c>
      <c r="AH5" s="99">
        <v>29</v>
      </c>
      <c r="AI5" s="118">
        <v>30</v>
      </c>
      <c r="AJ5" s="7" t="s">
        <v>87</v>
      </c>
      <c r="AK5" s="7" t="s">
        <v>88</v>
      </c>
      <c r="AL5" s="31" t="s">
        <v>114</v>
      </c>
      <c r="AM5" s="32" t="s">
        <v>97</v>
      </c>
      <c r="AN5" s="32" t="s">
        <v>126</v>
      </c>
    </row>
    <row r="6" ht="17.25" spans="2:40">
      <c r="B6" s="8">
        <v>5</v>
      </c>
      <c r="C6" s="9" t="s">
        <v>24</v>
      </c>
      <c r="D6" s="9" t="s">
        <v>90</v>
      </c>
      <c r="E6" s="9" t="s">
        <v>23</v>
      </c>
      <c r="F6" s="70">
        <v>1</v>
      </c>
      <c r="G6" s="47"/>
      <c r="H6" s="47"/>
      <c r="I6" s="70">
        <v>1</v>
      </c>
      <c r="J6" s="70">
        <v>1</v>
      </c>
      <c r="K6" s="70">
        <v>1</v>
      </c>
      <c r="L6" s="70">
        <v>1</v>
      </c>
      <c r="M6" s="70">
        <v>1</v>
      </c>
      <c r="N6" s="70"/>
      <c r="O6" s="70"/>
      <c r="P6" s="70">
        <v>1</v>
      </c>
      <c r="Q6" s="70">
        <v>1</v>
      </c>
      <c r="R6" s="70">
        <v>1</v>
      </c>
      <c r="S6" s="70">
        <v>1</v>
      </c>
      <c r="T6" s="70">
        <v>1</v>
      </c>
      <c r="U6" s="70"/>
      <c r="V6" s="70"/>
      <c r="W6" s="70">
        <v>1</v>
      </c>
      <c r="X6" s="70">
        <v>1</v>
      </c>
      <c r="Y6" s="70">
        <v>1</v>
      </c>
      <c r="Z6" s="70">
        <v>1</v>
      </c>
      <c r="AA6" s="70">
        <v>1</v>
      </c>
      <c r="AB6" s="70"/>
      <c r="AC6" s="70"/>
      <c r="AD6" s="70">
        <v>1</v>
      </c>
      <c r="AE6" s="70">
        <v>1</v>
      </c>
      <c r="AF6" s="70">
        <v>1</v>
      </c>
      <c r="AG6" s="70">
        <v>1</v>
      </c>
      <c r="AH6" s="70">
        <v>1</v>
      </c>
      <c r="AI6" s="70"/>
      <c r="AJ6" s="33">
        <f>F7+SUM(I7:M7)+SUM(P7:T7)+SUM(W7:AA7)+SUM(AD7:AH7)</f>
        <v>12.5</v>
      </c>
      <c r="AK6" s="33">
        <f>G7+H7+N7+O7+U7+V7+AB7+AC7+AI7</f>
        <v>12.5</v>
      </c>
      <c r="AL6" s="34"/>
      <c r="AM6" s="34"/>
      <c r="AN6" s="15"/>
    </row>
    <row r="7" spans="2:40">
      <c r="B7" s="12"/>
      <c r="C7" s="13"/>
      <c r="D7" s="13"/>
      <c r="E7" s="13"/>
      <c r="F7" s="71"/>
      <c r="G7" s="71"/>
      <c r="H7" s="71"/>
      <c r="I7" s="71"/>
      <c r="J7" s="71"/>
      <c r="K7" s="71">
        <v>1</v>
      </c>
      <c r="L7" s="71">
        <v>1</v>
      </c>
      <c r="M7" s="71"/>
      <c r="N7" s="71">
        <v>3</v>
      </c>
      <c r="O7" s="71"/>
      <c r="P7" s="71">
        <v>1</v>
      </c>
      <c r="Q7" s="71"/>
      <c r="R7" s="71">
        <v>2</v>
      </c>
      <c r="S7" s="71">
        <v>2.5</v>
      </c>
      <c r="T7" s="71"/>
      <c r="U7" s="71">
        <v>7</v>
      </c>
      <c r="V7" s="71"/>
      <c r="W7" s="71">
        <v>1</v>
      </c>
      <c r="X7" s="71"/>
      <c r="Y7" s="71"/>
      <c r="Z7" s="71">
        <v>1</v>
      </c>
      <c r="AA7" s="71">
        <v>1</v>
      </c>
      <c r="AB7" s="71"/>
      <c r="AC7" s="71"/>
      <c r="AD7" s="71"/>
      <c r="AE7" s="71"/>
      <c r="AF7" s="71"/>
      <c r="AG7" s="71">
        <v>1</v>
      </c>
      <c r="AH7" s="71">
        <v>1</v>
      </c>
      <c r="AI7" s="71">
        <v>2.5</v>
      </c>
      <c r="AJ7" s="35"/>
      <c r="AK7" s="35"/>
      <c r="AL7" s="36"/>
      <c r="AM7" s="36"/>
      <c r="AN7" s="15"/>
    </row>
    <row r="8" spans="2:40">
      <c r="B8" s="12">
        <v>6</v>
      </c>
      <c r="C8" s="13" t="s">
        <v>28</v>
      </c>
      <c r="D8" s="13" t="s">
        <v>90</v>
      </c>
      <c r="E8" s="13" t="s">
        <v>27</v>
      </c>
      <c r="F8" s="86">
        <v>1</v>
      </c>
      <c r="G8" s="86"/>
      <c r="H8" s="86"/>
      <c r="I8" s="86">
        <v>1</v>
      </c>
      <c r="J8" s="86">
        <v>1</v>
      </c>
      <c r="K8" s="86">
        <v>1</v>
      </c>
      <c r="L8" s="86">
        <v>1</v>
      </c>
      <c r="M8" s="86">
        <v>1</v>
      </c>
      <c r="N8" s="86"/>
      <c r="O8" s="86"/>
      <c r="P8" s="86">
        <v>1</v>
      </c>
      <c r="Q8" s="86">
        <v>1</v>
      </c>
      <c r="R8" s="86">
        <v>1</v>
      </c>
      <c r="S8" s="86">
        <v>1</v>
      </c>
      <c r="T8" s="86">
        <v>1</v>
      </c>
      <c r="U8" s="86"/>
      <c r="V8" s="86"/>
      <c r="W8" s="86">
        <v>1</v>
      </c>
      <c r="X8" s="86">
        <v>1</v>
      </c>
      <c r="Y8" s="86">
        <v>1</v>
      </c>
      <c r="Z8" s="86">
        <v>1</v>
      </c>
      <c r="AA8" s="86">
        <v>1</v>
      </c>
      <c r="AB8" s="86"/>
      <c r="AC8" s="86"/>
      <c r="AD8" s="86">
        <v>1</v>
      </c>
      <c r="AE8" s="86">
        <v>1</v>
      </c>
      <c r="AF8" s="86">
        <v>1</v>
      </c>
      <c r="AG8" s="86">
        <v>1</v>
      </c>
      <c r="AH8" s="86">
        <v>1</v>
      </c>
      <c r="AI8" s="86"/>
      <c r="AJ8" s="116">
        <f>F9+SUM(I9:M9)+SUM(P9:T9)+SUM(W9:AA9)+SUM(AD9:AH9)</f>
        <v>26</v>
      </c>
      <c r="AK8" s="116">
        <f>G9+H9+N9+O9+U9+V9+AB9+AC9+AI9</f>
        <v>19</v>
      </c>
      <c r="AL8" s="34"/>
      <c r="AM8" s="89">
        <v>1</v>
      </c>
      <c r="AN8" s="15"/>
    </row>
    <row r="9" spans="2:40">
      <c r="B9" s="12"/>
      <c r="C9" s="13" t="s">
        <v>28</v>
      </c>
      <c r="D9" s="13" t="s">
        <v>90</v>
      </c>
      <c r="E9" s="13"/>
      <c r="F9" s="71"/>
      <c r="G9" s="71"/>
      <c r="H9" s="71"/>
      <c r="I9" s="71"/>
      <c r="J9" s="71">
        <v>2</v>
      </c>
      <c r="K9" s="71"/>
      <c r="L9" s="71"/>
      <c r="M9" s="71"/>
      <c r="N9" s="71"/>
      <c r="O9" s="71">
        <v>4.5</v>
      </c>
      <c r="P9" s="71">
        <v>2</v>
      </c>
      <c r="Q9" s="71">
        <v>1.5</v>
      </c>
      <c r="R9" s="71">
        <v>1</v>
      </c>
      <c r="S9" s="71">
        <v>2.5</v>
      </c>
      <c r="T9" s="71"/>
      <c r="U9" s="71"/>
      <c r="V9" s="71">
        <v>8</v>
      </c>
      <c r="W9" s="71">
        <v>2</v>
      </c>
      <c r="X9" s="71"/>
      <c r="Y9" s="71">
        <v>3</v>
      </c>
      <c r="Z9" s="71">
        <v>1</v>
      </c>
      <c r="AA9" s="71"/>
      <c r="AB9" s="71"/>
      <c r="AC9" s="71">
        <v>3</v>
      </c>
      <c r="AD9" s="71">
        <v>1.5</v>
      </c>
      <c r="AE9" s="71">
        <v>1</v>
      </c>
      <c r="AF9" s="71">
        <v>4</v>
      </c>
      <c r="AG9" s="71">
        <v>2</v>
      </c>
      <c r="AH9" s="71">
        <v>2.5</v>
      </c>
      <c r="AI9" s="114">
        <v>3.5</v>
      </c>
      <c r="AJ9" s="117"/>
      <c r="AK9" s="117"/>
      <c r="AL9" s="36"/>
      <c r="AM9" s="36"/>
      <c r="AN9" s="15"/>
    </row>
    <row r="10" spans="2:40">
      <c r="B10" s="12">
        <v>7</v>
      </c>
      <c r="C10" s="13" t="s">
        <v>91</v>
      </c>
      <c r="D10" s="13" t="s">
        <v>90</v>
      </c>
      <c r="E10" s="13" t="s">
        <v>31</v>
      </c>
      <c r="F10" s="119">
        <v>1</v>
      </c>
      <c r="G10" s="68"/>
      <c r="H10" s="68"/>
      <c r="I10" s="86">
        <v>1</v>
      </c>
      <c r="J10" s="86">
        <v>1</v>
      </c>
      <c r="K10" s="86">
        <v>1</v>
      </c>
      <c r="L10" s="119">
        <v>1</v>
      </c>
      <c r="M10" s="86">
        <v>1</v>
      </c>
      <c r="N10" s="86"/>
      <c r="O10" s="86"/>
      <c r="P10" s="119">
        <v>1</v>
      </c>
      <c r="Q10" s="86">
        <v>1</v>
      </c>
      <c r="R10" s="86">
        <v>1</v>
      </c>
      <c r="S10" s="86">
        <v>1</v>
      </c>
      <c r="T10" s="86">
        <v>1</v>
      </c>
      <c r="U10" s="102"/>
      <c r="V10" s="102"/>
      <c r="W10" s="86">
        <v>1</v>
      </c>
      <c r="X10" s="86">
        <v>1</v>
      </c>
      <c r="Y10" s="86">
        <v>1</v>
      </c>
      <c r="Z10" s="86">
        <v>1</v>
      </c>
      <c r="AA10" s="86">
        <v>1</v>
      </c>
      <c r="AB10" s="86"/>
      <c r="AC10" s="86"/>
      <c r="AD10" s="86">
        <v>1</v>
      </c>
      <c r="AE10" s="86">
        <v>1</v>
      </c>
      <c r="AF10" s="86">
        <v>1</v>
      </c>
      <c r="AG10" s="86">
        <v>1</v>
      </c>
      <c r="AH10" s="86">
        <v>1</v>
      </c>
      <c r="AI10" s="86"/>
      <c r="AJ10" s="33">
        <f>F11+SUM(I11:M11)+SUM(P11:T11)+SUM(W11:AA11)+SUM(AD11:AH11)</f>
        <v>10</v>
      </c>
      <c r="AK10" s="33">
        <f>G11+H11+N11+O11+U11+V11+AB11+AC11+AI11</f>
        <v>2</v>
      </c>
      <c r="AL10" s="34"/>
      <c r="AM10" s="89">
        <v>1</v>
      </c>
      <c r="AN10" s="15">
        <v>1.1</v>
      </c>
    </row>
    <row r="11" spans="2:40">
      <c r="B11" s="12"/>
      <c r="C11" s="13" t="s">
        <v>91</v>
      </c>
      <c r="D11" s="13" t="s">
        <v>90</v>
      </c>
      <c r="E11" s="13"/>
      <c r="F11" s="71"/>
      <c r="G11" s="48"/>
      <c r="H11" s="48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>
        <v>1</v>
      </c>
      <c r="U11" s="71"/>
      <c r="V11" s="71"/>
      <c r="W11" s="71"/>
      <c r="X11" s="71"/>
      <c r="Y11" s="71">
        <v>1</v>
      </c>
      <c r="Z11" s="71">
        <v>2</v>
      </c>
      <c r="AA11" s="71">
        <v>1</v>
      </c>
      <c r="AB11" s="71"/>
      <c r="AC11" s="71"/>
      <c r="AD11" s="71"/>
      <c r="AE11" s="71">
        <v>1</v>
      </c>
      <c r="AF11" s="71">
        <v>1</v>
      </c>
      <c r="AG11" s="71">
        <v>2</v>
      </c>
      <c r="AH11" s="71">
        <v>1</v>
      </c>
      <c r="AI11" s="71">
        <v>2</v>
      </c>
      <c r="AJ11" s="35"/>
      <c r="AK11" s="35"/>
      <c r="AL11" s="36"/>
      <c r="AM11" s="36"/>
      <c r="AN11" s="15"/>
    </row>
    <row r="12" spans="2:40">
      <c r="B12" s="12">
        <v>8</v>
      </c>
      <c r="C12" s="13" t="s">
        <v>28</v>
      </c>
      <c r="D12" s="13" t="s">
        <v>90</v>
      </c>
      <c r="E12" s="13" t="s">
        <v>34</v>
      </c>
      <c r="F12" s="102">
        <v>1</v>
      </c>
      <c r="G12" s="68"/>
      <c r="H12" s="68"/>
      <c r="I12" s="102">
        <v>1</v>
      </c>
      <c r="J12" s="102">
        <v>1</v>
      </c>
      <c r="K12" s="102">
        <v>1</v>
      </c>
      <c r="L12" s="102">
        <v>1</v>
      </c>
      <c r="M12" s="102">
        <v>1</v>
      </c>
      <c r="N12" s="86"/>
      <c r="O12" s="86"/>
      <c r="P12" s="102">
        <v>1</v>
      </c>
      <c r="Q12" s="124">
        <v>1</v>
      </c>
      <c r="R12" s="102">
        <v>1</v>
      </c>
      <c r="S12" s="102">
        <v>1</v>
      </c>
      <c r="T12" s="102">
        <v>1</v>
      </c>
      <c r="U12" s="86"/>
      <c r="V12" s="86"/>
      <c r="W12" s="102">
        <v>1</v>
      </c>
      <c r="X12" s="124">
        <v>1</v>
      </c>
      <c r="Y12" s="102">
        <v>1</v>
      </c>
      <c r="Z12" s="102">
        <v>1</v>
      </c>
      <c r="AA12" s="102">
        <v>1</v>
      </c>
      <c r="AB12" s="102"/>
      <c r="AC12" s="86"/>
      <c r="AD12" s="102">
        <v>1</v>
      </c>
      <c r="AE12" s="102">
        <v>1</v>
      </c>
      <c r="AF12" s="102">
        <v>1</v>
      </c>
      <c r="AG12" s="102">
        <v>1</v>
      </c>
      <c r="AH12" s="102">
        <v>1</v>
      </c>
      <c r="AI12" s="86"/>
      <c r="AJ12" s="33">
        <f>F13+SUM(I13:M13)+SUM(P13:T13)+SUM(W13:AA13)+SUM(AD13:AH13)</f>
        <v>20</v>
      </c>
      <c r="AK12" s="33">
        <f>G13+H13+N13+O13+U13+V13+AB13+AC13+AI13</f>
        <v>7</v>
      </c>
      <c r="AL12" s="34"/>
      <c r="AM12" s="89">
        <v>4</v>
      </c>
      <c r="AN12" s="15"/>
    </row>
    <row r="13" spans="2:40">
      <c r="B13" s="12"/>
      <c r="C13" s="13" t="s">
        <v>28</v>
      </c>
      <c r="D13" s="13" t="s">
        <v>90</v>
      </c>
      <c r="E13" s="13"/>
      <c r="F13" s="71"/>
      <c r="G13" s="48"/>
      <c r="H13" s="48"/>
      <c r="I13" s="71"/>
      <c r="J13" s="71">
        <v>2</v>
      </c>
      <c r="K13" s="71"/>
      <c r="L13" s="71"/>
      <c r="M13" s="71"/>
      <c r="N13" s="114">
        <v>4</v>
      </c>
      <c r="O13" s="71"/>
      <c r="P13" s="71">
        <v>2</v>
      </c>
      <c r="Q13" s="71">
        <v>3</v>
      </c>
      <c r="R13" s="71"/>
      <c r="S13" s="71">
        <v>5.5</v>
      </c>
      <c r="T13" s="71"/>
      <c r="U13" s="71"/>
      <c r="V13" s="71"/>
      <c r="W13" s="71"/>
      <c r="X13" s="71"/>
      <c r="Y13" s="71"/>
      <c r="Z13" s="71">
        <v>1</v>
      </c>
      <c r="AA13" s="71"/>
      <c r="AB13" s="71"/>
      <c r="AC13" s="71"/>
      <c r="AD13" s="71">
        <v>1.5</v>
      </c>
      <c r="AE13" s="71">
        <v>1.5</v>
      </c>
      <c r="AF13" s="71"/>
      <c r="AG13" s="71">
        <v>2</v>
      </c>
      <c r="AH13" s="71">
        <v>1.5</v>
      </c>
      <c r="AI13" s="71">
        <v>3</v>
      </c>
      <c r="AJ13" s="35"/>
      <c r="AK13" s="35"/>
      <c r="AL13" s="36"/>
      <c r="AM13" s="36"/>
      <c r="AN13" s="15"/>
    </row>
    <row r="14" spans="2:40">
      <c r="B14" s="12">
        <v>9</v>
      </c>
      <c r="C14" s="13" t="s">
        <v>37</v>
      </c>
      <c r="D14" s="13" t="s">
        <v>92</v>
      </c>
      <c r="E14" s="13" t="s">
        <v>36</v>
      </c>
      <c r="F14" s="86">
        <v>1</v>
      </c>
      <c r="G14" s="68"/>
      <c r="H14" s="68"/>
      <c r="I14" s="86">
        <v>1</v>
      </c>
      <c r="J14" s="86">
        <v>1</v>
      </c>
      <c r="K14" s="86">
        <v>1</v>
      </c>
      <c r="L14" s="86">
        <v>1</v>
      </c>
      <c r="M14" s="86">
        <v>1</v>
      </c>
      <c r="N14" s="86"/>
      <c r="O14" s="86"/>
      <c r="P14" s="86">
        <v>1</v>
      </c>
      <c r="Q14" s="86">
        <v>1</v>
      </c>
      <c r="R14" s="86">
        <v>1</v>
      </c>
      <c r="S14" s="86">
        <v>1</v>
      </c>
      <c r="T14" s="86">
        <v>1</v>
      </c>
      <c r="U14" s="86"/>
      <c r="V14" s="86"/>
      <c r="W14" s="86">
        <v>1</v>
      </c>
      <c r="X14" s="86">
        <v>1</v>
      </c>
      <c r="Y14" s="86">
        <v>1</v>
      </c>
      <c r="Z14" s="86">
        <v>1</v>
      </c>
      <c r="AA14" s="86">
        <v>1</v>
      </c>
      <c r="AB14" s="86"/>
      <c r="AC14" s="86"/>
      <c r="AD14" s="86">
        <v>1</v>
      </c>
      <c r="AE14" s="86">
        <v>1</v>
      </c>
      <c r="AF14" s="86">
        <v>1</v>
      </c>
      <c r="AG14" s="86">
        <v>1</v>
      </c>
      <c r="AH14" s="86">
        <v>1</v>
      </c>
      <c r="AI14" s="86"/>
      <c r="AJ14" s="33">
        <f>F15+SUM(I15:M15)+SUM(P15:T15)+SUM(W15:AA15)+SUM(AD15:AH15)</f>
        <v>77.5</v>
      </c>
      <c r="AK14" s="33">
        <f>G15+H15+N15+O15+U15+V15+AB15+AC15+AI15+9+14</f>
        <v>67.5</v>
      </c>
      <c r="AL14" s="34"/>
      <c r="AM14" s="89"/>
      <c r="AN14" s="15"/>
    </row>
    <row r="15" s="1" customFormat="1" spans="1:126">
      <c r="A15" s="3"/>
      <c r="B15" s="16"/>
      <c r="C15" s="17" t="s">
        <v>37</v>
      </c>
      <c r="D15" s="17" t="s">
        <v>92</v>
      </c>
      <c r="E15" s="17"/>
      <c r="F15" s="71">
        <v>5</v>
      </c>
      <c r="G15" s="71">
        <v>9</v>
      </c>
      <c r="H15" s="120">
        <v>12.5</v>
      </c>
      <c r="I15" s="71">
        <v>2</v>
      </c>
      <c r="J15" s="71"/>
      <c r="K15" s="120">
        <v>6.5</v>
      </c>
      <c r="L15" s="71">
        <v>7</v>
      </c>
      <c r="M15" s="71">
        <v>4</v>
      </c>
      <c r="N15" s="71">
        <v>12.5</v>
      </c>
      <c r="O15" s="71">
        <v>10.5</v>
      </c>
      <c r="P15" s="71">
        <v>1</v>
      </c>
      <c r="Q15" s="71"/>
      <c r="R15" s="71">
        <v>3</v>
      </c>
      <c r="S15" s="71">
        <v>6</v>
      </c>
      <c r="T15" s="71">
        <v>2.5</v>
      </c>
      <c r="U15" s="71"/>
      <c r="V15" s="71"/>
      <c r="W15" s="71">
        <v>3</v>
      </c>
      <c r="X15" s="71">
        <v>7.5</v>
      </c>
      <c r="Y15" s="71">
        <v>7</v>
      </c>
      <c r="Z15" s="71">
        <v>7</v>
      </c>
      <c r="AA15" s="71">
        <v>4</v>
      </c>
      <c r="AB15" s="71"/>
      <c r="AC15" s="71"/>
      <c r="AD15" s="71">
        <v>1.5</v>
      </c>
      <c r="AE15" s="71">
        <v>7</v>
      </c>
      <c r="AF15" s="71">
        <v>1</v>
      </c>
      <c r="AG15" s="71"/>
      <c r="AH15" s="71">
        <v>2.5</v>
      </c>
      <c r="AI15" s="71"/>
      <c r="AJ15" s="35"/>
      <c r="AK15" s="35"/>
      <c r="AL15" s="113"/>
      <c r="AM15" s="36"/>
      <c r="AN15" s="15"/>
      <c r="AO15" s="3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spans="2:40">
      <c r="B16" s="12">
        <v>10</v>
      </c>
      <c r="C16" s="13" t="s">
        <v>91</v>
      </c>
      <c r="D16" s="13" t="s">
        <v>93</v>
      </c>
      <c r="E16" s="13" t="s">
        <v>40</v>
      </c>
      <c r="F16" s="86">
        <v>1</v>
      </c>
      <c r="G16" s="68"/>
      <c r="H16" s="68"/>
      <c r="I16" s="86">
        <v>1</v>
      </c>
      <c r="J16" s="86">
        <v>1</v>
      </c>
      <c r="K16" s="86">
        <v>1</v>
      </c>
      <c r="L16" s="86">
        <v>1</v>
      </c>
      <c r="M16" s="86">
        <v>1</v>
      </c>
      <c r="N16" s="86"/>
      <c r="O16" s="86"/>
      <c r="P16" s="86">
        <v>1</v>
      </c>
      <c r="Q16" s="86">
        <v>1</v>
      </c>
      <c r="R16" s="86">
        <v>1</v>
      </c>
      <c r="S16" s="86">
        <v>1</v>
      </c>
      <c r="T16" s="86">
        <v>1</v>
      </c>
      <c r="U16" s="86"/>
      <c r="V16" s="86"/>
      <c r="W16" s="86">
        <v>1</v>
      </c>
      <c r="X16" s="86">
        <v>1</v>
      </c>
      <c r="Y16" s="86">
        <v>1</v>
      </c>
      <c r="Z16" s="119">
        <v>1</v>
      </c>
      <c r="AA16" s="86">
        <v>1</v>
      </c>
      <c r="AB16" s="86"/>
      <c r="AC16" s="86"/>
      <c r="AD16" s="86">
        <v>1</v>
      </c>
      <c r="AE16" s="86">
        <v>1</v>
      </c>
      <c r="AF16" s="86">
        <v>1</v>
      </c>
      <c r="AG16" s="86">
        <v>1</v>
      </c>
      <c r="AH16" s="86">
        <v>1</v>
      </c>
      <c r="AI16" s="86"/>
      <c r="AJ16" s="33">
        <f>F17+SUM(I17:M17)+SUM(P17:T17)+SUM(W17:AA17)+SUM(AD17:AH17)</f>
        <v>8.5</v>
      </c>
      <c r="AK16" s="33">
        <f>G17+H17+N17+O17+U17+V17+AB17+AC17+AI17</f>
        <v>3.5</v>
      </c>
      <c r="AL16" s="34"/>
      <c r="AM16" s="89"/>
      <c r="AN16" s="15">
        <v>0.5</v>
      </c>
    </row>
    <row r="17" s="1" customFormat="1" spans="1:126">
      <c r="A17" s="3"/>
      <c r="B17" s="16"/>
      <c r="C17" s="17" t="s">
        <v>91</v>
      </c>
      <c r="D17" s="17" t="s">
        <v>93</v>
      </c>
      <c r="E17" s="17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>
        <v>1</v>
      </c>
      <c r="AA17" s="71">
        <v>1.5</v>
      </c>
      <c r="AB17" s="71"/>
      <c r="AC17" s="71"/>
      <c r="AD17" s="71">
        <v>2</v>
      </c>
      <c r="AE17" s="71">
        <v>2</v>
      </c>
      <c r="AF17" s="71"/>
      <c r="AG17" s="71">
        <v>1</v>
      </c>
      <c r="AH17" s="71">
        <v>1</v>
      </c>
      <c r="AI17" s="71">
        <v>3.5</v>
      </c>
      <c r="AJ17" s="35"/>
      <c r="AK17" s="35"/>
      <c r="AL17" s="113"/>
      <c r="AM17" s="36"/>
      <c r="AN17" s="15"/>
      <c r="AO17" s="3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spans="2:40">
      <c r="B18" s="12">
        <v>11</v>
      </c>
      <c r="C18" s="13" t="s">
        <v>91</v>
      </c>
      <c r="D18" s="13" t="s">
        <v>94</v>
      </c>
      <c r="E18" s="13" t="s">
        <v>43</v>
      </c>
      <c r="F18" s="86">
        <v>1</v>
      </c>
      <c r="G18" s="68"/>
      <c r="H18" s="68"/>
      <c r="I18" s="86">
        <v>1</v>
      </c>
      <c r="J18" s="86">
        <v>1</v>
      </c>
      <c r="K18" s="86">
        <v>1</v>
      </c>
      <c r="L18" s="86">
        <v>1</v>
      </c>
      <c r="M18" s="86">
        <v>1</v>
      </c>
      <c r="N18" s="86"/>
      <c r="O18" s="86"/>
      <c r="P18" s="86">
        <v>1</v>
      </c>
      <c r="Q18" s="86">
        <v>1</v>
      </c>
      <c r="R18" s="86">
        <v>1</v>
      </c>
      <c r="S18" s="86">
        <v>1</v>
      </c>
      <c r="T18" s="86">
        <v>1</v>
      </c>
      <c r="U18" s="86"/>
      <c r="V18" s="86"/>
      <c r="W18" s="86">
        <v>1</v>
      </c>
      <c r="X18" s="86">
        <v>1</v>
      </c>
      <c r="Y18" s="86">
        <v>1</v>
      </c>
      <c r="Z18" s="86">
        <v>1</v>
      </c>
      <c r="AA18" s="86">
        <v>1</v>
      </c>
      <c r="AB18" s="86"/>
      <c r="AC18" s="86"/>
      <c r="AD18" s="86">
        <v>1</v>
      </c>
      <c r="AE18" s="86">
        <v>1</v>
      </c>
      <c r="AF18" s="86">
        <v>1</v>
      </c>
      <c r="AG18" s="86">
        <v>1</v>
      </c>
      <c r="AH18" s="86">
        <v>1</v>
      </c>
      <c r="AI18" s="86"/>
      <c r="AJ18" s="33">
        <f>F19+SUM(I19:M19)+SUM(P19:T19)+SUM(W19:AA19)+SUM(AD19:AH19)</f>
        <v>0</v>
      </c>
      <c r="AK18" s="33">
        <f>G19+H19+N19+O19+U19+V19+AB19+AC19+AI19</f>
        <v>0</v>
      </c>
      <c r="AL18" s="34"/>
      <c r="AM18" s="89"/>
      <c r="AN18" s="15"/>
    </row>
    <row r="19" spans="2:40">
      <c r="B19" s="12"/>
      <c r="C19" s="13" t="s">
        <v>91</v>
      </c>
      <c r="D19" s="13" t="s">
        <v>94</v>
      </c>
      <c r="E19" s="13"/>
      <c r="F19" s="71"/>
      <c r="G19" s="48"/>
      <c r="H19" s="48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35"/>
      <c r="AK19" s="35"/>
      <c r="AL19" s="36"/>
      <c r="AM19" s="36"/>
      <c r="AN19" s="15"/>
    </row>
    <row r="20" spans="2:40">
      <c r="B20" s="12">
        <v>13</v>
      </c>
      <c r="C20" s="13" t="s">
        <v>24</v>
      </c>
      <c r="D20" s="13" t="s">
        <v>90</v>
      </c>
      <c r="E20" s="13" t="s">
        <v>45</v>
      </c>
      <c r="F20" s="86">
        <v>1</v>
      </c>
      <c r="G20" s="68"/>
      <c r="H20" s="68"/>
      <c r="I20" s="86">
        <v>1</v>
      </c>
      <c r="J20" s="86">
        <v>1</v>
      </c>
      <c r="K20" s="86">
        <v>1</v>
      </c>
      <c r="L20" s="86">
        <v>1</v>
      </c>
      <c r="M20" s="86">
        <v>1</v>
      </c>
      <c r="N20" s="86"/>
      <c r="O20" s="86"/>
      <c r="P20" s="86">
        <v>1</v>
      </c>
      <c r="Q20" s="86">
        <v>1</v>
      </c>
      <c r="R20" s="86">
        <v>1</v>
      </c>
      <c r="S20" s="119">
        <v>1</v>
      </c>
      <c r="T20" s="86">
        <v>1</v>
      </c>
      <c r="U20" s="86"/>
      <c r="V20" s="86"/>
      <c r="W20" s="86">
        <v>1</v>
      </c>
      <c r="X20" s="86">
        <v>1</v>
      </c>
      <c r="Y20" s="86">
        <v>1</v>
      </c>
      <c r="Z20" s="86">
        <v>1</v>
      </c>
      <c r="AA20" s="86">
        <v>1</v>
      </c>
      <c r="AB20" s="86"/>
      <c r="AC20" s="86"/>
      <c r="AD20" s="86">
        <v>1</v>
      </c>
      <c r="AE20" s="86">
        <v>1</v>
      </c>
      <c r="AF20" s="86">
        <v>1</v>
      </c>
      <c r="AG20" s="86">
        <v>1</v>
      </c>
      <c r="AH20" s="86">
        <v>1</v>
      </c>
      <c r="AI20" s="86"/>
      <c r="AJ20" s="33">
        <f>F21+SUM(I21:M21)+SUM(P21:T21)+SUM(W21:AA21)+SUM(AD21:AH21)</f>
        <v>5</v>
      </c>
      <c r="AK20" s="33">
        <f>G21+H21+N21+O21+U21+V21+AB21+AC21+AI21</f>
        <v>14</v>
      </c>
      <c r="AL20" s="34"/>
      <c r="AM20" s="89"/>
      <c r="AN20" s="15">
        <v>0.2</v>
      </c>
    </row>
    <row r="21" s="1" customFormat="1" spans="1:126">
      <c r="A21" s="3"/>
      <c r="B21" s="16"/>
      <c r="C21" s="17"/>
      <c r="D21" s="17"/>
      <c r="E21" s="17"/>
      <c r="F21" s="71"/>
      <c r="G21" s="71"/>
      <c r="H21" s="71"/>
      <c r="I21" s="71"/>
      <c r="J21" s="71">
        <v>1</v>
      </c>
      <c r="K21" s="71"/>
      <c r="L21" s="71"/>
      <c r="M21" s="71"/>
      <c r="N21" s="71">
        <v>3</v>
      </c>
      <c r="O21" s="71"/>
      <c r="P21" s="71"/>
      <c r="Q21" s="71"/>
      <c r="R21" s="71"/>
      <c r="S21" s="71"/>
      <c r="T21" s="71"/>
      <c r="U21" s="71">
        <v>7</v>
      </c>
      <c r="V21" s="71"/>
      <c r="W21" s="71">
        <v>1</v>
      </c>
      <c r="X21" s="71"/>
      <c r="Y21" s="71"/>
      <c r="Z21" s="71">
        <v>1</v>
      </c>
      <c r="AA21" s="71">
        <v>1</v>
      </c>
      <c r="AB21" s="71"/>
      <c r="AC21" s="71"/>
      <c r="AD21" s="71"/>
      <c r="AE21" s="71"/>
      <c r="AF21" s="71"/>
      <c r="AG21" s="71">
        <v>1</v>
      </c>
      <c r="AH21" s="71"/>
      <c r="AI21" s="71">
        <v>4</v>
      </c>
      <c r="AJ21" s="35"/>
      <c r="AK21" s="35"/>
      <c r="AL21" s="113"/>
      <c r="AM21" s="36"/>
      <c r="AN21" s="15"/>
      <c r="AO21" s="3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spans="2:40">
      <c r="B22" s="12">
        <v>14</v>
      </c>
      <c r="C22" s="13" t="s">
        <v>91</v>
      </c>
      <c r="D22" s="13" t="s">
        <v>93</v>
      </c>
      <c r="E22" s="13" t="s">
        <v>116</v>
      </c>
      <c r="F22" s="86">
        <v>1</v>
      </c>
      <c r="G22" s="86"/>
      <c r="H22" s="86"/>
      <c r="I22" s="86">
        <v>1</v>
      </c>
      <c r="J22" s="86">
        <v>1</v>
      </c>
      <c r="K22" s="86">
        <v>1</v>
      </c>
      <c r="L22" s="119">
        <v>1</v>
      </c>
      <c r="M22" s="86">
        <v>1</v>
      </c>
      <c r="N22" s="86"/>
      <c r="O22" s="86"/>
      <c r="P22" s="86">
        <v>1</v>
      </c>
      <c r="Q22" s="86">
        <v>1</v>
      </c>
      <c r="R22" s="86">
        <v>1</v>
      </c>
      <c r="S22" s="86">
        <v>1</v>
      </c>
      <c r="T22" s="86">
        <v>1</v>
      </c>
      <c r="U22" s="86"/>
      <c r="V22" s="86"/>
      <c r="W22" s="86">
        <v>1</v>
      </c>
      <c r="X22" s="86">
        <v>1</v>
      </c>
      <c r="Y22" s="86">
        <v>1</v>
      </c>
      <c r="Z22" s="86">
        <v>1</v>
      </c>
      <c r="AA22" s="86">
        <v>1</v>
      </c>
      <c r="AB22" s="86"/>
      <c r="AC22" s="86"/>
      <c r="AD22" s="86">
        <v>1</v>
      </c>
      <c r="AE22" s="86">
        <v>1</v>
      </c>
      <c r="AF22" s="86">
        <v>1</v>
      </c>
      <c r="AG22" s="86">
        <v>1</v>
      </c>
      <c r="AH22" s="86">
        <v>1</v>
      </c>
      <c r="AI22" s="86"/>
      <c r="AJ22" s="33">
        <f>F23+SUM(I23:M23)+SUM(P23:T23)+SUM(W23:AA23)+SUM(AD23:AH23)</f>
        <v>11.5</v>
      </c>
      <c r="AK22" s="33">
        <f>G23+H23+N23+O23+U23+V23+AB23+AC23+AI23</f>
        <v>17</v>
      </c>
      <c r="AL22" s="34"/>
      <c r="AM22" s="89"/>
      <c r="AN22" s="15">
        <v>0.1</v>
      </c>
    </row>
    <row r="23" s="1" customFormat="1" spans="1:126">
      <c r="A23" s="3"/>
      <c r="B23" s="16"/>
      <c r="C23" s="17"/>
      <c r="D23" s="17" t="s">
        <v>93</v>
      </c>
      <c r="E23" s="17"/>
      <c r="F23" s="71"/>
      <c r="G23" s="71">
        <v>9</v>
      </c>
      <c r="H23" s="71"/>
      <c r="I23" s="71">
        <v>1</v>
      </c>
      <c r="J23" s="71">
        <v>2</v>
      </c>
      <c r="K23" s="71"/>
      <c r="L23" s="71"/>
      <c r="M23" s="71"/>
      <c r="N23" s="71"/>
      <c r="O23" s="71"/>
      <c r="P23" s="71">
        <v>1</v>
      </c>
      <c r="Q23" s="71"/>
      <c r="R23" s="71"/>
      <c r="S23" s="71"/>
      <c r="T23" s="71"/>
      <c r="U23" s="71">
        <v>4.5</v>
      </c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>
        <v>1.5</v>
      </c>
      <c r="AG23" s="71">
        <v>4</v>
      </c>
      <c r="AH23" s="71">
        <v>2</v>
      </c>
      <c r="AI23" s="71">
        <v>3.5</v>
      </c>
      <c r="AJ23" s="35"/>
      <c r="AK23" s="35"/>
      <c r="AL23" s="113"/>
      <c r="AM23" s="36"/>
      <c r="AN23" s="15"/>
      <c r="AO23" s="3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spans="2:40">
      <c r="B24" s="12">
        <v>21</v>
      </c>
      <c r="C24" s="13" t="s">
        <v>28</v>
      </c>
      <c r="D24" s="13" t="s">
        <v>90</v>
      </c>
      <c r="E24" s="13" t="s">
        <v>49</v>
      </c>
      <c r="F24" s="86">
        <v>1</v>
      </c>
      <c r="G24" s="86"/>
      <c r="H24" s="86"/>
      <c r="I24" s="86">
        <v>1</v>
      </c>
      <c r="J24" s="86">
        <v>1</v>
      </c>
      <c r="K24" s="86">
        <v>1</v>
      </c>
      <c r="L24" s="86">
        <v>1</v>
      </c>
      <c r="M24" s="86">
        <v>1</v>
      </c>
      <c r="N24" s="86"/>
      <c r="O24" s="86"/>
      <c r="P24" s="86">
        <v>1</v>
      </c>
      <c r="Q24" s="119">
        <v>1</v>
      </c>
      <c r="R24" s="86">
        <v>1</v>
      </c>
      <c r="S24" s="86">
        <v>1</v>
      </c>
      <c r="T24" s="86">
        <v>1</v>
      </c>
      <c r="U24" s="86"/>
      <c r="V24" s="86"/>
      <c r="W24" s="119">
        <v>1</v>
      </c>
      <c r="X24" s="86">
        <v>1</v>
      </c>
      <c r="Y24" s="86">
        <v>1</v>
      </c>
      <c r="Z24" s="86">
        <v>1</v>
      </c>
      <c r="AA24" s="119">
        <v>1</v>
      </c>
      <c r="AB24" s="86"/>
      <c r="AC24" s="86"/>
      <c r="AD24" s="86">
        <v>1</v>
      </c>
      <c r="AE24" s="86">
        <v>1</v>
      </c>
      <c r="AF24" s="86">
        <v>1</v>
      </c>
      <c r="AG24" s="86">
        <v>1</v>
      </c>
      <c r="AH24" s="86">
        <v>1</v>
      </c>
      <c r="AI24" s="86"/>
      <c r="AJ24" s="33">
        <f>F25+SUM(I25:M25)+SUM(P25:T25)+SUM(W25:AA25)+SUM(AD25:AH25)</f>
        <v>1</v>
      </c>
      <c r="AK24" s="33">
        <f>G25+H25+N25+O25+U25+V25+AB25+AC25+AI25</f>
        <v>2.5</v>
      </c>
      <c r="AL24" s="34"/>
      <c r="AM24" s="89">
        <v>1</v>
      </c>
      <c r="AN24" s="15">
        <v>0.7</v>
      </c>
    </row>
    <row r="25" s="1" customFormat="1" spans="1:126">
      <c r="A25" s="3"/>
      <c r="B25" s="16"/>
      <c r="C25" s="17"/>
      <c r="D25" s="17"/>
      <c r="E25" s="17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>
        <v>1</v>
      </c>
      <c r="AE25" s="71"/>
      <c r="AF25" s="71"/>
      <c r="AG25" s="71"/>
      <c r="AH25" s="71"/>
      <c r="AI25" s="71">
        <v>2.5</v>
      </c>
      <c r="AJ25" s="35"/>
      <c r="AK25" s="35"/>
      <c r="AL25" s="113"/>
      <c r="AM25" s="36"/>
      <c r="AN25" s="15"/>
      <c r="AO25" s="3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spans="2:40">
      <c r="B26" s="8">
        <v>99031</v>
      </c>
      <c r="C26" s="13" t="s">
        <v>91</v>
      </c>
      <c r="D26" s="13" t="s">
        <v>120</v>
      </c>
      <c r="E26" s="13" t="s">
        <v>50</v>
      </c>
      <c r="F26" s="86">
        <v>1</v>
      </c>
      <c r="G26" s="86"/>
      <c r="H26" s="86"/>
      <c r="I26" s="86">
        <v>1</v>
      </c>
      <c r="J26" s="86">
        <v>1</v>
      </c>
      <c r="K26" s="86">
        <v>1</v>
      </c>
      <c r="L26" s="86">
        <v>1</v>
      </c>
      <c r="M26" s="86">
        <v>1</v>
      </c>
      <c r="N26" s="86"/>
      <c r="O26" s="86"/>
      <c r="P26" s="86">
        <v>1</v>
      </c>
      <c r="Q26" s="86">
        <v>1</v>
      </c>
      <c r="R26" s="86">
        <v>1</v>
      </c>
      <c r="S26" s="86">
        <v>1</v>
      </c>
      <c r="T26" s="86">
        <v>1</v>
      </c>
      <c r="U26" s="86"/>
      <c r="V26" s="86"/>
      <c r="W26" s="86">
        <v>1</v>
      </c>
      <c r="X26" s="86">
        <v>1</v>
      </c>
      <c r="Y26" s="86">
        <v>1</v>
      </c>
      <c r="Z26" s="86">
        <v>1</v>
      </c>
      <c r="AA26" s="86">
        <v>1</v>
      </c>
      <c r="AB26" s="86"/>
      <c r="AC26" s="86"/>
      <c r="AD26" s="86">
        <v>1</v>
      </c>
      <c r="AE26" s="86">
        <v>1</v>
      </c>
      <c r="AF26" s="86">
        <v>1</v>
      </c>
      <c r="AG26" s="86">
        <v>1</v>
      </c>
      <c r="AH26" s="86">
        <v>1</v>
      </c>
      <c r="AI26" s="86"/>
      <c r="AJ26" s="33">
        <f>F27+SUM(I27:M27)+SUM(P27:T27)+SUM(W27:AA27)+SUM(AD27:AH27)</f>
        <v>0</v>
      </c>
      <c r="AK26" s="33">
        <f>G27+H27+N27+O27+U27+V27+AB27+AC27+AI27</f>
        <v>0</v>
      </c>
      <c r="AL26" s="34"/>
      <c r="AM26" s="89"/>
      <c r="AN26" s="15"/>
    </row>
    <row r="27" spans="2:40">
      <c r="B27" s="12"/>
      <c r="C27" s="13"/>
      <c r="D27" s="13"/>
      <c r="E27" s="13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35"/>
      <c r="AK27" s="35"/>
      <c r="AL27" s="36"/>
      <c r="AM27" s="36"/>
      <c r="AN27" s="15"/>
    </row>
    <row r="28" spans="2:40">
      <c r="B28" s="12">
        <v>99500</v>
      </c>
      <c r="C28" s="18" t="s">
        <v>121</v>
      </c>
      <c r="D28" s="13" t="s">
        <v>93</v>
      </c>
      <c r="E28" s="18" t="s">
        <v>51</v>
      </c>
      <c r="F28" s="70">
        <v>1</v>
      </c>
      <c r="G28" s="86"/>
      <c r="H28" s="86"/>
      <c r="I28" s="70">
        <v>1</v>
      </c>
      <c r="J28" s="70">
        <v>1</v>
      </c>
      <c r="K28" s="70">
        <v>1</v>
      </c>
      <c r="L28" s="70">
        <v>1</v>
      </c>
      <c r="M28" s="70">
        <v>1</v>
      </c>
      <c r="N28" s="86"/>
      <c r="O28" s="86"/>
      <c r="P28" s="70">
        <v>1</v>
      </c>
      <c r="Q28" s="70">
        <v>1</v>
      </c>
      <c r="R28" s="70">
        <v>1</v>
      </c>
      <c r="S28" s="70">
        <v>1</v>
      </c>
      <c r="T28" s="70">
        <v>1</v>
      </c>
      <c r="U28" s="86"/>
      <c r="V28" s="86"/>
      <c r="W28" s="70">
        <v>1</v>
      </c>
      <c r="X28" s="70">
        <v>1</v>
      </c>
      <c r="Y28" s="70">
        <v>1</v>
      </c>
      <c r="Z28" s="70">
        <v>1</v>
      </c>
      <c r="AA28" s="70">
        <v>1</v>
      </c>
      <c r="AB28" s="70"/>
      <c r="AC28" s="86"/>
      <c r="AD28" s="70">
        <v>1</v>
      </c>
      <c r="AE28" s="70">
        <v>1</v>
      </c>
      <c r="AF28" s="70">
        <v>1</v>
      </c>
      <c r="AG28" s="70">
        <v>1</v>
      </c>
      <c r="AH28" s="70">
        <v>1</v>
      </c>
      <c r="AI28" s="86"/>
      <c r="AJ28" s="33">
        <f>F29+SUM(I29:M29)+SUM(P29:T29)+SUM(W29:AA29)+SUM(AD29:AH29)</f>
        <v>65.5</v>
      </c>
      <c r="AK28" s="33">
        <f>G29+H29+N29+O29+U29+V29+AB29+AC29+AI29</f>
        <v>79</v>
      </c>
      <c r="AL28" s="34"/>
      <c r="AM28" s="89"/>
      <c r="AN28" s="15"/>
    </row>
    <row r="29" s="1" customFormat="1" spans="1:126">
      <c r="A29" s="3"/>
      <c r="B29" s="16"/>
      <c r="C29" s="17"/>
      <c r="D29" s="17"/>
      <c r="E29" s="17"/>
      <c r="F29" s="71">
        <v>3</v>
      </c>
      <c r="G29" s="71">
        <v>11</v>
      </c>
      <c r="H29" s="71"/>
      <c r="I29" s="71">
        <v>3</v>
      </c>
      <c r="J29" s="71">
        <v>3</v>
      </c>
      <c r="K29" s="71">
        <v>3</v>
      </c>
      <c r="L29" s="71">
        <v>3</v>
      </c>
      <c r="M29" s="71">
        <v>3</v>
      </c>
      <c r="N29" s="71">
        <v>11</v>
      </c>
      <c r="O29" s="71">
        <v>11</v>
      </c>
      <c r="P29" s="71">
        <v>3</v>
      </c>
      <c r="Q29" s="71">
        <v>3</v>
      </c>
      <c r="R29" s="71">
        <v>3</v>
      </c>
      <c r="S29" s="71">
        <v>4</v>
      </c>
      <c r="T29" s="71">
        <v>3</v>
      </c>
      <c r="U29" s="71">
        <v>11</v>
      </c>
      <c r="V29" s="71">
        <v>8</v>
      </c>
      <c r="W29" s="71">
        <v>3</v>
      </c>
      <c r="X29" s="71">
        <v>3</v>
      </c>
      <c r="Y29" s="71">
        <v>3</v>
      </c>
      <c r="Z29" s="71">
        <v>3</v>
      </c>
      <c r="AA29" s="71">
        <v>3</v>
      </c>
      <c r="AB29" s="71">
        <v>11</v>
      </c>
      <c r="AC29" s="71">
        <v>8</v>
      </c>
      <c r="AD29" s="71">
        <v>3</v>
      </c>
      <c r="AE29" s="71">
        <v>3</v>
      </c>
      <c r="AF29" s="71">
        <v>3</v>
      </c>
      <c r="AG29" s="71">
        <v>3</v>
      </c>
      <c r="AH29" s="71">
        <v>4.5</v>
      </c>
      <c r="AI29" s="71">
        <v>8</v>
      </c>
      <c r="AJ29" s="35"/>
      <c r="AK29" s="35"/>
      <c r="AL29" s="113"/>
      <c r="AM29" s="36"/>
      <c r="AN29" s="15"/>
      <c r="AO29" s="3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</row>
    <row r="30" spans="2:40">
      <c r="B30" s="12">
        <v>99771</v>
      </c>
      <c r="C30" s="18" t="s">
        <v>121</v>
      </c>
      <c r="D30" s="13" t="s">
        <v>93</v>
      </c>
      <c r="E30" s="13" t="s">
        <v>53</v>
      </c>
      <c r="F30" s="86">
        <v>1</v>
      </c>
      <c r="G30" s="86"/>
      <c r="H30" s="86"/>
      <c r="I30" s="86">
        <v>1</v>
      </c>
      <c r="J30" s="86">
        <v>1</v>
      </c>
      <c r="K30" s="86">
        <v>1</v>
      </c>
      <c r="L30" s="86">
        <v>1</v>
      </c>
      <c r="M30" s="86">
        <v>1</v>
      </c>
      <c r="N30" s="86"/>
      <c r="O30" s="86"/>
      <c r="P30" s="86">
        <v>1</v>
      </c>
      <c r="Q30" s="86">
        <v>1</v>
      </c>
      <c r="R30" s="86">
        <v>1</v>
      </c>
      <c r="S30" s="86">
        <v>1</v>
      </c>
      <c r="T30" s="86">
        <v>1</v>
      </c>
      <c r="U30" s="86"/>
      <c r="V30" s="86"/>
      <c r="W30" s="86">
        <v>1</v>
      </c>
      <c r="X30" s="86">
        <v>1</v>
      </c>
      <c r="Y30" s="86">
        <v>1</v>
      </c>
      <c r="Z30" s="86">
        <v>1</v>
      </c>
      <c r="AA30" s="86">
        <v>1</v>
      </c>
      <c r="AB30" s="86"/>
      <c r="AC30" s="86"/>
      <c r="AD30" s="86">
        <v>1</v>
      </c>
      <c r="AE30" s="86">
        <v>1</v>
      </c>
      <c r="AF30" s="86">
        <v>1</v>
      </c>
      <c r="AG30" s="86">
        <v>1</v>
      </c>
      <c r="AH30" s="86">
        <v>1</v>
      </c>
      <c r="AI30" s="86"/>
      <c r="AJ30" s="33">
        <f>F31+SUM(I31:M31)+SUM(P31:T31)+SUM(W31:AA31)+SUM(AD31:AH31)</f>
        <v>66</v>
      </c>
      <c r="AK30" s="33">
        <f>G31+H31+N31+O31+U31+V31+AB31+AC31+AI31</f>
        <v>79</v>
      </c>
      <c r="AL30" s="34"/>
      <c r="AM30" s="89"/>
      <c r="AN30" s="15"/>
    </row>
    <row r="31" s="1" customFormat="1" spans="1:126">
      <c r="A31" s="3"/>
      <c r="B31" s="16"/>
      <c r="C31" s="17"/>
      <c r="D31" s="17"/>
      <c r="E31" s="17"/>
      <c r="F31" s="71">
        <v>3</v>
      </c>
      <c r="G31" s="71">
        <v>11</v>
      </c>
      <c r="H31" s="71"/>
      <c r="I31" s="71">
        <v>3</v>
      </c>
      <c r="J31" s="71">
        <v>3</v>
      </c>
      <c r="K31" s="71">
        <v>3</v>
      </c>
      <c r="L31" s="71">
        <v>3</v>
      </c>
      <c r="M31" s="71">
        <v>3</v>
      </c>
      <c r="N31" s="71">
        <v>11</v>
      </c>
      <c r="O31" s="71">
        <v>11</v>
      </c>
      <c r="P31" s="71">
        <v>3</v>
      </c>
      <c r="Q31" s="71">
        <v>3</v>
      </c>
      <c r="R31" s="71">
        <v>3</v>
      </c>
      <c r="S31" s="71">
        <v>4</v>
      </c>
      <c r="T31" s="71">
        <v>3.5</v>
      </c>
      <c r="U31" s="71">
        <v>11</v>
      </c>
      <c r="V31" s="71">
        <v>8</v>
      </c>
      <c r="W31" s="71">
        <v>3</v>
      </c>
      <c r="X31" s="71">
        <v>3</v>
      </c>
      <c r="Y31" s="71">
        <v>3</v>
      </c>
      <c r="Z31" s="71">
        <v>3</v>
      </c>
      <c r="AA31" s="71">
        <v>3</v>
      </c>
      <c r="AB31" s="71">
        <v>11</v>
      </c>
      <c r="AC31" s="71">
        <v>8</v>
      </c>
      <c r="AD31" s="71">
        <v>3</v>
      </c>
      <c r="AE31" s="71">
        <v>3</v>
      </c>
      <c r="AF31" s="71">
        <v>3</v>
      </c>
      <c r="AG31" s="71">
        <v>3</v>
      </c>
      <c r="AH31" s="71">
        <v>4.5</v>
      </c>
      <c r="AI31" s="71">
        <v>8</v>
      </c>
      <c r="AJ31" s="35"/>
      <c r="AK31" s="35"/>
      <c r="AL31" s="113"/>
      <c r="AM31" s="36"/>
      <c r="AN31" s="15"/>
      <c r="AO31" s="3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</row>
    <row r="32" spans="2:40">
      <c r="B32" s="12">
        <v>5180004</v>
      </c>
      <c r="C32" s="13" t="s">
        <v>121</v>
      </c>
      <c r="D32" s="13" t="s">
        <v>93</v>
      </c>
      <c r="E32" s="13" t="s">
        <v>55</v>
      </c>
      <c r="F32" s="86">
        <v>1</v>
      </c>
      <c r="G32" s="121"/>
      <c r="H32" s="71"/>
      <c r="I32" s="86">
        <v>1</v>
      </c>
      <c r="J32" s="86">
        <v>1</v>
      </c>
      <c r="K32" s="86">
        <v>1</v>
      </c>
      <c r="L32" s="86">
        <v>1</v>
      </c>
      <c r="M32" s="86">
        <v>1</v>
      </c>
      <c r="N32" s="86"/>
      <c r="O32" s="86"/>
      <c r="P32" s="86">
        <v>1</v>
      </c>
      <c r="Q32" s="86">
        <v>1</v>
      </c>
      <c r="R32" s="86">
        <v>1</v>
      </c>
      <c r="S32" s="86">
        <v>1</v>
      </c>
      <c r="T32" s="86">
        <v>1</v>
      </c>
      <c r="U32" s="86"/>
      <c r="V32" s="86"/>
      <c r="W32" s="86">
        <v>1</v>
      </c>
      <c r="X32" s="86">
        <v>1</v>
      </c>
      <c r="Y32" s="86">
        <v>1</v>
      </c>
      <c r="Z32" s="86">
        <v>1</v>
      </c>
      <c r="AA32" s="86">
        <v>1</v>
      </c>
      <c r="AB32" s="86"/>
      <c r="AC32" s="86"/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/>
      <c r="AJ32" s="33">
        <f>F33+SUM(I33:M33)+SUM(P33:T33)+SUM(W33:AA33)+SUM(AD33:AH33)</f>
        <v>11</v>
      </c>
      <c r="AK32" s="33">
        <f>G33+H33+N33+O33+U33+V33+AB33+AC33+AI33</f>
        <v>10.5</v>
      </c>
      <c r="AL32" s="34"/>
      <c r="AM32" s="89"/>
      <c r="AN32" s="15"/>
    </row>
    <row r="33" s="1" customFormat="1" spans="1:126">
      <c r="A33" s="3"/>
      <c r="B33" s="12"/>
      <c r="C33" s="13"/>
      <c r="D33" s="13"/>
      <c r="E33" s="13"/>
      <c r="F33" s="71"/>
      <c r="G33" s="71"/>
      <c r="H33" s="122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>
        <v>2</v>
      </c>
      <c r="AE33" s="71">
        <v>2</v>
      </c>
      <c r="AF33" s="71">
        <v>2</v>
      </c>
      <c r="AG33" s="71">
        <v>2.5</v>
      </c>
      <c r="AH33" s="71">
        <v>2.5</v>
      </c>
      <c r="AI33" s="71">
        <v>10.5</v>
      </c>
      <c r="AJ33" s="35"/>
      <c r="AK33" s="35"/>
      <c r="AL33" s="113"/>
      <c r="AM33" s="36"/>
      <c r="AN33" s="15"/>
      <c r="AO33" s="3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</row>
    <row r="34" spans="2:40">
      <c r="B34" s="8">
        <v>22</v>
      </c>
      <c r="C34" s="13" t="s">
        <v>121</v>
      </c>
      <c r="D34" s="13" t="s">
        <v>93</v>
      </c>
      <c r="E34" s="13" t="s">
        <v>57</v>
      </c>
      <c r="F34" s="86">
        <v>1</v>
      </c>
      <c r="G34" s="86"/>
      <c r="H34" s="86"/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/>
      <c r="O34" s="86"/>
      <c r="P34" s="86">
        <v>1</v>
      </c>
      <c r="Q34" s="86">
        <v>1</v>
      </c>
      <c r="R34" s="86">
        <v>1</v>
      </c>
      <c r="S34" s="86">
        <v>1</v>
      </c>
      <c r="T34" s="86">
        <v>1</v>
      </c>
      <c r="U34" s="86"/>
      <c r="V34" s="86"/>
      <c r="W34" s="86">
        <v>1</v>
      </c>
      <c r="X34" s="86">
        <v>1</v>
      </c>
      <c r="Y34" s="86">
        <v>1</v>
      </c>
      <c r="Z34" s="86">
        <v>1</v>
      </c>
      <c r="AA34" s="86">
        <v>1</v>
      </c>
      <c r="AB34" s="86"/>
      <c r="AC34" s="86"/>
      <c r="AD34" s="86">
        <v>1</v>
      </c>
      <c r="AE34" s="86">
        <v>1</v>
      </c>
      <c r="AF34" s="86">
        <v>1</v>
      </c>
      <c r="AG34" s="86">
        <v>1</v>
      </c>
      <c r="AH34" s="86">
        <v>1</v>
      </c>
      <c r="AI34" s="86"/>
      <c r="AJ34" s="33">
        <f>F35+SUM(I35:M35)+SUM(P35:T35)+SUM(W35:AA35)+SUM(AD35:AH35)</f>
        <v>34.5</v>
      </c>
      <c r="AK34" s="33">
        <f>G35+H35+N35+O35+U35+V35+AB35+AC35+AI35</f>
        <v>46</v>
      </c>
      <c r="AL34" s="34"/>
      <c r="AM34" s="89"/>
      <c r="AN34" s="15"/>
    </row>
    <row r="35" spans="2:40">
      <c r="B35" s="12"/>
      <c r="C35" s="13"/>
      <c r="D35" s="13"/>
      <c r="E35" s="13"/>
      <c r="F35" s="71"/>
      <c r="G35" s="123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>
        <v>3</v>
      </c>
      <c r="U35" s="71">
        <v>11</v>
      </c>
      <c r="V35" s="71">
        <v>8</v>
      </c>
      <c r="W35" s="71">
        <v>3</v>
      </c>
      <c r="X35" s="71">
        <v>3</v>
      </c>
      <c r="Y35" s="71">
        <v>3</v>
      </c>
      <c r="Z35" s="71">
        <v>3</v>
      </c>
      <c r="AA35" s="71">
        <v>3</v>
      </c>
      <c r="AB35" s="71">
        <v>11</v>
      </c>
      <c r="AC35" s="71">
        <v>8</v>
      </c>
      <c r="AD35" s="71">
        <v>3</v>
      </c>
      <c r="AE35" s="71">
        <v>3</v>
      </c>
      <c r="AF35" s="71">
        <v>3</v>
      </c>
      <c r="AG35" s="71">
        <v>3</v>
      </c>
      <c r="AH35" s="71">
        <v>4.5</v>
      </c>
      <c r="AI35" s="71">
        <v>8</v>
      </c>
      <c r="AJ35" s="35"/>
      <c r="AK35" s="35"/>
      <c r="AL35" s="36"/>
      <c r="AM35" s="36"/>
      <c r="AN35" s="15"/>
    </row>
    <row r="36" spans="2:40">
      <c r="B36" s="12"/>
      <c r="C36" s="13" t="s">
        <v>121</v>
      </c>
      <c r="D36" s="13" t="s">
        <v>122</v>
      </c>
      <c r="E36" s="13" t="s">
        <v>123</v>
      </c>
      <c r="F36" s="102">
        <v>1</v>
      </c>
      <c r="G36" s="68"/>
      <c r="H36" s="68"/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86"/>
      <c r="O36" s="86"/>
      <c r="P36" s="102">
        <v>1</v>
      </c>
      <c r="Q36" s="102">
        <v>1</v>
      </c>
      <c r="R36" s="102">
        <v>1</v>
      </c>
      <c r="S36" s="102">
        <v>1</v>
      </c>
      <c r="T36" s="102">
        <v>1</v>
      </c>
      <c r="U36" s="86"/>
      <c r="V36" s="86"/>
      <c r="W36" s="102">
        <v>1</v>
      </c>
      <c r="X36" s="102">
        <v>1</v>
      </c>
      <c r="Y36" s="102">
        <v>1</v>
      </c>
      <c r="Z36" s="102">
        <v>1</v>
      </c>
      <c r="AA36" s="102">
        <v>1</v>
      </c>
      <c r="AB36" s="102"/>
      <c r="AC36" s="86"/>
      <c r="AD36" s="102">
        <v>1</v>
      </c>
      <c r="AE36" s="102">
        <v>1</v>
      </c>
      <c r="AF36" s="102">
        <v>1</v>
      </c>
      <c r="AG36" s="102">
        <v>1</v>
      </c>
      <c r="AH36" s="102">
        <v>1</v>
      </c>
      <c r="AI36" s="86"/>
      <c r="AJ36" s="34">
        <f>F37+SUM(I37:M37)+SUM(P37:T37)+SUM(W37:AA37)+SUM(AD37:AH37)</f>
        <v>60.5</v>
      </c>
      <c r="AK36" s="34">
        <f>G37+H37+N37+O37+U37+V37+AB37+AC37+AI37</f>
        <v>78</v>
      </c>
      <c r="AL36" s="34"/>
      <c r="AM36" s="89"/>
      <c r="AN36" s="15"/>
    </row>
    <row r="37" s="2" customFormat="1" spans="1:126">
      <c r="A37" s="3"/>
      <c r="B37" s="20"/>
      <c r="C37" s="21"/>
      <c r="D37" s="21"/>
      <c r="E37" s="21"/>
      <c r="F37" s="75">
        <v>3</v>
      </c>
      <c r="G37" s="75">
        <v>10.5</v>
      </c>
      <c r="H37" s="75"/>
      <c r="I37" s="75">
        <v>3</v>
      </c>
      <c r="J37" s="75">
        <v>2.5</v>
      </c>
      <c r="K37" s="75">
        <v>3</v>
      </c>
      <c r="L37" s="75">
        <v>2.5</v>
      </c>
      <c r="M37" s="75">
        <v>2.5</v>
      </c>
      <c r="N37" s="75">
        <v>11</v>
      </c>
      <c r="O37" s="75">
        <v>10.5</v>
      </c>
      <c r="P37" s="75">
        <v>3</v>
      </c>
      <c r="Q37" s="75">
        <v>3</v>
      </c>
      <c r="R37" s="75">
        <v>2.5</v>
      </c>
      <c r="S37" s="75">
        <v>4</v>
      </c>
      <c r="T37" s="75">
        <v>3</v>
      </c>
      <c r="U37" s="75">
        <v>11</v>
      </c>
      <c r="V37" s="75">
        <v>8</v>
      </c>
      <c r="W37" s="75">
        <v>3</v>
      </c>
      <c r="X37" s="75">
        <v>2.5</v>
      </c>
      <c r="Y37" s="75">
        <v>2.5</v>
      </c>
      <c r="Z37" s="75">
        <v>2.5</v>
      </c>
      <c r="AA37" s="75">
        <v>3</v>
      </c>
      <c r="AB37" s="75">
        <v>11</v>
      </c>
      <c r="AC37" s="75">
        <v>8</v>
      </c>
      <c r="AD37" s="75">
        <v>3</v>
      </c>
      <c r="AE37" s="75">
        <v>2.5</v>
      </c>
      <c r="AF37" s="75">
        <v>2.5</v>
      </c>
      <c r="AG37" s="75">
        <v>2.5</v>
      </c>
      <c r="AH37" s="75">
        <v>4.5</v>
      </c>
      <c r="AI37" s="75">
        <v>8</v>
      </c>
      <c r="AJ37" s="115"/>
      <c r="AK37" s="115"/>
      <c r="AL37" s="115"/>
      <c r="AM37" s="94"/>
      <c r="AN37" s="95"/>
      <c r="AO37" s="3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</row>
  </sheetData>
  <mergeCells count="144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J24:AJ25"/>
    <mergeCell ref="AJ26:AJ27"/>
    <mergeCell ref="AJ28:AJ29"/>
    <mergeCell ref="AJ30:AJ31"/>
    <mergeCell ref="AJ32:AJ33"/>
    <mergeCell ref="AJ34:AJ35"/>
    <mergeCell ref="AJ36:AJ37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</mergeCells>
  <pageMargins left="0.75" right="0.75" top="1" bottom="1" header="0.5" footer="0.5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V37"/>
  <sheetViews>
    <sheetView topLeftCell="A4" workbookViewId="0">
      <selection activeCell="G26" sqref="G26"/>
    </sheetView>
  </sheetViews>
  <sheetFormatPr defaultColWidth="9" defaultRowHeight="16.5"/>
  <cols>
    <col min="1" max="1" width="9" style="3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31" width="4.75" style="3" customWidth="1"/>
    <col min="32" max="35" width="4.75" customWidth="1"/>
    <col min="36" max="37" width="8.875" style="3" customWidth="1"/>
    <col min="38" max="38" width="8.625" style="3" customWidth="1"/>
    <col min="39" max="40" width="10.875" style="3" customWidth="1"/>
    <col min="41" max="101" width="9" style="3"/>
    <col min="102" max="126" width="9" style="4"/>
    <col min="127" max="16384" width="9" style="3"/>
  </cols>
  <sheetData>
    <row r="3" spans="2:2">
      <c r="B3" s="5" t="s">
        <v>125</v>
      </c>
    </row>
    <row r="5" ht="18" spans="2:40">
      <c r="B5" s="6" t="s">
        <v>84</v>
      </c>
      <c r="C5" s="7" t="s">
        <v>85</v>
      </c>
      <c r="D5" s="7" t="s">
        <v>86</v>
      </c>
      <c r="E5" s="7" t="s">
        <v>2</v>
      </c>
      <c r="F5" s="99">
        <v>1</v>
      </c>
      <c r="G5" s="118">
        <v>2</v>
      </c>
      <c r="H5" s="118">
        <v>3</v>
      </c>
      <c r="I5" s="99">
        <v>4</v>
      </c>
      <c r="J5" s="99">
        <v>5</v>
      </c>
      <c r="K5" s="99">
        <v>6</v>
      </c>
      <c r="L5" s="99">
        <v>7</v>
      </c>
      <c r="M5" s="99">
        <v>8</v>
      </c>
      <c r="N5" s="118">
        <v>9</v>
      </c>
      <c r="O5" s="118">
        <v>10</v>
      </c>
      <c r="P5" s="99">
        <v>11</v>
      </c>
      <c r="Q5" s="99">
        <v>12</v>
      </c>
      <c r="R5" s="99">
        <v>13</v>
      </c>
      <c r="S5" s="99">
        <v>14</v>
      </c>
      <c r="T5" s="99">
        <v>15</v>
      </c>
      <c r="U5" s="118">
        <v>16</v>
      </c>
      <c r="V5" s="118">
        <v>17</v>
      </c>
      <c r="W5" s="99">
        <v>18</v>
      </c>
      <c r="X5" s="99">
        <v>19</v>
      </c>
      <c r="Y5" s="99">
        <v>20</v>
      </c>
      <c r="Z5" s="99">
        <v>21</v>
      </c>
      <c r="AA5" s="99">
        <v>22</v>
      </c>
      <c r="AB5" s="118">
        <v>23</v>
      </c>
      <c r="AC5" s="118">
        <v>24</v>
      </c>
      <c r="AD5" s="99">
        <v>25</v>
      </c>
      <c r="AE5" s="99">
        <v>26</v>
      </c>
      <c r="AF5" s="99">
        <v>27</v>
      </c>
      <c r="AG5" s="99">
        <v>28</v>
      </c>
      <c r="AH5" s="99">
        <v>29</v>
      </c>
      <c r="AI5" s="118">
        <v>30</v>
      </c>
      <c r="AJ5" s="7" t="s">
        <v>87</v>
      </c>
      <c r="AK5" s="7" t="s">
        <v>88</v>
      </c>
      <c r="AL5" s="31" t="s">
        <v>114</v>
      </c>
      <c r="AM5" s="32" t="s">
        <v>97</v>
      </c>
      <c r="AN5" s="32" t="s">
        <v>126</v>
      </c>
    </row>
    <row r="6" ht="17.25" hidden="1" spans="2:40">
      <c r="B6" s="8">
        <v>5</v>
      </c>
      <c r="C6" s="9" t="s">
        <v>24</v>
      </c>
      <c r="D6" s="9" t="s">
        <v>90</v>
      </c>
      <c r="E6" s="9" t="s">
        <v>23</v>
      </c>
      <c r="F6" s="70">
        <v>1</v>
      </c>
      <c r="G6" s="47"/>
      <c r="H6" s="47"/>
      <c r="I6" s="70">
        <v>1</v>
      </c>
      <c r="J6" s="70">
        <v>1</v>
      </c>
      <c r="K6" s="70">
        <v>1</v>
      </c>
      <c r="L6" s="70">
        <v>1</v>
      </c>
      <c r="M6" s="70">
        <v>1</v>
      </c>
      <c r="N6" s="70"/>
      <c r="O6" s="70"/>
      <c r="P6" s="70">
        <v>1</v>
      </c>
      <c r="Q6" s="70">
        <v>1</v>
      </c>
      <c r="R6" s="70">
        <v>1</v>
      </c>
      <c r="S6" s="70">
        <v>1</v>
      </c>
      <c r="T6" s="70">
        <v>1</v>
      </c>
      <c r="U6" s="70"/>
      <c r="V6" s="70"/>
      <c r="W6" s="70">
        <v>1</v>
      </c>
      <c r="X6" s="70">
        <v>1</v>
      </c>
      <c r="Y6" s="70">
        <v>1</v>
      </c>
      <c r="Z6" s="70">
        <v>1</v>
      </c>
      <c r="AA6" s="70">
        <v>1</v>
      </c>
      <c r="AB6" s="70"/>
      <c r="AC6" s="70"/>
      <c r="AD6" s="70">
        <v>1</v>
      </c>
      <c r="AE6" s="70">
        <v>1</v>
      </c>
      <c r="AF6" s="70">
        <v>1</v>
      </c>
      <c r="AG6" s="70">
        <v>1</v>
      </c>
      <c r="AH6" s="70">
        <v>1</v>
      </c>
      <c r="AI6" s="70"/>
      <c r="AJ6" s="33">
        <f t="shared" ref="AJ6:AJ10" si="0">F7+SUM(I7:M7)+SUM(P7:T7)+SUM(W7:AA7)+SUM(AD7:AH7)</f>
        <v>12.5</v>
      </c>
      <c r="AK6" s="33">
        <f t="shared" ref="AK6:AK10" si="1">G7+H7+N7+O7+U7+V7+AB7+AC7+AI7</f>
        <v>12.5</v>
      </c>
      <c r="AL6" s="34"/>
      <c r="AM6" s="34"/>
      <c r="AN6" s="15"/>
    </row>
    <row r="7" hidden="1" spans="2:40">
      <c r="B7" s="12"/>
      <c r="C7" s="13"/>
      <c r="D7" s="13"/>
      <c r="E7" s="13"/>
      <c r="F7" s="71"/>
      <c r="G7" s="71"/>
      <c r="H7" s="71"/>
      <c r="I7" s="71"/>
      <c r="J7" s="71"/>
      <c r="K7" s="71">
        <v>1</v>
      </c>
      <c r="L7" s="71">
        <v>1</v>
      </c>
      <c r="M7" s="71"/>
      <c r="N7" s="71">
        <v>3</v>
      </c>
      <c r="O7" s="71"/>
      <c r="P7" s="71">
        <v>1</v>
      </c>
      <c r="Q7" s="71"/>
      <c r="R7" s="71">
        <v>2</v>
      </c>
      <c r="S7" s="71">
        <v>2.5</v>
      </c>
      <c r="T7" s="71"/>
      <c r="U7" s="71">
        <v>7</v>
      </c>
      <c r="V7" s="71"/>
      <c r="W7" s="71">
        <v>1</v>
      </c>
      <c r="X7" s="71"/>
      <c r="Y7" s="71"/>
      <c r="Z7" s="71">
        <v>1</v>
      </c>
      <c r="AA7" s="71">
        <v>1</v>
      </c>
      <c r="AB7" s="71"/>
      <c r="AC7" s="71"/>
      <c r="AD7" s="71"/>
      <c r="AE7" s="71"/>
      <c r="AF7" s="71"/>
      <c r="AG7" s="71">
        <v>1</v>
      </c>
      <c r="AH7" s="71">
        <v>1</v>
      </c>
      <c r="AI7" s="71">
        <v>2.5</v>
      </c>
      <c r="AJ7" s="35"/>
      <c r="AK7" s="35"/>
      <c r="AL7" s="36"/>
      <c r="AM7" s="36"/>
      <c r="AN7" s="15"/>
    </row>
    <row r="8" hidden="1" spans="2:40">
      <c r="B8" s="12">
        <v>6</v>
      </c>
      <c r="C8" s="13" t="s">
        <v>28</v>
      </c>
      <c r="D8" s="13" t="s">
        <v>90</v>
      </c>
      <c r="E8" s="13" t="s">
        <v>27</v>
      </c>
      <c r="F8" s="86">
        <v>1</v>
      </c>
      <c r="G8" s="86"/>
      <c r="H8" s="86"/>
      <c r="I8" s="86">
        <v>1</v>
      </c>
      <c r="J8" s="86">
        <v>1</v>
      </c>
      <c r="K8" s="86">
        <v>1</v>
      </c>
      <c r="L8" s="86">
        <v>1</v>
      </c>
      <c r="M8" s="86">
        <v>1</v>
      </c>
      <c r="N8" s="86"/>
      <c r="O8" s="86"/>
      <c r="P8" s="86">
        <v>1</v>
      </c>
      <c r="Q8" s="86">
        <v>1</v>
      </c>
      <c r="R8" s="86">
        <v>1</v>
      </c>
      <c r="S8" s="86">
        <v>1</v>
      </c>
      <c r="T8" s="86">
        <v>1</v>
      </c>
      <c r="U8" s="86"/>
      <c r="V8" s="86"/>
      <c r="W8" s="86">
        <v>1</v>
      </c>
      <c r="X8" s="86">
        <v>1</v>
      </c>
      <c r="Y8" s="86">
        <v>1</v>
      </c>
      <c r="Z8" s="86">
        <v>1</v>
      </c>
      <c r="AA8" s="86">
        <v>1</v>
      </c>
      <c r="AB8" s="86"/>
      <c r="AC8" s="86"/>
      <c r="AD8" s="86">
        <v>1</v>
      </c>
      <c r="AE8" s="86">
        <v>1</v>
      </c>
      <c r="AF8" s="86">
        <v>1</v>
      </c>
      <c r="AG8" s="86">
        <v>1</v>
      </c>
      <c r="AH8" s="86">
        <v>1</v>
      </c>
      <c r="AI8" s="86"/>
      <c r="AJ8" s="116">
        <f t="shared" si="0"/>
        <v>26</v>
      </c>
      <c r="AK8" s="116">
        <f t="shared" si="1"/>
        <v>19</v>
      </c>
      <c r="AL8" s="34"/>
      <c r="AM8" s="89">
        <v>1</v>
      </c>
      <c r="AN8" s="15"/>
    </row>
    <row r="9" hidden="1" spans="2:40">
      <c r="B9" s="12"/>
      <c r="C9" s="13" t="s">
        <v>28</v>
      </c>
      <c r="D9" s="13" t="s">
        <v>90</v>
      </c>
      <c r="E9" s="13"/>
      <c r="F9" s="71"/>
      <c r="G9" s="71"/>
      <c r="H9" s="71"/>
      <c r="I9" s="71"/>
      <c r="J9" s="71">
        <v>2</v>
      </c>
      <c r="K9" s="71"/>
      <c r="L9" s="71"/>
      <c r="M9" s="71"/>
      <c r="N9" s="71"/>
      <c r="O9" s="71">
        <v>4.5</v>
      </c>
      <c r="P9" s="71">
        <v>2</v>
      </c>
      <c r="Q9" s="71">
        <v>1.5</v>
      </c>
      <c r="R9" s="71">
        <v>1</v>
      </c>
      <c r="S9" s="71">
        <v>2.5</v>
      </c>
      <c r="T9" s="71"/>
      <c r="U9" s="71"/>
      <c r="V9" s="71">
        <v>8</v>
      </c>
      <c r="W9" s="71">
        <v>2</v>
      </c>
      <c r="X9" s="71"/>
      <c r="Y9" s="71">
        <v>3</v>
      </c>
      <c r="Z9" s="71">
        <v>1</v>
      </c>
      <c r="AA9" s="71"/>
      <c r="AB9" s="71"/>
      <c r="AC9" s="71">
        <v>3</v>
      </c>
      <c r="AD9" s="71">
        <v>1.5</v>
      </c>
      <c r="AE9" s="71">
        <v>1</v>
      </c>
      <c r="AF9" s="71">
        <v>4</v>
      </c>
      <c r="AG9" s="71">
        <v>2</v>
      </c>
      <c r="AH9" s="71">
        <v>2.5</v>
      </c>
      <c r="AI9" s="114">
        <v>3.5</v>
      </c>
      <c r="AJ9" s="117"/>
      <c r="AK9" s="117"/>
      <c r="AL9" s="36"/>
      <c r="AM9" s="36"/>
      <c r="AN9" s="15"/>
    </row>
    <row r="10" hidden="1" spans="2:40">
      <c r="B10" s="12">
        <v>7</v>
      </c>
      <c r="C10" s="13" t="s">
        <v>91</v>
      </c>
      <c r="D10" s="13" t="s">
        <v>90</v>
      </c>
      <c r="E10" s="13" t="s">
        <v>31</v>
      </c>
      <c r="F10" s="119">
        <v>1</v>
      </c>
      <c r="G10" s="68"/>
      <c r="H10" s="68"/>
      <c r="I10" s="86">
        <v>1</v>
      </c>
      <c r="J10" s="86">
        <v>1</v>
      </c>
      <c r="K10" s="86">
        <v>1</v>
      </c>
      <c r="L10" s="119">
        <v>1</v>
      </c>
      <c r="M10" s="86">
        <v>1</v>
      </c>
      <c r="N10" s="86"/>
      <c r="O10" s="86"/>
      <c r="P10" s="119">
        <v>1</v>
      </c>
      <c r="Q10" s="86">
        <v>1</v>
      </c>
      <c r="R10" s="86">
        <v>1</v>
      </c>
      <c r="S10" s="86">
        <v>1</v>
      </c>
      <c r="T10" s="86">
        <v>1</v>
      </c>
      <c r="U10" s="102"/>
      <c r="V10" s="102"/>
      <c r="W10" s="86">
        <v>1</v>
      </c>
      <c r="X10" s="86">
        <v>1</v>
      </c>
      <c r="Y10" s="86">
        <v>1</v>
      </c>
      <c r="Z10" s="86">
        <v>1</v>
      </c>
      <c r="AA10" s="86">
        <v>1</v>
      </c>
      <c r="AB10" s="86"/>
      <c r="AC10" s="86"/>
      <c r="AD10" s="86">
        <v>1</v>
      </c>
      <c r="AE10" s="86">
        <v>1</v>
      </c>
      <c r="AF10" s="86">
        <v>1</v>
      </c>
      <c r="AG10" s="86">
        <v>1</v>
      </c>
      <c r="AH10" s="86">
        <v>1</v>
      </c>
      <c r="AI10" s="86"/>
      <c r="AJ10" s="33">
        <f t="shared" si="0"/>
        <v>10</v>
      </c>
      <c r="AK10" s="33">
        <f t="shared" si="1"/>
        <v>2</v>
      </c>
      <c r="AL10" s="34"/>
      <c r="AM10" s="89">
        <v>1</v>
      </c>
      <c r="AN10" s="15">
        <v>1.1</v>
      </c>
    </row>
    <row r="11" hidden="1" spans="2:40">
      <c r="B11" s="12"/>
      <c r="C11" s="13" t="s">
        <v>91</v>
      </c>
      <c r="D11" s="13" t="s">
        <v>90</v>
      </c>
      <c r="E11" s="13"/>
      <c r="F11" s="71"/>
      <c r="G11" s="48"/>
      <c r="H11" s="48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>
        <v>1</v>
      </c>
      <c r="U11" s="71"/>
      <c r="V11" s="71"/>
      <c r="W11" s="71"/>
      <c r="X11" s="71"/>
      <c r="Y11" s="71">
        <v>1</v>
      </c>
      <c r="Z11" s="71">
        <v>2</v>
      </c>
      <c r="AA11" s="71">
        <v>1</v>
      </c>
      <c r="AB11" s="71"/>
      <c r="AC11" s="71"/>
      <c r="AD11" s="71"/>
      <c r="AE11" s="71">
        <v>1</v>
      </c>
      <c r="AF11" s="71">
        <v>1</v>
      </c>
      <c r="AG11" s="71">
        <v>2</v>
      </c>
      <c r="AH11" s="71">
        <v>1</v>
      </c>
      <c r="AI11" s="71">
        <v>2</v>
      </c>
      <c r="AJ11" s="35"/>
      <c r="AK11" s="35"/>
      <c r="AL11" s="36"/>
      <c r="AM11" s="36"/>
      <c r="AN11" s="15"/>
    </row>
    <row r="12" hidden="1" spans="2:40">
      <c r="B12" s="12">
        <v>8</v>
      </c>
      <c r="C12" s="13" t="s">
        <v>28</v>
      </c>
      <c r="D12" s="13" t="s">
        <v>90</v>
      </c>
      <c r="E12" s="13" t="s">
        <v>34</v>
      </c>
      <c r="F12" s="102">
        <v>1</v>
      </c>
      <c r="G12" s="68"/>
      <c r="H12" s="68"/>
      <c r="I12" s="102">
        <v>1</v>
      </c>
      <c r="J12" s="102">
        <v>1</v>
      </c>
      <c r="K12" s="102">
        <v>1</v>
      </c>
      <c r="L12" s="102">
        <v>1</v>
      </c>
      <c r="M12" s="102">
        <v>1</v>
      </c>
      <c r="N12" s="86"/>
      <c r="O12" s="86"/>
      <c r="P12" s="102">
        <v>1</v>
      </c>
      <c r="Q12" s="124">
        <v>1</v>
      </c>
      <c r="R12" s="102">
        <v>1</v>
      </c>
      <c r="S12" s="102">
        <v>1</v>
      </c>
      <c r="T12" s="102">
        <v>1</v>
      </c>
      <c r="U12" s="86"/>
      <c r="V12" s="86"/>
      <c r="W12" s="102">
        <v>1</v>
      </c>
      <c r="X12" s="124">
        <v>1</v>
      </c>
      <c r="Y12" s="102">
        <v>1</v>
      </c>
      <c r="Z12" s="102">
        <v>1</v>
      </c>
      <c r="AA12" s="102">
        <v>1</v>
      </c>
      <c r="AB12" s="102"/>
      <c r="AC12" s="86"/>
      <c r="AD12" s="102">
        <v>1</v>
      </c>
      <c r="AE12" s="102">
        <v>1</v>
      </c>
      <c r="AF12" s="102">
        <v>1</v>
      </c>
      <c r="AG12" s="102">
        <v>1</v>
      </c>
      <c r="AH12" s="102">
        <v>1</v>
      </c>
      <c r="AI12" s="86"/>
      <c r="AJ12" s="33">
        <f t="shared" ref="AJ12:AJ16" si="2">F13+SUM(I13:M13)+SUM(P13:T13)+SUM(W13:AA13)+SUM(AD13:AH13)</f>
        <v>20</v>
      </c>
      <c r="AK12" s="33">
        <f>G13+H13+N13+O13+U13+V13+AB13+AC13+AI13</f>
        <v>7</v>
      </c>
      <c r="AL12" s="34"/>
      <c r="AM12" s="89">
        <v>4</v>
      </c>
      <c r="AN12" s="15"/>
    </row>
    <row r="13" hidden="1" spans="2:40">
      <c r="B13" s="12"/>
      <c r="C13" s="13" t="s">
        <v>28</v>
      </c>
      <c r="D13" s="13" t="s">
        <v>90</v>
      </c>
      <c r="E13" s="13"/>
      <c r="F13" s="71"/>
      <c r="G13" s="48"/>
      <c r="H13" s="48"/>
      <c r="I13" s="71"/>
      <c r="J13" s="71">
        <v>2</v>
      </c>
      <c r="K13" s="71"/>
      <c r="L13" s="71"/>
      <c r="M13" s="71"/>
      <c r="N13" s="114">
        <v>4</v>
      </c>
      <c r="O13" s="71"/>
      <c r="P13" s="71">
        <v>2</v>
      </c>
      <c r="Q13" s="71">
        <v>3</v>
      </c>
      <c r="R13" s="71"/>
      <c r="S13" s="71">
        <v>5.5</v>
      </c>
      <c r="T13" s="71"/>
      <c r="U13" s="71"/>
      <c r="V13" s="71"/>
      <c r="W13" s="71"/>
      <c r="X13" s="71"/>
      <c r="Y13" s="71"/>
      <c r="Z13" s="71">
        <v>1</v>
      </c>
      <c r="AA13" s="71"/>
      <c r="AB13" s="71"/>
      <c r="AC13" s="71"/>
      <c r="AD13" s="71">
        <v>1.5</v>
      </c>
      <c r="AE13" s="71">
        <v>1.5</v>
      </c>
      <c r="AF13" s="71"/>
      <c r="AG13" s="71">
        <v>2</v>
      </c>
      <c r="AH13" s="71">
        <v>1.5</v>
      </c>
      <c r="AI13" s="71">
        <v>3</v>
      </c>
      <c r="AJ13" s="35"/>
      <c r="AK13" s="35"/>
      <c r="AL13" s="36"/>
      <c r="AM13" s="36"/>
      <c r="AN13" s="15"/>
    </row>
    <row r="14" hidden="1" spans="2:40">
      <c r="B14" s="12">
        <v>9</v>
      </c>
      <c r="C14" s="13" t="s">
        <v>37</v>
      </c>
      <c r="D14" s="13" t="s">
        <v>92</v>
      </c>
      <c r="E14" s="13" t="s">
        <v>36</v>
      </c>
      <c r="F14" s="86">
        <v>1</v>
      </c>
      <c r="G14" s="68"/>
      <c r="H14" s="68"/>
      <c r="I14" s="86">
        <v>1</v>
      </c>
      <c r="J14" s="86">
        <v>1</v>
      </c>
      <c r="K14" s="86">
        <v>1</v>
      </c>
      <c r="L14" s="86">
        <v>1</v>
      </c>
      <c r="M14" s="86">
        <v>1</v>
      </c>
      <c r="N14" s="86"/>
      <c r="O14" s="86"/>
      <c r="P14" s="86">
        <v>1</v>
      </c>
      <c r="Q14" s="86">
        <v>1</v>
      </c>
      <c r="R14" s="86">
        <v>1</v>
      </c>
      <c r="S14" s="86">
        <v>1</v>
      </c>
      <c r="T14" s="86">
        <v>1</v>
      </c>
      <c r="U14" s="86"/>
      <c r="V14" s="86"/>
      <c r="W14" s="86">
        <v>1</v>
      </c>
      <c r="X14" s="86">
        <v>1</v>
      </c>
      <c r="Y14" s="86">
        <v>1</v>
      </c>
      <c r="Z14" s="86">
        <v>1</v>
      </c>
      <c r="AA14" s="86">
        <v>1</v>
      </c>
      <c r="AB14" s="86"/>
      <c r="AC14" s="86"/>
      <c r="AD14" s="86">
        <v>1</v>
      </c>
      <c r="AE14" s="86">
        <v>1</v>
      </c>
      <c r="AF14" s="86">
        <v>1</v>
      </c>
      <c r="AG14" s="86">
        <v>1</v>
      </c>
      <c r="AH14" s="86">
        <v>1</v>
      </c>
      <c r="AI14" s="86"/>
      <c r="AJ14" s="33">
        <f t="shared" si="2"/>
        <v>77.5</v>
      </c>
      <c r="AK14" s="33">
        <f>G15+H15+N15+O15+U15+V15+AB15+AC15+AI15+9+14</f>
        <v>67.5</v>
      </c>
      <c r="AL14" s="34"/>
      <c r="AM14" s="89"/>
      <c r="AN14" s="15"/>
    </row>
    <row r="15" s="1" customFormat="1" hidden="1" spans="1:126">
      <c r="A15" s="3"/>
      <c r="B15" s="16"/>
      <c r="C15" s="17" t="s">
        <v>37</v>
      </c>
      <c r="D15" s="17" t="s">
        <v>92</v>
      </c>
      <c r="E15" s="17"/>
      <c r="F15" s="71">
        <v>5</v>
      </c>
      <c r="G15" s="71">
        <v>9</v>
      </c>
      <c r="H15" s="120">
        <v>12.5</v>
      </c>
      <c r="I15" s="71">
        <v>2</v>
      </c>
      <c r="J15" s="71"/>
      <c r="K15" s="120">
        <v>6.5</v>
      </c>
      <c r="L15" s="71">
        <v>7</v>
      </c>
      <c r="M15" s="71">
        <v>4</v>
      </c>
      <c r="N15" s="71">
        <v>12.5</v>
      </c>
      <c r="O15" s="71">
        <v>10.5</v>
      </c>
      <c r="P15" s="71">
        <v>1</v>
      </c>
      <c r="Q15" s="71"/>
      <c r="R15" s="71">
        <v>3</v>
      </c>
      <c r="S15" s="71">
        <v>6</v>
      </c>
      <c r="T15" s="71">
        <v>2.5</v>
      </c>
      <c r="U15" s="71"/>
      <c r="V15" s="71"/>
      <c r="W15" s="71">
        <v>3</v>
      </c>
      <c r="X15" s="71">
        <v>7.5</v>
      </c>
      <c r="Y15" s="71">
        <v>7</v>
      </c>
      <c r="Z15" s="71">
        <v>7</v>
      </c>
      <c r="AA15" s="71">
        <v>4</v>
      </c>
      <c r="AB15" s="71"/>
      <c r="AC15" s="71"/>
      <c r="AD15" s="71">
        <v>1.5</v>
      </c>
      <c r="AE15" s="71">
        <v>7</v>
      </c>
      <c r="AF15" s="71">
        <v>1</v>
      </c>
      <c r="AG15" s="71"/>
      <c r="AH15" s="71">
        <v>2.5</v>
      </c>
      <c r="AI15" s="71"/>
      <c r="AJ15" s="35"/>
      <c r="AK15" s="35"/>
      <c r="AL15" s="113"/>
      <c r="AM15" s="36"/>
      <c r="AN15" s="15"/>
      <c r="AO15" s="3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</row>
    <row r="16" hidden="1" spans="2:40">
      <c r="B16" s="12">
        <v>10</v>
      </c>
      <c r="C16" s="13" t="s">
        <v>91</v>
      </c>
      <c r="D16" s="13" t="s">
        <v>93</v>
      </c>
      <c r="E16" s="13" t="s">
        <v>40</v>
      </c>
      <c r="F16" s="86">
        <v>1</v>
      </c>
      <c r="G16" s="68"/>
      <c r="H16" s="68"/>
      <c r="I16" s="86">
        <v>1</v>
      </c>
      <c r="J16" s="86">
        <v>1</v>
      </c>
      <c r="K16" s="86">
        <v>1</v>
      </c>
      <c r="L16" s="86">
        <v>1</v>
      </c>
      <c r="M16" s="86">
        <v>1</v>
      </c>
      <c r="N16" s="86"/>
      <c r="O16" s="86"/>
      <c r="P16" s="86">
        <v>1</v>
      </c>
      <c r="Q16" s="86">
        <v>1</v>
      </c>
      <c r="R16" s="86">
        <v>1</v>
      </c>
      <c r="S16" s="86">
        <v>1</v>
      </c>
      <c r="T16" s="86">
        <v>1</v>
      </c>
      <c r="U16" s="86"/>
      <c r="V16" s="86"/>
      <c r="W16" s="86">
        <v>1</v>
      </c>
      <c r="X16" s="86">
        <v>1</v>
      </c>
      <c r="Y16" s="86">
        <v>1</v>
      </c>
      <c r="Z16" s="119">
        <v>1</v>
      </c>
      <c r="AA16" s="86">
        <v>1</v>
      </c>
      <c r="AB16" s="86"/>
      <c r="AC16" s="86"/>
      <c r="AD16" s="86">
        <v>1</v>
      </c>
      <c r="AE16" s="86">
        <v>1</v>
      </c>
      <c r="AF16" s="86">
        <v>1</v>
      </c>
      <c r="AG16" s="86">
        <v>1</v>
      </c>
      <c r="AH16" s="86">
        <v>1</v>
      </c>
      <c r="AI16" s="86"/>
      <c r="AJ16" s="33">
        <f t="shared" si="2"/>
        <v>8.5</v>
      </c>
      <c r="AK16" s="33">
        <f t="shared" ref="AK16:AK20" si="3">G17+H17+N17+O17+U17+V17+AB17+AC17+AI17</f>
        <v>3.5</v>
      </c>
      <c r="AL16" s="34"/>
      <c r="AM16" s="89"/>
      <c r="AN16" s="15">
        <v>0.5</v>
      </c>
    </row>
    <row r="17" s="1" customFormat="1" hidden="1" spans="1:126">
      <c r="A17" s="3"/>
      <c r="B17" s="16"/>
      <c r="C17" s="17" t="s">
        <v>91</v>
      </c>
      <c r="D17" s="17" t="s">
        <v>93</v>
      </c>
      <c r="E17" s="17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>
        <v>1</v>
      </c>
      <c r="AA17" s="71">
        <v>1.5</v>
      </c>
      <c r="AB17" s="71"/>
      <c r="AC17" s="71"/>
      <c r="AD17" s="71">
        <v>2</v>
      </c>
      <c r="AE17" s="71">
        <v>2</v>
      </c>
      <c r="AF17" s="71"/>
      <c r="AG17" s="71">
        <v>1</v>
      </c>
      <c r="AH17" s="71">
        <v>1</v>
      </c>
      <c r="AI17" s="71">
        <v>3.5</v>
      </c>
      <c r="AJ17" s="35"/>
      <c r="AK17" s="35"/>
      <c r="AL17" s="113"/>
      <c r="AM17" s="36"/>
      <c r="AN17" s="15"/>
      <c r="AO17" s="3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</row>
    <row r="18" hidden="1" spans="2:40">
      <c r="B18" s="12">
        <v>11</v>
      </c>
      <c r="C18" s="13" t="s">
        <v>91</v>
      </c>
      <c r="D18" s="13" t="s">
        <v>94</v>
      </c>
      <c r="E18" s="13" t="s">
        <v>43</v>
      </c>
      <c r="F18" s="86">
        <v>1</v>
      </c>
      <c r="G18" s="68"/>
      <c r="H18" s="68"/>
      <c r="I18" s="86">
        <v>1</v>
      </c>
      <c r="J18" s="86">
        <v>1</v>
      </c>
      <c r="K18" s="86">
        <v>1</v>
      </c>
      <c r="L18" s="86">
        <v>1</v>
      </c>
      <c r="M18" s="86">
        <v>1</v>
      </c>
      <c r="N18" s="86"/>
      <c r="O18" s="86"/>
      <c r="P18" s="86">
        <v>1</v>
      </c>
      <c r="Q18" s="86">
        <v>1</v>
      </c>
      <c r="R18" s="86">
        <v>1</v>
      </c>
      <c r="S18" s="86">
        <v>1</v>
      </c>
      <c r="T18" s="86">
        <v>1</v>
      </c>
      <c r="U18" s="86"/>
      <c r="V18" s="86"/>
      <c r="W18" s="86">
        <v>1</v>
      </c>
      <c r="X18" s="86">
        <v>1</v>
      </c>
      <c r="Y18" s="86">
        <v>1</v>
      </c>
      <c r="Z18" s="86">
        <v>1</v>
      </c>
      <c r="AA18" s="86">
        <v>1</v>
      </c>
      <c r="AB18" s="86"/>
      <c r="AC18" s="86"/>
      <c r="AD18" s="86">
        <v>1</v>
      </c>
      <c r="AE18" s="86">
        <v>1</v>
      </c>
      <c r="AF18" s="86">
        <v>1</v>
      </c>
      <c r="AG18" s="86">
        <v>1</v>
      </c>
      <c r="AH18" s="86">
        <v>1</v>
      </c>
      <c r="AI18" s="86"/>
      <c r="AJ18" s="33">
        <f t="shared" ref="AJ18:AJ22" si="4">F19+SUM(I19:M19)+SUM(P19:T19)+SUM(W19:AA19)+SUM(AD19:AH19)</f>
        <v>0</v>
      </c>
      <c r="AK18" s="33">
        <f t="shared" si="3"/>
        <v>0</v>
      </c>
      <c r="AL18" s="34"/>
      <c r="AM18" s="89"/>
      <c r="AN18" s="15"/>
    </row>
    <row r="19" hidden="1" spans="2:40">
      <c r="B19" s="12"/>
      <c r="C19" s="13" t="s">
        <v>91</v>
      </c>
      <c r="D19" s="13" t="s">
        <v>94</v>
      </c>
      <c r="E19" s="13"/>
      <c r="F19" s="71"/>
      <c r="G19" s="48"/>
      <c r="H19" s="48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35"/>
      <c r="AK19" s="35"/>
      <c r="AL19" s="36"/>
      <c r="AM19" s="36"/>
      <c r="AN19" s="15"/>
    </row>
    <row r="20" hidden="1" spans="2:40">
      <c r="B20" s="12">
        <v>13</v>
      </c>
      <c r="C20" s="13" t="s">
        <v>24</v>
      </c>
      <c r="D20" s="13" t="s">
        <v>90</v>
      </c>
      <c r="E20" s="13" t="s">
        <v>45</v>
      </c>
      <c r="F20" s="86">
        <v>1</v>
      </c>
      <c r="G20" s="68"/>
      <c r="H20" s="68"/>
      <c r="I20" s="86">
        <v>1</v>
      </c>
      <c r="J20" s="86">
        <v>1</v>
      </c>
      <c r="K20" s="86">
        <v>1</v>
      </c>
      <c r="L20" s="86">
        <v>1</v>
      </c>
      <c r="M20" s="86">
        <v>1</v>
      </c>
      <c r="N20" s="86"/>
      <c r="O20" s="86"/>
      <c r="P20" s="86">
        <v>1</v>
      </c>
      <c r="Q20" s="86">
        <v>1</v>
      </c>
      <c r="R20" s="86">
        <v>1</v>
      </c>
      <c r="S20" s="119">
        <v>1</v>
      </c>
      <c r="T20" s="86">
        <v>1</v>
      </c>
      <c r="U20" s="86"/>
      <c r="V20" s="86"/>
      <c r="W20" s="86">
        <v>1</v>
      </c>
      <c r="X20" s="86">
        <v>1</v>
      </c>
      <c r="Y20" s="86">
        <v>1</v>
      </c>
      <c r="Z20" s="86">
        <v>1</v>
      </c>
      <c r="AA20" s="86">
        <v>1</v>
      </c>
      <c r="AB20" s="86"/>
      <c r="AC20" s="86"/>
      <c r="AD20" s="86">
        <v>1</v>
      </c>
      <c r="AE20" s="86">
        <v>1</v>
      </c>
      <c r="AF20" s="86">
        <v>1</v>
      </c>
      <c r="AG20" s="86">
        <v>1</v>
      </c>
      <c r="AH20" s="86">
        <v>1</v>
      </c>
      <c r="AI20" s="86"/>
      <c r="AJ20" s="33">
        <f t="shared" si="4"/>
        <v>5</v>
      </c>
      <c r="AK20" s="33">
        <f t="shared" si="3"/>
        <v>14</v>
      </c>
      <c r="AL20" s="34"/>
      <c r="AM20" s="89"/>
      <c r="AN20" s="15">
        <v>0.2</v>
      </c>
    </row>
    <row r="21" s="1" customFormat="1" hidden="1" spans="1:126">
      <c r="A21" s="3"/>
      <c r="B21" s="16"/>
      <c r="C21" s="17"/>
      <c r="D21" s="17"/>
      <c r="E21" s="17"/>
      <c r="F21" s="71"/>
      <c r="G21" s="71"/>
      <c r="H21" s="71"/>
      <c r="I21" s="71"/>
      <c r="J21" s="71">
        <v>1</v>
      </c>
      <c r="K21" s="71"/>
      <c r="L21" s="71"/>
      <c r="M21" s="71"/>
      <c r="N21" s="71">
        <v>3</v>
      </c>
      <c r="O21" s="71"/>
      <c r="P21" s="71"/>
      <c r="Q21" s="71"/>
      <c r="R21" s="71"/>
      <c r="S21" s="71"/>
      <c r="T21" s="71"/>
      <c r="U21" s="71">
        <v>7</v>
      </c>
      <c r="V21" s="71"/>
      <c r="W21" s="71">
        <v>1</v>
      </c>
      <c r="X21" s="71"/>
      <c r="Y21" s="71"/>
      <c r="Z21" s="71">
        <v>1</v>
      </c>
      <c r="AA21" s="71">
        <v>1</v>
      </c>
      <c r="AB21" s="71"/>
      <c r="AC21" s="71"/>
      <c r="AD21" s="71"/>
      <c r="AE21" s="71"/>
      <c r="AF21" s="71"/>
      <c r="AG21" s="71">
        <v>1</v>
      </c>
      <c r="AH21" s="71"/>
      <c r="AI21" s="71">
        <v>4</v>
      </c>
      <c r="AJ21" s="35"/>
      <c r="AK21" s="35"/>
      <c r="AL21" s="113"/>
      <c r="AM21" s="36"/>
      <c r="AN21" s="15"/>
      <c r="AO21" s="3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</row>
    <row r="22" hidden="1" spans="2:40">
      <c r="B22" s="12">
        <v>14</v>
      </c>
      <c r="C22" s="13" t="s">
        <v>91</v>
      </c>
      <c r="D22" s="13" t="s">
        <v>93</v>
      </c>
      <c r="E22" s="13" t="s">
        <v>116</v>
      </c>
      <c r="F22" s="86">
        <v>1</v>
      </c>
      <c r="G22" s="86"/>
      <c r="H22" s="86"/>
      <c r="I22" s="86">
        <v>1</v>
      </c>
      <c r="J22" s="86">
        <v>1</v>
      </c>
      <c r="K22" s="86">
        <v>1</v>
      </c>
      <c r="L22" s="119">
        <v>1</v>
      </c>
      <c r="M22" s="86">
        <v>1</v>
      </c>
      <c r="N22" s="86"/>
      <c r="O22" s="86"/>
      <c r="P22" s="86">
        <v>1</v>
      </c>
      <c r="Q22" s="86">
        <v>1</v>
      </c>
      <c r="R22" s="86">
        <v>1</v>
      </c>
      <c r="S22" s="86">
        <v>1</v>
      </c>
      <c r="T22" s="86">
        <v>1</v>
      </c>
      <c r="U22" s="86"/>
      <c r="V22" s="86"/>
      <c r="W22" s="86">
        <v>1</v>
      </c>
      <c r="X22" s="86">
        <v>1</v>
      </c>
      <c r="Y22" s="86">
        <v>1</v>
      </c>
      <c r="Z22" s="86">
        <v>1</v>
      </c>
      <c r="AA22" s="86">
        <v>1</v>
      </c>
      <c r="AB22" s="86"/>
      <c r="AC22" s="86"/>
      <c r="AD22" s="86">
        <v>1</v>
      </c>
      <c r="AE22" s="86">
        <v>1</v>
      </c>
      <c r="AF22" s="86">
        <v>1</v>
      </c>
      <c r="AG22" s="86">
        <v>1</v>
      </c>
      <c r="AH22" s="86">
        <v>1</v>
      </c>
      <c r="AI22" s="86"/>
      <c r="AJ22" s="33">
        <f t="shared" si="4"/>
        <v>11.5</v>
      </c>
      <c r="AK22" s="33">
        <f t="shared" ref="AK22:AK26" si="5">G23+H23+N23+O23+U23+V23+AB23+AC23+AI23</f>
        <v>17</v>
      </c>
      <c r="AL22" s="34"/>
      <c r="AM22" s="89"/>
      <c r="AN22" s="15">
        <v>0.1</v>
      </c>
    </row>
    <row r="23" s="1" customFormat="1" hidden="1" spans="1:126">
      <c r="A23" s="3"/>
      <c r="B23" s="16"/>
      <c r="C23" s="17"/>
      <c r="D23" s="17" t="s">
        <v>93</v>
      </c>
      <c r="E23" s="17"/>
      <c r="F23" s="71"/>
      <c r="G23" s="71">
        <v>9</v>
      </c>
      <c r="H23" s="71"/>
      <c r="I23" s="71">
        <v>1</v>
      </c>
      <c r="J23" s="71">
        <v>2</v>
      </c>
      <c r="K23" s="71"/>
      <c r="L23" s="71"/>
      <c r="M23" s="71"/>
      <c r="N23" s="71"/>
      <c r="O23" s="71"/>
      <c r="P23" s="71">
        <v>1</v>
      </c>
      <c r="Q23" s="71"/>
      <c r="R23" s="71"/>
      <c r="S23" s="71"/>
      <c r="T23" s="71"/>
      <c r="U23" s="71">
        <v>4.5</v>
      </c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>
        <v>1.5</v>
      </c>
      <c r="AG23" s="71">
        <v>4</v>
      </c>
      <c r="AH23" s="71">
        <v>2</v>
      </c>
      <c r="AI23" s="71">
        <v>3.5</v>
      </c>
      <c r="AJ23" s="35"/>
      <c r="AK23" s="35"/>
      <c r="AL23" s="113"/>
      <c r="AM23" s="36"/>
      <c r="AN23" s="15"/>
      <c r="AO23" s="3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</row>
    <row r="24" hidden="1" spans="2:40">
      <c r="B24" s="12">
        <v>21</v>
      </c>
      <c r="C24" s="13" t="s">
        <v>28</v>
      </c>
      <c r="D24" s="13" t="s">
        <v>90</v>
      </c>
      <c r="E24" s="13" t="s">
        <v>49</v>
      </c>
      <c r="F24" s="86">
        <v>1</v>
      </c>
      <c r="G24" s="86"/>
      <c r="H24" s="86"/>
      <c r="I24" s="86">
        <v>1</v>
      </c>
      <c r="J24" s="86">
        <v>1</v>
      </c>
      <c r="K24" s="86">
        <v>1</v>
      </c>
      <c r="L24" s="86">
        <v>1</v>
      </c>
      <c r="M24" s="86">
        <v>1</v>
      </c>
      <c r="N24" s="86"/>
      <c r="O24" s="86"/>
      <c r="P24" s="86">
        <v>1</v>
      </c>
      <c r="Q24" s="119">
        <v>1</v>
      </c>
      <c r="R24" s="86">
        <v>1</v>
      </c>
      <c r="S24" s="86">
        <v>1</v>
      </c>
      <c r="T24" s="86">
        <v>1</v>
      </c>
      <c r="U24" s="86"/>
      <c r="V24" s="86"/>
      <c r="W24" s="119">
        <v>1</v>
      </c>
      <c r="X24" s="86">
        <v>1</v>
      </c>
      <c r="Y24" s="86">
        <v>1</v>
      </c>
      <c r="Z24" s="86">
        <v>1</v>
      </c>
      <c r="AA24" s="119">
        <v>1</v>
      </c>
      <c r="AB24" s="86"/>
      <c r="AC24" s="86"/>
      <c r="AD24" s="86">
        <v>1</v>
      </c>
      <c r="AE24" s="86">
        <v>1</v>
      </c>
      <c r="AF24" s="86">
        <v>1</v>
      </c>
      <c r="AG24" s="86">
        <v>1</v>
      </c>
      <c r="AH24" s="86">
        <v>1</v>
      </c>
      <c r="AI24" s="86"/>
      <c r="AJ24" s="33">
        <f t="shared" ref="AJ24:AJ28" si="6">F25+SUM(I25:M25)+SUM(P25:T25)+SUM(W25:AA25)+SUM(AD25:AH25)</f>
        <v>1</v>
      </c>
      <c r="AK24" s="33">
        <f t="shared" si="5"/>
        <v>2.5</v>
      </c>
      <c r="AL24" s="34"/>
      <c r="AM24" s="89">
        <v>1</v>
      </c>
      <c r="AN24" s="15">
        <v>0.7</v>
      </c>
    </row>
    <row r="25" s="1" customFormat="1" hidden="1" spans="1:126">
      <c r="A25" s="3"/>
      <c r="B25" s="16"/>
      <c r="C25" s="17"/>
      <c r="D25" s="17"/>
      <c r="E25" s="17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>
        <v>1</v>
      </c>
      <c r="AE25" s="71"/>
      <c r="AF25" s="71"/>
      <c r="AG25" s="71"/>
      <c r="AH25" s="71"/>
      <c r="AI25" s="71">
        <v>2.5</v>
      </c>
      <c r="AJ25" s="35"/>
      <c r="AK25" s="35"/>
      <c r="AL25" s="113"/>
      <c r="AM25" s="36"/>
      <c r="AN25" s="15"/>
      <c r="AO25" s="3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</row>
    <row r="26" hidden="1" spans="2:40">
      <c r="B26" s="8">
        <v>99031</v>
      </c>
      <c r="C26" s="13" t="s">
        <v>91</v>
      </c>
      <c r="D26" s="13" t="s">
        <v>120</v>
      </c>
      <c r="E26" s="13" t="s">
        <v>50</v>
      </c>
      <c r="F26" s="86">
        <v>1</v>
      </c>
      <c r="G26" s="86"/>
      <c r="H26" s="86"/>
      <c r="I26" s="86">
        <v>1</v>
      </c>
      <c r="J26" s="86">
        <v>1</v>
      </c>
      <c r="K26" s="86">
        <v>1</v>
      </c>
      <c r="L26" s="86">
        <v>1</v>
      </c>
      <c r="M26" s="86">
        <v>1</v>
      </c>
      <c r="N26" s="86"/>
      <c r="O26" s="86"/>
      <c r="P26" s="86">
        <v>1</v>
      </c>
      <c r="Q26" s="86">
        <v>1</v>
      </c>
      <c r="R26" s="86">
        <v>1</v>
      </c>
      <c r="S26" s="86">
        <v>1</v>
      </c>
      <c r="T26" s="86">
        <v>1</v>
      </c>
      <c r="U26" s="86"/>
      <c r="V26" s="86"/>
      <c r="W26" s="86">
        <v>1</v>
      </c>
      <c r="X26" s="86">
        <v>1</v>
      </c>
      <c r="Y26" s="86">
        <v>1</v>
      </c>
      <c r="Z26" s="86">
        <v>1</v>
      </c>
      <c r="AA26" s="86">
        <v>1</v>
      </c>
      <c r="AB26" s="86"/>
      <c r="AC26" s="86"/>
      <c r="AD26" s="86">
        <v>1</v>
      </c>
      <c r="AE26" s="86">
        <v>1</v>
      </c>
      <c r="AF26" s="86">
        <v>1</v>
      </c>
      <c r="AG26" s="86">
        <v>1</v>
      </c>
      <c r="AH26" s="86">
        <v>1</v>
      </c>
      <c r="AI26" s="86"/>
      <c r="AJ26" s="33">
        <f t="shared" si="6"/>
        <v>0</v>
      </c>
      <c r="AK26" s="33">
        <f t="shared" si="5"/>
        <v>0</v>
      </c>
      <c r="AL26" s="34"/>
      <c r="AM26" s="89"/>
      <c r="AN26" s="15"/>
    </row>
    <row r="27" hidden="1" spans="2:40">
      <c r="B27" s="12"/>
      <c r="C27" s="13"/>
      <c r="D27" s="13"/>
      <c r="E27" s="13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35"/>
      <c r="AK27" s="35"/>
      <c r="AL27" s="36"/>
      <c r="AM27" s="36"/>
      <c r="AN27" s="15"/>
    </row>
    <row r="28" hidden="1" spans="2:40">
      <c r="B28" s="12">
        <v>99500</v>
      </c>
      <c r="C28" s="18" t="s">
        <v>121</v>
      </c>
      <c r="D28" s="13" t="s">
        <v>93</v>
      </c>
      <c r="E28" s="18" t="s">
        <v>51</v>
      </c>
      <c r="F28" s="70">
        <v>1</v>
      </c>
      <c r="G28" s="86"/>
      <c r="H28" s="86"/>
      <c r="I28" s="70">
        <v>1</v>
      </c>
      <c r="J28" s="70">
        <v>1</v>
      </c>
      <c r="K28" s="70">
        <v>1</v>
      </c>
      <c r="L28" s="70">
        <v>1</v>
      </c>
      <c r="M28" s="70">
        <v>1</v>
      </c>
      <c r="N28" s="86"/>
      <c r="O28" s="86"/>
      <c r="P28" s="70">
        <v>1</v>
      </c>
      <c r="Q28" s="70">
        <v>1</v>
      </c>
      <c r="R28" s="70">
        <v>1</v>
      </c>
      <c r="S28" s="70">
        <v>1</v>
      </c>
      <c r="T28" s="70">
        <v>1</v>
      </c>
      <c r="U28" s="86"/>
      <c r="V28" s="86"/>
      <c r="W28" s="70">
        <v>1</v>
      </c>
      <c r="X28" s="70">
        <v>1</v>
      </c>
      <c r="Y28" s="70">
        <v>1</v>
      </c>
      <c r="Z28" s="70">
        <v>1</v>
      </c>
      <c r="AA28" s="70">
        <v>1</v>
      </c>
      <c r="AB28" s="70"/>
      <c r="AC28" s="86"/>
      <c r="AD28" s="70">
        <v>1</v>
      </c>
      <c r="AE28" s="70">
        <v>1</v>
      </c>
      <c r="AF28" s="70">
        <v>1</v>
      </c>
      <c r="AG28" s="70">
        <v>1</v>
      </c>
      <c r="AH28" s="70">
        <v>1</v>
      </c>
      <c r="AI28" s="86"/>
      <c r="AJ28" s="33">
        <f t="shared" si="6"/>
        <v>65.5</v>
      </c>
      <c r="AK28" s="33">
        <f t="shared" ref="AK28:AK32" si="7">G29+H29+N29+O29+U29+V29+AB29+AC29+AI29</f>
        <v>79</v>
      </c>
      <c r="AL28" s="34"/>
      <c r="AM28" s="89"/>
      <c r="AN28" s="15"/>
    </row>
    <row r="29" s="1" customFormat="1" hidden="1" spans="1:126">
      <c r="A29" s="3"/>
      <c r="B29" s="16"/>
      <c r="C29" s="17"/>
      <c r="D29" s="17"/>
      <c r="E29" s="17"/>
      <c r="F29" s="71">
        <v>3</v>
      </c>
      <c r="G29" s="71">
        <v>11</v>
      </c>
      <c r="H29" s="71"/>
      <c r="I29" s="71">
        <v>3</v>
      </c>
      <c r="J29" s="71">
        <v>3</v>
      </c>
      <c r="K29" s="71">
        <v>3</v>
      </c>
      <c r="L29" s="71">
        <v>3</v>
      </c>
      <c r="M29" s="71">
        <v>3</v>
      </c>
      <c r="N29" s="71">
        <v>11</v>
      </c>
      <c r="O29" s="71">
        <v>11</v>
      </c>
      <c r="P29" s="71">
        <v>3</v>
      </c>
      <c r="Q29" s="71">
        <v>3</v>
      </c>
      <c r="R29" s="71">
        <v>3</v>
      </c>
      <c r="S29" s="71">
        <v>4</v>
      </c>
      <c r="T29" s="71">
        <v>3</v>
      </c>
      <c r="U29" s="71">
        <v>11</v>
      </c>
      <c r="V29" s="71">
        <v>8</v>
      </c>
      <c r="W29" s="71">
        <v>3</v>
      </c>
      <c r="X29" s="71">
        <v>3</v>
      </c>
      <c r="Y29" s="71">
        <v>3</v>
      </c>
      <c r="Z29" s="71">
        <v>3</v>
      </c>
      <c r="AA29" s="71">
        <v>3</v>
      </c>
      <c r="AB29" s="71">
        <v>11</v>
      </c>
      <c r="AC29" s="71">
        <v>8</v>
      </c>
      <c r="AD29" s="71">
        <v>3</v>
      </c>
      <c r="AE29" s="71">
        <v>3</v>
      </c>
      <c r="AF29" s="71">
        <v>3</v>
      </c>
      <c r="AG29" s="71">
        <v>3</v>
      </c>
      <c r="AH29" s="71">
        <v>4.5</v>
      </c>
      <c r="AI29" s="71">
        <v>8</v>
      </c>
      <c r="AJ29" s="35"/>
      <c r="AK29" s="35"/>
      <c r="AL29" s="113"/>
      <c r="AM29" s="36"/>
      <c r="AN29" s="15"/>
      <c r="AO29" s="3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</row>
    <row r="30" hidden="1" spans="2:40">
      <c r="B30" s="12">
        <v>99771</v>
      </c>
      <c r="C30" s="18" t="s">
        <v>121</v>
      </c>
      <c r="D30" s="13" t="s">
        <v>93</v>
      </c>
      <c r="E30" s="13" t="s">
        <v>53</v>
      </c>
      <c r="F30" s="86">
        <v>1</v>
      </c>
      <c r="G30" s="86"/>
      <c r="H30" s="86"/>
      <c r="I30" s="86">
        <v>1</v>
      </c>
      <c r="J30" s="86">
        <v>1</v>
      </c>
      <c r="K30" s="86">
        <v>1</v>
      </c>
      <c r="L30" s="86">
        <v>1</v>
      </c>
      <c r="M30" s="86">
        <v>1</v>
      </c>
      <c r="N30" s="86"/>
      <c r="O30" s="86"/>
      <c r="P30" s="86">
        <v>1</v>
      </c>
      <c r="Q30" s="86">
        <v>1</v>
      </c>
      <c r="R30" s="86">
        <v>1</v>
      </c>
      <c r="S30" s="86">
        <v>1</v>
      </c>
      <c r="T30" s="86">
        <v>1</v>
      </c>
      <c r="U30" s="86"/>
      <c r="V30" s="86"/>
      <c r="W30" s="86">
        <v>1</v>
      </c>
      <c r="X30" s="86">
        <v>1</v>
      </c>
      <c r="Y30" s="86">
        <v>1</v>
      </c>
      <c r="Z30" s="86">
        <v>1</v>
      </c>
      <c r="AA30" s="86">
        <v>1</v>
      </c>
      <c r="AB30" s="86"/>
      <c r="AC30" s="86"/>
      <c r="AD30" s="86">
        <v>1</v>
      </c>
      <c r="AE30" s="86">
        <v>1</v>
      </c>
      <c r="AF30" s="86">
        <v>1</v>
      </c>
      <c r="AG30" s="86">
        <v>1</v>
      </c>
      <c r="AH30" s="86">
        <v>1</v>
      </c>
      <c r="AI30" s="86"/>
      <c r="AJ30" s="33">
        <f t="shared" ref="AJ30:AJ34" si="8">F31+SUM(I31:M31)+SUM(P31:T31)+SUM(W31:AA31)+SUM(AD31:AH31)</f>
        <v>66</v>
      </c>
      <c r="AK30" s="33">
        <f t="shared" si="7"/>
        <v>79</v>
      </c>
      <c r="AL30" s="34"/>
      <c r="AM30" s="89"/>
      <c r="AN30" s="15"/>
    </row>
    <row r="31" s="1" customFormat="1" hidden="1" spans="1:126">
      <c r="A31" s="3"/>
      <c r="B31" s="16"/>
      <c r="C31" s="17"/>
      <c r="D31" s="17"/>
      <c r="E31" s="17"/>
      <c r="F31" s="71">
        <v>3</v>
      </c>
      <c r="G31" s="71">
        <v>11</v>
      </c>
      <c r="H31" s="71"/>
      <c r="I31" s="71">
        <v>3</v>
      </c>
      <c r="J31" s="71">
        <v>3</v>
      </c>
      <c r="K31" s="71">
        <v>3</v>
      </c>
      <c r="L31" s="71">
        <v>3</v>
      </c>
      <c r="M31" s="71">
        <v>3</v>
      </c>
      <c r="N31" s="71">
        <v>11</v>
      </c>
      <c r="O31" s="71">
        <v>11</v>
      </c>
      <c r="P31" s="71">
        <v>3</v>
      </c>
      <c r="Q31" s="71">
        <v>3</v>
      </c>
      <c r="R31" s="71">
        <v>3</v>
      </c>
      <c r="S31" s="71">
        <v>4</v>
      </c>
      <c r="T31" s="71">
        <v>3.5</v>
      </c>
      <c r="U31" s="71">
        <v>11</v>
      </c>
      <c r="V31" s="71">
        <v>8</v>
      </c>
      <c r="W31" s="71">
        <v>3</v>
      </c>
      <c r="X31" s="71">
        <v>3</v>
      </c>
      <c r="Y31" s="71">
        <v>3</v>
      </c>
      <c r="Z31" s="71">
        <v>3</v>
      </c>
      <c r="AA31" s="71">
        <v>3</v>
      </c>
      <c r="AB31" s="71">
        <v>11</v>
      </c>
      <c r="AC31" s="71">
        <v>8</v>
      </c>
      <c r="AD31" s="71">
        <v>3</v>
      </c>
      <c r="AE31" s="71">
        <v>3</v>
      </c>
      <c r="AF31" s="71">
        <v>3</v>
      </c>
      <c r="AG31" s="71">
        <v>3</v>
      </c>
      <c r="AH31" s="71">
        <v>4.5</v>
      </c>
      <c r="AI31" s="71">
        <v>8</v>
      </c>
      <c r="AJ31" s="35"/>
      <c r="AK31" s="35"/>
      <c r="AL31" s="113"/>
      <c r="AM31" s="36"/>
      <c r="AN31" s="15"/>
      <c r="AO31" s="3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</row>
    <row r="32" hidden="1" spans="2:40">
      <c r="B32" s="12">
        <v>5180004</v>
      </c>
      <c r="C32" s="13" t="s">
        <v>121</v>
      </c>
      <c r="D32" s="13" t="s">
        <v>93</v>
      </c>
      <c r="E32" s="13" t="s">
        <v>55</v>
      </c>
      <c r="F32" s="86">
        <v>1</v>
      </c>
      <c r="G32" s="121"/>
      <c r="H32" s="71"/>
      <c r="I32" s="86">
        <v>1</v>
      </c>
      <c r="J32" s="86">
        <v>1</v>
      </c>
      <c r="K32" s="86">
        <v>1</v>
      </c>
      <c r="L32" s="86">
        <v>1</v>
      </c>
      <c r="M32" s="86">
        <v>1</v>
      </c>
      <c r="N32" s="86"/>
      <c r="O32" s="86"/>
      <c r="P32" s="86">
        <v>1</v>
      </c>
      <c r="Q32" s="86">
        <v>1</v>
      </c>
      <c r="R32" s="86">
        <v>1</v>
      </c>
      <c r="S32" s="86">
        <v>1</v>
      </c>
      <c r="T32" s="86">
        <v>1</v>
      </c>
      <c r="U32" s="86"/>
      <c r="V32" s="86"/>
      <c r="W32" s="86">
        <v>1</v>
      </c>
      <c r="X32" s="86">
        <v>1</v>
      </c>
      <c r="Y32" s="86">
        <v>1</v>
      </c>
      <c r="Z32" s="86">
        <v>1</v>
      </c>
      <c r="AA32" s="86">
        <v>1</v>
      </c>
      <c r="AB32" s="86"/>
      <c r="AC32" s="86"/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/>
      <c r="AJ32" s="33">
        <f t="shared" si="8"/>
        <v>11</v>
      </c>
      <c r="AK32" s="33">
        <f t="shared" si="7"/>
        <v>10.5</v>
      </c>
      <c r="AL32" s="34"/>
      <c r="AM32" s="89"/>
      <c r="AN32" s="15"/>
    </row>
    <row r="33" s="1" customFormat="1" hidden="1" spans="1:126">
      <c r="A33" s="3"/>
      <c r="B33" s="12"/>
      <c r="C33" s="13"/>
      <c r="D33" s="13"/>
      <c r="E33" s="13"/>
      <c r="F33" s="71"/>
      <c r="G33" s="71"/>
      <c r="H33" s="122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>
        <v>2</v>
      </c>
      <c r="AE33" s="71">
        <v>2</v>
      </c>
      <c r="AF33" s="71">
        <v>2</v>
      </c>
      <c r="AG33" s="71">
        <v>2.5</v>
      </c>
      <c r="AH33" s="71">
        <v>2.5</v>
      </c>
      <c r="AI33" s="71">
        <v>10.5</v>
      </c>
      <c r="AJ33" s="35"/>
      <c r="AK33" s="35"/>
      <c r="AL33" s="113"/>
      <c r="AM33" s="36"/>
      <c r="AN33" s="15"/>
      <c r="AO33" s="3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</row>
    <row r="34" hidden="1" spans="2:40">
      <c r="B34" s="8">
        <v>22</v>
      </c>
      <c r="C34" s="13" t="s">
        <v>121</v>
      </c>
      <c r="D34" s="13" t="s">
        <v>93</v>
      </c>
      <c r="E34" s="13" t="s">
        <v>57</v>
      </c>
      <c r="F34" s="86">
        <v>1</v>
      </c>
      <c r="G34" s="86"/>
      <c r="H34" s="86"/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/>
      <c r="O34" s="86"/>
      <c r="P34" s="86">
        <v>1</v>
      </c>
      <c r="Q34" s="86">
        <v>1</v>
      </c>
      <c r="R34" s="86">
        <v>1</v>
      </c>
      <c r="S34" s="86">
        <v>1</v>
      </c>
      <c r="T34" s="86">
        <v>1</v>
      </c>
      <c r="U34" s="86"/>
      <c r="V34" s="86"/>
      <c r="W34" s="86">
        <v>1</v>
      </c>
      <c r="X34" s="86">
        <v>1</v>
      </c>
      <c r="Y34" s="86">
        <v>1</v>
      </c>
      <c r="Z34" s="86">
        <v>1</v>
      </c>
      <c r="AA34" s="86">
        <v>1</v>
      </c>
      <c r="AB34" s="86"/>
      <c r="AC34" s="86"/>
      <c r="AD34" s="86">
        <v>1</v>
      </c>
      <c r="AE34" s="86">
        <v>1</v>
      </c>
      <c r="AF34" s="86">
        <v>1</v>
      </c>
      <c r="AG34" s="86">
        <v>1</v>
      </c>
      <c r="AH34" s="86">
        <v>1</v>
      </c>
      <c r="AI34" s="86"/>
      <c r="AJ34" s="33">
        <f t="shared" si="8"/>
        <v>34.5</v>
      </c>
      <c r="AK34" s="33">
        <f>G35+H35+N35+O35+U35+V35+AB35+AC35+AI35</f>
        <v>46</v>
      </c>
      <c r="AL34" s="34"/>
      <c r="AM34" s="89"/>
      <c r="AN34" s="15"/>
    </row>
    <row r="35" hidden="1" spans="2:40">
      <c r="B35" s="12"/>
      <c r="C35" s="13"/>
      <c r="D35" s="13"/>
      <c r="E35" s="13"/>
      <c r="F35" s="71"/>
      <c r="G35" s="123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>
        <v>3</v>
      </c>
      <c r="U35" s="71">
        <v>11</v>
      </c>
      <c r="V35" s="71">
        <v>8</v>
      </c>
      <c r="W35" s="71">
        <v>3</v>
      </c>
      <c r="X35" s="71">
        <v>3</v>
      </c>
      <c r="Y35" s="71">
        <v>3</v>
      </c>
      <c r="Z35" s="71">
        <v>3</v>
      </c>
      <c r="AA35" s="71">
        <v>3</v>
      </c>
      <c r="AB35" s="71">
        <v>11</v>
      </c>
      <c r="AC35" s="71">
        <v>8</v>
      </c>
      <c r="AD35" s="71">
        <v>3</v>
      </c>
      <c r="AE35" s="71">
        <v>3</v>
      </c>
      <c r="AF35" s="71">
        <v>3</v>
      </c>
      <c r="AG35" s="71">
        <v>3</v>
      </c>
      <c r="AH35" s="71">
        <v>4.5</v>
      </c>
      <c r="AI35" s="71">
        <v>8</v>
      </c>
      <c r="AJ35" s="35"/>
      <c r="AK35" s="35"/>
      <c r="AL35" s="36"/>
      <c r="AM35" s="36"/>
      <c r="AN35" s="15"/>
    </row>
    <row r="36" ht="17.25" spans="2:40">
      <c r="B36" s="12"/>
      <c r="C36" s="13" t="s">
        <v>121</v>
      </c>
      <c r="D36" s="13" t="s">
        <v>122</v>
      </c>
      <c r="E36" s="13" t="s">
        <v>123</v>
      </c>
      <c r="F36" s="102"/>
      <c r="G36" s="68"/>
      <c r="H36" s="68"/>
      <c r="I36" s="102"/>
      <c r="J36" s="102"/>
      <c r="K36" s="102"/>
      <c r="L36" s="102"/>
      <c r="M36" s="102"/>
      <c r="N36" s="86"/>
      <c r="O36" s="86"/>
      <c r="P36" s="102"/>
      <c r="Q36" s="102"/>
      <c r="R36" s="102"/>
      <c r="S36" s="102"/>
      <c r="T36" s="102"/>
      <c r="U36" s="86"/>
      <c r="V36" s="86"/>
      <c r="W36" s="102"/>
      <c r="X36" s="102"/>
      <c r="Y36" s="102"/>
      <c r="Z36" s="102"/>
      <c r="AA36" s="102"/>
      <c r="AB36" s="102"/>
      <c r="AC36" s="86"/>
      <c r="AD36" s="102"/>
      <c r="AE36" s="102"/>
      <c r="AF36" s="102"/>
      <c r="AG36" s="102"/>
      <c r="AH36" s="102"/>
      <c r="AI36" s="86"/>
      <c r="AJ36" s="34">
        <f>F37+SUM(I37:M37)+SUM(P37:T37)+SUM(W37:AA37)+SUM(AD37:AH37)</f>
        <v>228.5</v>
      </c>
      <c r="AK36" s="34">
        <f>G37+H37+N37+O37+U37+V37+AB37+AC37+AI37</f>
        <v>78</v>
      </c>
      <c r="AL36" s="34"/>
      <c r="AM36" s="89"/>
      <c r="AN36" s="15"/>
    </row>
    <row r="37" s="2" customFormat="1" spans="1:126">
      <c r="A37" s="3"/>
      <c r="B37" s="20"/>
      <c r="C37" s="21"/>
      <c r="D37" s="21"/>
      <c r="E37" s="21"/>
      <c r="F37" s="75">
        <v>11</v>
      </c>
      <c r="G37" s="75">
        <v>10.5</v>
      </c>
      <c r="H37" s="75"/>
      <c r="I37" s="75">
        <v>11</v>
      </c>
      <c r="J37" s="75">
        <v>10.5</v>
      </c>
      <c r="K37" s="75">
        <v>11</v>
      </c>
      <c r="L37" s="75">
        <v>10.5</v>
      </c>
      <c r="M37" s="75">
        <v>10.5</v>
      </c>
      <c r="N37" s="75">
        <v>11</v>
      </c>
      <c r="O37" s="75">
        <v>10.5</v>
      </c>
      <c r="P37" s="75">
        <v>11</v>
      </c>
      <c r="Q37" s="75">
        <v>11</v>
      </c>
      <c r="R37" s="75">
        <v>10.5</v>
      </c>
      <c r="S37" s="75">
        <v>12</v>
      </c>
      <c r="T37" s="75">
        <v>11</v>
      </c>
      <c r="U37" s="75">
        <v>11</v>
      </c>
      <c r="V37" s="75">
        <v>8</v>
      </c>
      <c r="W37" s="75">
        <v>11</v>
      </c>
      <c r="X37" s="75">
        <v>10.5</v>
      </c>
      <c r="Y37" s="75">
        <v>10.5</v>
      </c>
      <c r="Z37" s="75">
        <v>10.5</v>
      </c>
      <c r="AA37" s="75">
        <v>11</v>
      </c>
      <c r="AB37" s="75">
        <v>11</v>
      </c>
      <c r="AC37" s="75">
        <v>8</v>
      </c>
      <c r="AD37" s="75">
        <v>11</v>
      </c>
      <c r="AE37" s="75">
        <v>10.5</v>
      </c>
      <c r="AF37" s="75">
        <v>10.5</v>
      </c>
      <c r="AG37" s="75">
        <v>10.5</v>
      </c>
      <c r="AH37" s="75">
        <v>12.5</v>
      </c>
      <c r="AI37" s="75">
        <v>8</v>
      </c>
      <c r="AJ37" s="115"/>
      <c r="AK37" s="115"/>
      <c r="AL37" s="115"/>
      <c r="AM37" s="94"/>
      <c r="AN37" s="95"/>
      <c r="AO37" s="3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</row>
  </sheetData>
  <mergeCells count="144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J24:AJ25"/>
    <mergeCell ref="AJ26:AJ27"/>
    <mergeCell ref="AJ28:AJ29"/>
    <mergeCell ref="AJ30:AJ31"/>
    <mergeCell ref="AJ32:AJ33"/>
    <mergeCell ref="AJ34:AJ35"/>
    <mergeCell ref="AJ36:AJ37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</mergeCells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W44"/>
  <sheetViews>
    <sheetView topLeftCell="A7" workbookViewId="0">
      <selection activeCell="G26" sqref="G26"/>
    </sheetView>
  </sheetViews>
  <sheetFormatPr defaultColWidth="9" defaultRowHeight="16.5"/>
  <cols>
    <col min="1" max="1" width="9" style="3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3" width="4.25" customWidth="1"/>
    <col min="34" max="34" width="4.625" customWidth="1"/>
    <col min="35" max="35" width="4.25" customWidth="1"/>
    <col min="36" max="36" width="4.625" customWidth="1"/>
    <col min="37" max="38" width="8.875" style="3" customWidth="1"/>
    <col min="39" max="39" width="8.625" style="3" customWidth="1"/>
    <col min="40" max="40" width="15.375" style="3" customWidth="1"/>
    <col min="41" max="41" width="10.875" style="3" customWidth="1"/>
    <col min="42" max="102" width="9" style="3"/>
    <col min="103" max="127" width="9" style="4"/>
    <col min="128" max="16384" width="9" style="3"/>
  </cols>
  <sheetData>
    <row r="3" spans="2:2">
      <c r="B3" s="5" t="s">
        <v>127</v>
      </c>
    </row>
    <row r="5" ht="18" spans="2:41">
      <c r="B5" s="6" t="s">
        <v>84</v>
      </c>
      <c r="C5" s="7" t="s">
        <v>85</v>
      </c>
      <c r="D5" s="7" t="s">
        <v>86</v>
      </c>
      <c r="E5" s="7" t="s">
        <v>2</v>
      </c>
      <c r="F5" s="23">
        <v>1</v>
      </c>
      <c r="G5" s="7">
        <v>2</v>
      </c>
      <c r="H5" s="7">
        <v>3</v>
      </c>
      <c r="I5" s="7">
        <v>4</v>
      </c>
      <c r="J5" s="7">
        <v>5</v>
      </c>
      <c r="K5" s="7">
        <v>6</v>
      </c>
      <c r="L5" s="23">
        <v>7</v>
      </c>
      <c r="M5" s="23">
        <v>8</v>
      </c>
      <c r="N5" s="7">
        <v>9</v>
      </c>
      <c r="O5" s="7">
        <v>10</v>
      </c>
      <c r="P5" s="7">
        <v>11</v>
      </c>
      <c r="Q5" s="7">
        <v>12</v>
      </c>
      <c r="R5" s="7">
        <v>13</v>
      </c>
      <c r="S5" s="23">
        <v>14</v>
      </c>
      <c r="T5" s="23">
        <v>15</v>
      </c>
      <c r="U5" s="7">
        <v>16</v>
      </c>
      <c r="V5" s="7">
        <v>17</v>
      </c>
      <c r="W5" s="7">
        <v>18</v>
      </c>
      <c r="X5" s="7">
        <v>19</v>
      </c>
      <c r="Y5" s="7">
        <v>20</v>
      </c>
      <c r="Z5" s="23">
        <v>21</v>
      </c>
      <c r="AA5" s="23">
        <v>22</v>
      </c>
      <c r="AB5" s="7">
        <v>23</v>
      </c>
      <c r="AC5" s="7">
        <v>24</v>
      </c>
      <c r="AD5" s="7">
        <v>25</v>
      </c>
      <c r="AE5" s="7">
        <v>26</v>
      </c>
      <c r="AF5" s="7">
        <v>27</v>
      </c>
      <c r="AG5" s="23">
        <v>28</v>
      </c>
      <c r="AH5" s="23">
        <v>29</v>
      </c>
      <c r="AI5" s="7">
        <v>30</v>
      </c>
      <c r="AJ5" s="7">
        <v>31</v>
      </c>
      <c r="AK5" s="7" t="s">
        <v>87</v>
      </c>
      <c r="AL5" s="7" t="s">
        <v>88</v>
      </c>
      <c r="AM5" s="31" t="s">
        <v>114</v>
      </c>
      <c r="AN5" s="32" t="s">
        <v>97</v>
      </c>
      <c r="AO5" s="32" t="s">
        <v>126</v>
      </c>
    </row>
    <row r="6" ht="17.25" spans="2:41">
      <c r="B6" s="8">
        <v>5</v>
      </c>
      <c r="C6" s="9" t="s">
        <v>24</v>
      </c>
      <c r="D6" s="9" t="s">
        <v>90</v>
      </c>
      <c r="E6" s="9" t="s">
        <v>23</v>
      </c>
      <c r="F6" s="70"/>
      <c r="G6" s="70">
        <v>1</v>
      </c>
      <c r="H6" s="70">
        <v>1</v>
      </c>
      <c r="I6" s="49">
        <v>1</v>
      </c>
      <c r="J6" s="70">
        <v>1</v>
      </c>
      <c r="K6" s="70">
        <v>1</v>
      </c>
      <c r="L6" s="70"/>
      <c r="M6" s="70"/>
      <c r="N6" s="70">
        <v>1</v>
      </c>
      <c r="O6" s="70">
        <v>1</v>
      </c>
      <c r="P6" s="70">
        <v>1</v>
      </c>
      <c r="Q6" s="70">
        <v>1</v>
      </c>
      <c r="R6" s="70">
        <v>1</v>
      </c>
      <c r="S6" s="70"/>
      <c r="T6" s="70"/>
      <c r="U6" s="70">
        <v>1</v>
      </c>
      <c r="V6" s="70">
        <v>1</v>
      </c>
      <c r="W6" s="70">
        <v>1</v>
      </c>
      <c r="X6" s="70">
        <v>1</v>
      </c>
      <c r="Y6" s="70">
        <v>1</v>
      </c>
      <c r="Z6" s="70"/>
      <c r="AA6" s="70"/>
      <c r="AB6" s="70">
        <v>1</v>
      </c>
      <c r="AC6" s="70">
        <v>1</v>
      </c>
      <c r="AD6" s="70">
        <v>1</v>
      </c>
      <c r="AE6" s="70">
        <v>1</v>
      </c>
      <c r="AF6" s="70">
        <v>1</v>
      </c>
      <c r="AG6" s="70"/>
      <c r="AH6" s="70"/>
      <c r="AI6" s="70">
        <v>1</v>
      </c>
      <c r="AJ6" s="70">
        <v>1</v>
      </c>
      <c r="AK6" s="33">
        <f>SUM(G7:K7)+SUM(N7:R7)+SUM(U7:Y7)+SUM(AB7:AF7)+SUM(AI7:AJ7)</f>
        <v>14.5</v>
      </c>
      <c r="AL6" s="33">
        <f>F7+L7+M7+S7+T7+Z7+AA7+AG7+AH7</f>
        <v>8</v>
      </c>
      <c r="AM6" s="34"/>
      <c r="AN6" s="34"/>
      <c r="AO6" s="15"/>
    </row>
    <row r="7" spans="2:41">
      <c r="B7" s="12"/>
      <c r="C7" s="13"/>
      <c r="D7" s="13"/>
      <c r="E7" s="13"/>
      <c r="F7" s="71"/>
      <c r="G7" s="71">
        <v>2</v>
      </c>
      <c r="H7" s="71">
        <v>2.5</v>
      </c>
      <c r="I7" s="71"/>
      <c r="J7" s="71"/>
      <c r="K7" s="71">
        <v>2</v>
      </c>
      <c r="L7" s="71"/>
      <c r="M7" s="71"/>
      <c r="N7" s="71"/>
      <c r="O7" s="71">
        <v>1.5</v>
      </c>
      <c r="P7" s="71">
        <v>1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>
        <v>2</v>
      </c>
      <c r="AC7" s="71">
        <v>1.5</v>
      </c>
      <c r="AD7" s="71">
        <v>1</v>
      </c>
      <c r="AE7" s="71"/>
      <c r="AF7" s="71">
        <v>1</v>
      </c>
      <c r="AG7" s="71"/>
      <c r="AH7" s="71">
        <v>8</v>
      </c>
      <c r="AI7" s="71"/>
      <c r="AJ7" s="71"/>
      <c r="AK7" s="35"/>
      <c r="AL7" s="35"/>
      <c r="AM7" s="36"/>
      <c r="AN7" s="36"/>
      <c r="AO7" s="15"/>
    </row>
    <row r="8" spans="2:41">
      <c r="B8" s="12">
        <v>6</v>
      </c>
      <c r="C8" s="13" t="s">
        <v>28</v>
      </c>
      <c r="D8" s="13" t="s">
        <v>90</v>
      </c>
      <c r="E8" s="13" t="s">
        <v>27</v>
      </c>
      <c r="F8" s="68"/>
      <c r="G8" s="68">
        <v>1</v>
      </c>
      <c r="H8" s="68">
        <v>1</v>
      </c>
      <c r="I8" s="68">
        <v>1</v>
      </c>
      <c r="J8" s="68">
        <v>1</v>
      </c>
      <c r="K8" s="68">
        <v>1</v>
      </c>
      <c r="L8" s="68"/>
      <c r="M8" s="68"/>
      <c r="N8" s="68">
        <v>1</v>
      </c>
      <c r="O8" s="68">
        <v>1</v>
      </c>
      <c r="P8" s="68">
        <v>1</v>
      </c>
      <c r="Q8" s="68">
        <v>1</v>
      </c>
      <c r="R8" s="68">
        <v>1</v>
      </c>
      <c r="S8" s="68"/>
      <c r="T8" s="68"/>
      <c r="U8" s="68">
        <v>1</v>
      </c>
      <c r="V8" s="68">
        <v>1</v>
      </c>
      <c r="W8" s="68">
        <v>1</v>
      </c>
      <c r="X8" s="68">
        <v>1</v>
      </c>
      <c r="Y8" s="68">
        <v>1</v>
      </c>
      <c r="Z8" s="68"/>
      <c r="AA8" s="68"/>
      <c r="AB8" s="68">
        <v>1</v>
      </c>
      <c r="AC8" s="68">
        <v>1</v>
      </c>
      <c r="AD8" s="68">
        <v>1</v>
      </c>
      <c r="AE8" s="68">
        <v>1</v>
      </c>
      <c r="AF8" s="68">
        <v>1</v>
      </c>
      <c r="AG8" s="68"/>
      <c r="AH8" s="68"/>
      <c r="AI8" s="68">
        <v>1</v>
      </c>
      <c r="AJ8" s="68">
        <v>1</v>
      </c>
      <c r="AK8" s="33">
        <f>SUM(G9:K9)+SUM(N9:R9)+SUM(U9:Y9)+SUM(AB9:AF9)+SUM(AI9:AJ9)</f>
        <v>11</v>
      </c>
      <c r="AL8" s="33">
        <f>F9+L9+M9+S9+T9+Z9+AA9+AG9+AH9</f>
        <v>16</v>
      </c>
      <c r="AM8" s="34"/>
      <c r="AN8" s="89"/>
      <c r="AO8" s="15"/>
    </row>
    <row r="9" spans="2:41">
      <c r="B9" s="12"/>
      <c r="C9" s="13" t="s">
        <v>28</v>
      </c>
      <c r="D9" s="13" t="s">
        <v>90</v>
      </c>
      <c r="E9" s="13"/>
      <c r="F9" s="48"/>
      <c r="G9" s="48"/>
      <c r="H9" s="48"/>
      <c r="I9" s="48"/>
      <c r="J9" s="48"/>
      <c r="K9" s="48"/>
      <c r="L9" s="48"/>
      <c r="M9" s="48"/>
      <c r="N9" s="48"/>
      <c r="O9" s="48">
        <v>1</v>
      </c>
      <c r="P9" s="48"/>
      <c r="Q9" s="48"/>
      <c r="R9" s="48"/>
      <c r="S9" s="48">
        <v>7</v>
      </c>
      <c r="T9" s="48"/>
      <c r="U9" s="48">
        <v>1.5</v>
      </c>
      <c r="V9" s="48">
        <v>1</v>
      </c>
      <c r="W9" s="48">
        <v>2</v>
      </c>
      <c r="X9" s="48"/>
      <c r="Y9" s="48"/>
      <c r="Z9" s="48">
        <v>6</v>
      </c>
      <c r="AA9" s="48"/>
      <c r="AB9" s="48"/>
      <c r="AC9" s="48">
        <v>1</v>
      </c>
      <c r="AD9" s="48">
        <v>1</v>
      </c>
      <c r="AE9" s="48"/>
      <c r="AF9" s="48">
        <v>1</v>
      </c>
      <c r="AG9" s="48"/>
      <c r="AH9" s="48">
        <v>3</v>
      </c>
      <c r="AI9" s="48">
        <v>2.5</v>
      </c>
      <c r="AJ9" s="48"/>
      <c r="AK9" s="35"/>
      <c r="AL9" s="35"/>
      <c r="AM9" s="36"/>
      <c r="AN9" s="36"/>
      <c r="AO9" s="15"/>
    </row>
    <row r="10" spans="2:41">
      <c r="B10" s="12">
        <v>7</v>
      </c>
      <c r="C10" s="13" t="s">
        <v>91</v>
      </c>
      <c r="D10" s="13" t="s">
        <v>90</v>
      </c>
      <c r="E10" s="13" t="s">
        <v>31</v>
      </c>
      <c r="F10" s="68"/>
      <c r="G10" s="68">
        <v>1</v>
      </c>
      <c r="H10" s="68">
        <v>1</v>
      </c>
      <c r="I10" s="68">
        <v>1</v>
      </c>
      <c r="J10" s="68">
        <v>1</v>
      </c>
      <c r="K10" s="68">
        <v>1</v>
      </c>
      <c r="L10" s="68"/>
      <c r="M10" s="68"/>
      <c r="N10" s="68">
        <v>1</v>
      </c>
      <c r="O10" s="68">
        <v>1</v>
      </c>
      <c r="P10" s="68">
        <v>1</v>
      </c>
      <c r="Q10" s="68">
        <v>1</v>
      </c>
      <c r="R10" s="68">
        <v>1</v>
      </c>
      <c r="S10" s="68"/>
      <c r="T10" s="68"/>
      <c r="U10" s="68">
        <v>1</v>
      </c>
      <c r="V10" s="68">
        <v>1</v>
      </c>
      <c r="W10" s="68">
        <v>1</v>
      </c>
      <c r="X10" s="68">
        <v>1</v>
      </c>
      <c r="Y10" s="68">
        <v>1</v>
      </c>
      <c r="Z10" s="68"/>
      <c r="AA10" s="68"/>
      <c r="AB10" s="68">
        <v>1</v>
      </c>
      <c r="AC10" s="68">
        <v>1</v>
      </c>
      <c r="AD10" s="68">
        <v>1</v>
      </c>
      <c r="AE10" s="68">
        <v>1</v>
      </c>
      <c r="AF10" s="68">
        <v>1</v>
      </c>
      <c r="AG10" s="68"/>
      <c r="AH10" s="68"/>
      <c r="AI10" s="68">
        <v>1</v>
      </c>
      <c r="AJ10" s="68">
        <v>1</v>
      </c>
      <c r="AK10" s="33">
        <f>SUM(G11:K11)+SUM(N11:R11)+SUM(U11:Y11)+SUM(AB11:AF11)+SUM(AI11:AJ11)</f>
        <v>7</v>
      </c>
      <c r="AL10" s="33">
        <f>F11+L11+M11+S11+T11+Z11+AA11+AG11+AH11</f>
        <v>13.5</v>
      </c>
      <c r="AM10" s="34"/>
      <c r="AN10" s="89"/>
      <c r="AO10" s="15"/>
    </row>
    <row r="11" spans="2:41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>
        <v>13.5</v>
      </c>
      <c r="M11" s="48"/>
      <c r="N11" s="48">
        <v>1</v>
      </c>
      <c r="O11" s="48"/>
      <c r="P11" s="48"/>
      <c r="Q11" s="48">
        <v>1</v>
      </c>
      <c r="R11" s="48"/>
      <c r="S11" s="48"/>
      <c r="T11" s="48"/>
      <c r="U11" s="48"/>
      <c r="V11" s="48"/>
      <c r="W11" s="48"/>
      <c r="X11" s="48">
        <v>1</v>
      </c>
      <c r="Y11" s="48">
        <v>1</v>
      </c>
      <c r="Z11" s="48"/>
      <c r="AA11" s="48"/>
      <c r="AB11" s="48"/>
      <c r="AC11" s="48">
        <v>2</v>
      </c>
      <c r="AD11" s="48">
        <v>1</v>
      </c>
      <c r="AE11" s="48"/>
      <c r="AF11" s="48"/>
      <c r="AG11" s="48"/>
      <c r="AH11" s="48"/>
      <c r="AI11" s="48"/>
      <c r="AJ11" s="48"/>
      <c r="AK11" s="35"/>
      <c r="AL11" s="35"/>
      <c r="AM11" s="36"/>
      <c r="AN11" s="36"/>
      <c r="AO11" s="15"/>
    </row>
    <row r="12" spans="2:41">
      <c r="B12" s="12">
        <v>8</v>
      </c>
      <c r="C12" s="13" t="s">
        <v>28</v>
      </c>
      <c r="D12" s="13" t="s">
        <v>90</v>
      </c>
      <c r="E12" s="13" t="s">
        <v>34</v>
      </c>
      <c r="F12" s="69"/>
      <c r="G12" s="69">
        <v>1</v>
      </c>
      <c r="H12" s="69">
        <v>1</v>
      </c>
      <c r="I12" s="69">
        <v>1</v>
      </c>
      <c r="J12" s="69">
        <v>1</v>
      </c>
      <c r="K12" s="69">
        <v>1</v>
      </c>
      <c r="L12" s="69"/>
      <c r="M12" s="69"/>
      <c r="N12" s="69">
        <v>1</v>
      </c>
      <c r="O12" s="69">
        <v>1</v>
      </c>
      <c r="P12" s="69">
        <v>1</v>
      </c>
      <c r="Q12" s="69">
        <v>1</v>
      </c>
      <c r="R12" s="69">
        <v>1</v>
      </c>
      <c r="S12" s="69"/>
      <c r="T12" s="69"/>
      <c r="U12" s="69">
        <v>1</v>
      </c>
      <c r="V12" s="69">
        <v>1</v>
      </c>
      <c r="W12" s="69">
        <v>1</v>
      </c>
      <c r="X12" s="69">
        <v>1</v>
      </c>
      <c r="Y12" s="69">
        <v>1</v>
      </c>
      <c r="Z12" s="69"/>
      <c r="AA12" s="69"/>
      <c r="AB12" s="69">
        <v>1</v>
      </c>
      <c r="AC12" s="69">
        <v>1</v>
      </c>
      <c r="AD12" s="69">
        <v>1</v>
      </c>
      <c r="AE12" s="69">
        <v>1</v>
      </c>
      <c r="AF12" s="69">
        <v>1</v>
      </c>
      <c r="AG12" s="69"/>
      <c r="AH12" s="69"/>
      <c r="AI12" s="69">
        <v>1</v>
      </c>
      <c r="AJ12" s="69">
        <v>1</v>
      </c>
      <c r="AK12" s="33">
        <f>SUM(G13:K13)+SUM(N13:R13)+SUM(U13:Y13)+SUM(AB13:AF13)+SUM(AI13:AJ13)</f>
        <v>25.5</v>
      </c>
      <c r="AL12" s="33">
        <f>F13+L13+M13+S13+T13+Z13+AA13+AG13+AH13</f>
        <v>13</v>
      </c>
      <c r="AM12" s="34"/>
      <c r="AN12" s="89"/>
      <c r="AO12" s="15"/>
    </row>
    <row r="13" spans="2:41">
      <c r="B13" s="12"/>
      <c r="C13" s="13" t="s">
        <v>28</v>
      </c>
      <c r="D13" s="13" t="s">
        <v>90</v>
      </c>
      <c r="E13" s="13"/>
      <c r="F13" s="48"/>
      <c r="G13" s="48"/>
      <c r="H13" s="48"/>
      <c r="I13" s="48"/>
      <c r="J13" s="48"/>
      <c r="K13" s="48"/>
      <c r="L13" s="48"/>
      <c r="M13" s="48"/>
      <c r="N13" s="48">
        <v>1</v>
      </c>
      <c r="O13" s="48">
        <v>2.5</v>
      </c>
      <c r="P13" s="48">
        <v>2</v>
      </c>
      <c r="Q13" s="48">
        <v>1</v>
      </c>
      <c r="R13" s="48"/>
      <c r="S13" s="48"/>
      <c r="T13" s="48"/>
      <c r="U13" s="48">
        <v>1</v>
      </c>
      <c r="V13" s="48"/>
      <c r="W13" s="48">
        <v>2</v>
      </c>
      <c r="X13" s="48">
        <v>2</v>
      </c>
      <c r="Y13" s="48">
        <v>1</v>
      </c>
      <c r="Z13" s="48"/>
      <c r="AA13" s="48">
        <v>2.5</v>
      </c>
      <c r="AB13" s="48"/>
      <c r="AC13" s="48"/>
      <c r="AD13" s="48">
        <v>2</v>
      </c>
      <c r="AE13" s="48">
        <v>3.5</v>
      </c>
      <c r="AF13" s="48">
        <v>4.5</v>
      </c>
      <c r="AG13" s="48"/>
      <c r="AH13" s="82">
        <v>10.5</v>
      </c>
      <c r="AI13" s="48">
        <v>1</v>
      </c>
      <c r="AJ13" s="48">
        <v>2</v>
      </c>
      <c r="AK13" s="35"/>
      <c r="AL13" s="35"/>
      <c r="AM13" s="36"/>
      <c r="AN13" s="36"/>
      <c r="AO13" s="15"/>
    </row>
    <row r="14" spans="2:41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>
        <v>1</v>
      </c>
      <c r="H14" s="68">
        <v>1</v>
      </c>
      <c r="I14" s="68">
        <v>1</v>
      </c>
      <c r="J14" s="68">
        <v>1</v>
      </c>
      <c r="K14" s="68">
        <v>1</v>
      </c>
      <c r="L14" s="68"/>
      <c r="M14" s="68"/>
      <c r="N14" s="68">
        <v>1</v>
      </c>
      <c r="O14" s="68">
        <v>1</v>
      </c>
      <c r="P14" s="68">
        <v>1</v>
      </c>
      <c r="Q14" s="68">
        <v>1</v>
      </c>
      <c r="R14" s="68">
        <v>1</v>
      </c>
      <c r="S14" s="68"/>
      <c r="T14" s="68"/>
      <c r="U14" s="68">
        <v>1</v>
      </c>
      <c r="V14" s="68">
        <v>1</v>
      </c>
      <c r="W14" s="68">
        <v>1</v>
      </c>
      <c r="X14" s="68">
        <v>1</v>
      </c>
      <c r="Y14" s="68">
        <v>1</v>
      </c>
      <c r="Z14" s="68"/>
      <c r="AA14" s="68"/>
      <c r="AB14" s="68">
        <v>1</v>
      </c>
      <c r="AC14" s="68">
        <v>1</v>
      </c>
      <c r="AD14" s="68">
        <v>1</v>
      </c>
      <c r="AE14" s="68">
        <v>1</v>
      </c>
      <c r="AF14" s="68">
        <v>1</v>
      </c>
      <c r="AG14" s="68"/>
      <c r="AH14" s="68"/>
      <c r="AI14" s="68">
        <v>1</v>
      </c>
      <c r="AJ14" s="68">
        <v>1</v>
      </c>
      <c r="AK14" s="33">
        <f>SUM(G15:K15)+SUM(N15:R15)+SUM(U15:Y15)+SUM(AB15:AF15)+SUM(AI15:AJ15)</f>
        <v>42</v>
      </c>
      <c r="AL14" s="33">
        <f>F15+L15+M15+S15+T15+Z15+AA15+AG15+AH15</f>
        <v>29</v>
      </c>
      <c r="AM14" s="34"/>
      <c r="AN14" s="89"/>
      <c r="AO14" s="15"/>
    </row>
    <row r="15" s="1" customFormat="1" spans="1:127">
      <c r="A15" s="3"/>
      <c r="B15" s="16"/>
      <c r="C15" s="17" t="s">
        <v>37</v>
      </c>
      <c r="D15" s="17" t="s">
        <v>92</v>
      </c>
      <c r="E15" s="17"/>
      <c r="F15" s="48"/>
      <c r="G15" s="48"/>
      <c r="H15" s="48"/>
      <c r="I15" s="48"/>
      <c r="J15" s="48"/>
      <c r="K15" s="82">
        <v>1</v>
      </c>
      <c r="L15" s="48"/>
      <c r="M15" s="48"/>
      <c r="N15" s="48">
        <v>5.5</v>
      </c>
      <c r="O15" s="48">
        <v>2</v>
      </c>
      <c r="P15" s="48"/>
      <c r="Q15" s="48"/>
      <c r="R15" s="48">
        <v>5.5</v>
      </c>
      <c r="S15" s="48"/>
      <c r="T15" s="48">
        <v>11</v>
      </c>
      <c r="U15" s="48">
        <v>1</v>
      </c>
      <c r="V15" s="48">
        <v>1</v>
      </c>
      <c r="W15" s="48">
        <v>1</v>
      </c>
      <c r="X15" s="48">
        <v>1</v>
      </c>
      <c r="Y15" s="48">
        <v>4.5</v>
      </c>
      <c r="Z15" s="48">
        <v>8</v>
      </c>
      <c r="AA15" s="48"/>
      <c r="AB15" s="48">
        <v>1</v>
      </c>
      <c r="AC15" s="48"/>
      <c r="AD15" s="48">
        <v>5</v>
      </c>
      <c r="AE15" s="48">
        <v>2</v>
      </c>
      <c r="AF15" s="48">
        <v>4.5</v>
      </c>
      <c r="AG15" s="48">
        <v>10</v>
      </c>
      <c r="AH15" s="48"/>
      <c r="AI15" s="48">
        <v>6</v>
      </c>
      <c r="AJ15" s="48">
        <v>1</v>
      </c>
      <c r="AK15" s="35"/>
      <c r="AL15" s="35"/>
      <c r="AM15" s="113"/>
      <c r="AN15" s="36"/>
      <c r="AO15" s="15"/>
      <c r="AP15" s="3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</row>
    <row r="16" spans="2:41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>
        <v>1</v>
      </c>
      <c r="H16" s="68">
        <v>1</v>
      </c>
      <c r="I16" s="68">
        <v>1</v>
      </c>
      <c r="J16" s="68">
        <v>1</v>
      </c>
      <c r="K16" s="68">
        <v>1</v>
      </c>
      <c r="L16" s="68"/>
      <c r="M16" s="68"/>
      <c r="N16" s="68">
        <v>1</v>
      </c>
      <c r="O16" s="68">
        <v>1</v>
      </c>
      <c r="P16" s="68">
        <v>1</v>
      </c>
      <c r="Q16" s="68">
        <v>1</v>
      </c>
      <c r="R16" s="68">
        <v>1</v>
      </c>
      <c r="S16" s="68"/>
      <c r="T16" s="68"/>
      <c r="U16" s="68">
        <v>1</v>
      </c>
      <c r="V16" s="68">
        <v>1</v>
      </c>
      <c r="W16" s="68">
        <v>1</v>
      </c>
      <c r="X16" s="68">
        <v>1</v>
      </c>
      <c r="Y16" s="68">
        <v>1</v>
      </c>
      <c r="Z16" s="68"/>
      <c r="AA16" s="68"/>
      <c r="AB16" s="68">
        <v>1</v>
      </c>
      <c r="AC16" s="68">
        <v>1</v>
      </c>
      <c r="AD16" s="68">
        <v>1</v>
      </c>
      <c r="AE16" s="68">
        <v>1</v>
      </c>
      <c r="AF16" s="68">
        <v>1</v>
      </c>
      <c r="AG16" s="68"/>
      <c r="AH16" s="68"/>
      <c r="AI16" s="68">
        <v>1</v>
      </c>
      <c r="AJ16" s="68">
        <v>1</v>
      </c>
      <c r="AK16" s="33">
        <f>SUM(G17:K17)+SUM(N17:R17)+SUM(U17:Y17)+SUM(AB17:AF17)+SUM(AI17:AJ17)</f>
        <v>7.5</v>
      </c>
      <c r="AL16" s="33">
        <f>F17+L17+M17+S17+T17+Z17+AA17+AG17+AH17</f>
        <v>6</v>
      </c>
      <c r="AM16" s="34"/>
      <c r="AN16" s="89"/>
      <c r="AO16" s="15"/>
    </row>
    <row r="17" spans="2:41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>
        <v>2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>
        <v>2</v>
      </c>
      <c r="AC17" s="48">
        <v>1.5</v>
      </c>
      <c r="AD17" s="48"/>
      <c r="AE17" s="48">
        <v>1</v>
      </c>
      <c r="AF17" s="48">
        <v>1</v>
      </c>
      <c r="AG17" s="48">
        <v>6</v>
      </c>
      <c r="AH17" s="48"/>
      <c r="AI17" s="48"/>
      <c r="AJ17" s="48"/>
      <c r="AK17" s="35"/>
      <c r="AL17" s="35"/>
      <c r="AM17" s="36"/>
      <c r="AN17" s="36"/>
      <c r="AO17" s="15"/>
    </row>
    <row r="18" spans="2:41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>
        <v>1</v>
      </c>
      <c r="H18" s="68">
        <v>1</v>
      </c>
      <c r="I18" s="68">
        <v>1</v>
      </c>
      <c r="J18" s="68">
        <v>1</v>
      </c>
      <c r="K18" s="68">
        <v>1</v>
      </c>
      <c r="L18" s="68"/>
      <c r="M18" s="68"/>
      <c r="N18" s="68">
        <v>1</v>
      </c>
      <c r="O18" s="68">
        <v>1</v>
      </c>
      <c r="P18" s="68">
        <v>1</v>
      </c>
      <c r="Q18" s="68">
        <v>1</v>
      </c>
      <c r="R18" s="68">
        <v>1</v>
      </c>
      <c r="S18" s="68"/>
      <c r="T18" s="68"/>
      <c r="U18" s="68">
        <v>1</v>
      </c>
      <c r="V18" s="68">
        <v>1</v>
      </c>
      <c r="W18" s="68">
        <v>1</v>
      </c>
      <c r="X18" s="68">
        <v>1</v>
      </c>
      <c r="Y18" s="68">
        <v>1</v>
      </c>
      <c r="Z18" s="68"/>
      <c r="AA18" s="68"/>
      <c r="AB18" s="68">
        <v>1</v>
      </c>
      <c r="AC18" s="68">
        <v>1</v>
      </c>
      <c r="AD18" s="68">
        <v>1</v>
      </c>
      <c r="AE18" s="68">
        <v>1</v>
      </c>
      <c r="AF18" s="68">
        <v>1</v>
      </c>
      <c r="AG18" s="68"/>
      <c r="AH18" s="68"/>
      <c r="AI18" s="68">
        <v>1</v>
      </c>
      <c r="AJ18" s="68">
        <v>1</v>
      </c>
      <c r="AK18" s="33">
        <f>SUM(G19:K19)+SUM(N19:R19)+SUM(U19:Y19)+SUM(AB19:AF19)+SUM(AI19:AJ19)</f>
        <v>0</v>
      </c>
      <c r="AL18" s="33">
        <f>F19+L19+M19+S19+T19+Z19+AA19+AG19+AH19</f>
        <v>0</v>
      </c>
      <c r="AM18" s="34"/>
      <c r="AN18" s="89"/>
      <c r="AO18" s="15"/>
    </row>
    <row r="19" spans="2:41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  <c r="AN19" s="36"/>
      <c r="AO19" s="15"/>
    </row>
    <row r="20" spans="2:41">
      <c r="B20" s="12">
        <v>13</v>
      </c>
      <c r="C20" s="13" t="s">
        <v>24</v>
      </c>
      <c r="D20" s="13" t="s">
        <v>90</v>
      </c>
      <c r="E20" s="13" t="s">
        <v>45</v>
      </c>
      <c r="F20" s="68"/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/>
      <c r="M20" s="68"/>
      <c r="N20" s="68">
        <v>1</v>
      </c>
      <c r="O20" s="68">
        <v>1</v>
      </c>
      <c r="P20" s="68">
        <v>1</v>
      </c>
      <c r="Q20" s="68">
        <v>1</v>
      </c>
      <c r="R20" s="68">
        <v>1</v>
      </c>
      <c r="S20" s="68"/>
      <c r="T20" s="68"/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68"/>
      <c r="AA20" s="68"/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/>
      <c r="AH20" s="68"/>
      <c r="AI20" s="68">
        <v>1</v>
      </c>
      <c r="AJ20" s="68">
        <v>1</v>
      </c>
      <c r="AK20" s="33">
        <f>SUM(G21:K21)+SUM(N21:R21)+SUM(U21:Y21)+SUM(AB21:AF21)+SUM(AI21:AJ21)</f>
        <v>12.5</v>
      </c>
      <c r="AL20" s="33">
        <f>F21+L21+M21+S21+T21+Z21+AA21+AG21+AH21</f>
        <v>8</v>
      </c>
      <c r="AM20" s="34"/>
      <c r="AN20" s="89"/>
      <c r="AO20" s="15"/>
    </row>
    <row r="21" spans="2:41">
      <c r="B21" s="12"/>
      <c r="C21" s="13"/>
      <c r="D21" s="13"/>
      <c r="E21" s="13"/>
      <c r="F21" s="48"/>
      <c r="G21" s="48"/>
      <c r="H21" s="48">
        <v>2</v>
      </c>
      <c r="I21" s="48"/>
      <c r="J21" s="48"/>
      <c r="K21" s="48">
        <v>2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>
        <v>2</v>
      </c>
      <c r="AC21" s="48">
        <v>1.5</v>
      </c>
      <c r="AD21" s="48">
        <v>1</v>
      </c>
      <c r="AE21" s="48">
        <v>1</v>
      </c>
      <c r="AF21" s="48">
        <v>1</v>
      </c>
      <c r="AG21" s="48"/>
      <c r="AH21" s="48">
        <v>8</v>
      </c>
      <c r="AI21" s="48">
        <v>2</v>
      </c>
      <c r="AJ21" s="48"/>
      <c r="AK21" s="35"/>
      <c r="AL21" s="35"/>
      <c r="AM21" s="36"/>
      <c r="AN21" s="36"/>
      <c r="AO21" s="15"/>
    </row>
    <row r="22" spans="2:41">
      <c r="B22" s="12">
        <v>14</v>
      </c>
      <c r="C22" s="13" t="s">
        <v>91</v>
      </c>
      <c r="D22" s="13" t="s">
        <v>93</v>
      </c>
      <c r="E22" s="13" t="s">
        <v>116</v>
      </c>
      <c r="F22" s="68"/>
      <c r="G22" s="68">
        <v>1</v>
      </c>
      <c r="H22" s="68">
        <v>1</v>
      </c>
      <c r="I22" s="68">
        <v>1</v>
      </c>
      <c r="J22" s="68">
        <v>1</v>
      </c>
      <c r="K22" s="68">
        <v>1</v>
      </c>
      <c r="L22" s="68"/>
      <c r="M22" s="68"/>
      <c r="N22" s="68">
        <v>1</v>
      </c>
      <c r="O22" s="68">
        <v>1</v>
      </c>
      <c r="P22" s="68">
        <v>1</v>
      </c>
      <c r="Q22" s="68">
        <v>1</v>
      </c>
      <c r="R22" s="68">
        <v>1</v>
      </c>
      <c r="S22" s="68"/>
      <c r="T22" s="68"/>
      <c r="U22" s="68">
        <v>1</v>
      </c>
      <c r="V22" s="68">
        <v>1</v>
      </c>
      <c r="W22" s="68">
        <v>1</v>
      </c>
      <c r="X22" s="68">
        <v>1</v>
      </c>
      <c r="Y22" s="68">
        <v>1</v>
      </c>
      <c r="Z22" s="68"/>
      <c r="AA22" s="68"/>
      <c r="AB22" s="68">
        <v>1</v>
      </c>
      <c r="AC22" s="68">
        <v>1</v>
      </c>
      <c r="AD22" s="68">
        <v>1</v>
      </c>
      <c r="AE22" s="68">
        <v>1</v>
      </c>
      <c r="AF22" s="68">
        <v>1</v>
      </c>
      <c r="AG22" s="68"/>
      <c r="AH22" s="68"/>
      <c r="AI22" s="68">
        <v>1</v>
      </c>
      <c r="AJ22" s="68">
        <v>1</v>
      </c>
      <c r="AK22" s="33">
        <f>SUM(G23:K23)+SUM(N23:R23)+SUM(U23:Y23)+SUM(AB23:AF23)+SUM(AI23:AJ23)</f>
        <v>4.5</v>
      </c>
      <c r="AL22" s="33">
        <f>F23+L23+M23+S23+T23+Z23+AA23+AG23+AH23</f>
        <v>1</v>
      </c>
      <c r="AM22" s="34"/>
      <c r="AN22" s="89"/>
      <c r="AO22" s="15"/>
    </row>
    <row r="23" s="1" customFormat="1" spans="1:127">
      <c r="A23" s="3"/>
      <c r="B23" s="16"/>
      <c r="C23" s="17"/>
      <c r="D23" s="17" t="s">
        <v>93</v>
      </c>
      <c r="E23" s="1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>
        <v>4.5</v>
      </c>
      <c r="AE23" s="48"/>
      <c r="AF23" s="48"/>
      <c r="AG23" s="48">
        <v>1</v>
      </c>
      <c r="AH23" s="48"/>
      <c r="AI23" s="48"/>
      <c r="AJ23" s="48"/>
      <c r="AK23" s="35"/>
      <c r="AL23" s="35"/>
      <c r="AM23" s="113"/>
      <c r="AN23" s="36"/>
      <c r="AO23" s="15"/>
      <c r="AP23" s="3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</row>
    <row r="24" spans="2:41">
      <c r="B24" s="12">
        <v>21</v>
      </c>
      <c r="C24" s="13" t="s">
        <v>28</v>
      </c>
      <c r="D24" s="13" t="s">
        <v>90</v>
      </c>
      <c r="E24" s="13" t="s">
        <v>49</v>
      </c>
      <c r="F24" s="68"/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68"/>
      <c r="M24" s="68"/>
      <c r="N24" s="68">
        <v>1</v>
      </c>
      <c r="O24" s="68">
        <v>1</v>
      </c>
      <c r="P24" s="68">
        <v>1</v>
      </c>
      <c r="Q24" s="68">
        <v>1</v>
      </c>
      <c r="R24" s="68">
        <v>1</v>
      </c>
      <c r="S24" s="68"/>
      <c r="T24" s="68"/>
      <c r="U24" s="68">
        <v>1</v>
      </c>
      <c r="V24" s="68">
        <v>1</v>
      </c>
      <c r="W24" s="68">
        <v>1</v>
      </c>
      <c r="X24" s="68">
        <v>1</v>
      </c>
      <c r="Y24" s="68">
        <v>1</v>
      </c>
      <c r="Z24" s="68"/>
      <c r="AA24" s="68"/>
      <c r="AB24" s="68">
        <v>1</v>
      </c>
      <c r="AC24" s="68">
        <v>1</v>
      </c>
      <c r="AD24" s="68">
        <v>1</v>
      </c>
      <c r="AE24" s="68">
        <v>1</v>
      </c>
      <c r="AF24" s="68">
        <v>1</v>
      </c>
      <c r="AG24" s="68"/>
      <c r="AH24" s="68"/>
      <c r="AI24" s="68">
        <v>1</v>
      </c>
      <c r="AJ24" s="68">
        <v>1</v>
      </c>
      <c r="AK24" s="33">
        <f>SUM(G25:K25)+SUM(N25:R25)+SUM(U25:Y25)+SUM(AB25:AF25)+SUM(AI25:AJ25)</f>
        <v>0</v>
      </c>
      <c r="AL24" s="33">
        <f>F25+L25+M25+S25+T25+Z25+AA25+AG25+AH25</f>
        <v>0</v>
      </c>
      <c r="AM24" s="34"/>
      <c r="AN24" s="89"/>
      <c r="AO24" s="15"/>
    </row>
    <row r="25" s="1" customFormat="1" spans="1:127">
      <c r="A25" s="3"/>
      <c r="B25" s="16"/>
      <c r="C25" s="17"/>
      <c r="D25" s="17"/>
      <c r="E25" s="1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35"/>
      <c r="AL25" s="35"/>
      <c r="AM25" s="113"/>
      <c r="AN25" s="36"/>
      <c r="AO25" s="15"/>
      <c r="AP25" s="3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</row>
    <row r="26" spans="2:41">
      <c r="B26" s="8">
        <v>99031</v>
      </c>
      <c r="C26" s="13" t="s">
        <v>91</v>
      </c>
      <c r="D26" s="13" t="s">
        <v>120</v>
      </c>
      <c r="E26" s="13" t="s">
        <v>50</v>
      </c>
      <c r="F26" s="68"/>
      <c r="G26" s="68">
        <v>1</v>
      </c>
      <c r="H26" s="68">
        <v>1</v>
      </c>
      <c r="I26" s="68">
        <v>1</v>
      </c>
      <c r="J26" s="68">
        <v>1</v>
      </c>
      <c r="K26" s="68">
        <v>1</v>
      </c>
      <c r="L26" s="68"/>
      <c r="M26" s="68"/>
      <c r="N26" s="68">
        <v>1</v>
      </c>
      <c r="O26" s="68">
        <v>1</v>
      </c>
      <c r="P26" s="68">
        <v>1</v>
      </c>
      <c r="Q26" s="68">
        <v>1</v>
      </c>
      <c r="R26" s="68">
        <v>1</v>
      </c>
      <c r="S26" s="68"/>
      <c r="T26" s="68"/>
      <c r="U26" s="68">
        <v>1</v>
      </c>
      <c r="V26" s="68">
        <v>1</v>
      </c>
      <c r="W26" s="68">
        <v>1</v>
      </c>
      <c r="X26" s="68">
        <v>1</v>
      </c>
      <c r="Y26" s="68">
        <v>1</v>
      </c>
      <c r="Z26" s="68"/>
      <c r="AA26" s="68"/>
      <c r="AB26" s="68">
        <v>1</v>
      </c>
      <c r="AC26" s="68">
        <v>1</v>
      </c>
      <c r="AD26" s="68">
        <v>1</v>
      </c>
      <c r="AE26" s="68">
        <v>1</v>
      </c>
      <c r="AF26" s="68">
        <v>1</v>
      </c>
      <c r="AG26" s="68"/>
      <c r="AH26" s="68"/>
      <c r="AI26" s="68">
        <v>1</v>
      </c>
      <c r="AJ26" s="68">
        <v>1</v>
      </c>
      <c r="AK26" s="33">
        <f>SUM(G27:K27)+SUM(N27:R27)+SUM(U27:Y27)+SUM(AB27:AF27)+SUM(AI27:AJ27)</f>
        <v>0</v>
      </c>
      <c r="AL26" s="33">
        <f>F27+L27+M27+S27+T27+Z27+AA27+AG27+AH27</f>
        <v>0</v>
      </c>
      <c r="AM26" s="34"/>
      <c r="AN26" s="89"/>
      <c r="AO26" s="15"/>
    </row>
    <row r="27" spans="2:41">
      <c r="B27" s="12"/>
      <c r="C27" s="13"/>
      <c r="D27" s="13"/>
      <c r="E27" s="1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35"/>
      <c r="AL27" s="35"/>
      <c r="AM27" s="36"/>
      <c r="AN27" s="36"/>
      <c r="AO27" s="15"/>
    </row>
    <row r="28" spans="2:41">
      <c r="B28" s="12">
        <v>99500</v>
      </c>
      <c r="C28" s="18" t="s">
        <v>121</v>
      </c>
      <c r="D28" s="13" t="s">
        <v>93</v>
      </c>
      <c r="E28" s="18" t="s">
        <v>51</v>
      </c>
      <c r="F28" s="47"/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/>
      <c r="M28" s="47"/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/>
      <c r="T28" s="47"/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/>
      <c r="AA28" s="47"/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/>
      <c r="AH28" s="47"/>
      <c r="AI28" s="47">
        <v>1</v>
      </c>
      <c r="AJ28" s="47">
        <v>1</v>
      </c>
      <c r="AK28" s="33">
        <f>SUM(G29:K29)+SUM(N29:R29)+SUM(U29:Y29)+SUM(AB29:AF29)+SUM(AI29:AJ29)</f>
        <v>66.5</v>
      </c>
      <c r="AL28" s="33">
        <f>F29+L29+M29+S29+T29+Z29+AA29+AG29+AH29</f>
        <v>77</v>
      </c>
      <c r="AM28" s="34"/>
      <c r="AN28" s="92"/>
      <c r="AO28" s="15"/>
    </row>
    <row r="29" s="1" customFormat="1" spans="1:127">
      <c r="A29" s="3"/>
      <c r="B29" s="16"/>
      <c r="C29" s="17"/>
      <c r="D29" s="17"/>
      <c r="E29" s="17"/>
      <c r="F29" s="71"/>
      <c r="G29" s="71">
        <v>4.5</v>
      </c>
      <c r="H29" s="71">
        <v>3</v>
      </c>
      <c r="I29" s="71">
        <v>3</v>
      </c>
      <c r="J29" s="71">
        <v>3</v>
      </c>
      <c r="K29" s="71">
        <v>3</v>
      </c>
      <c r="L29" s="71">
        <v>11</v>
      </c>
      <c r="M29" s="71"/>
      <c r="N29" s="71">
        <v>3</v>
      </c>
      <c r="O29" s="71">
        <v>3</v>
      </c>
      <c r="P29" s="71">
        <v>3</v>
      </c>
      <c r="Q29" s="71">
        <v>3</v>
      </c>
      <c r="R29" s="71">
        <v>4</v>
      </c>
      <c r="S29" s="71">
        <v>11</v>
      </c>
      <c r="T29" s="71">
        <v>11</v>
      </c>
      <c r="U29" s="71">
        <v>4</v>
      </c>
      <c r="V29" s="71">
        <v>3</v>
      </c>
      <c r="W29" s="71">
        <v>3</v>
      </c>
      <c r="X29" s="71">
        <v>3</v>
      </c>
      <c r="Y29" s="71">
        <v>3</v>
      </c>
      <c r="Z29" s="71">
        <v>11</v>
      </c>
      <c r="AA29" s="71">
        <v>11</v>
      </c>
      <c r="AB29" s="71">
        <v>3</v>
      </c>
      <c r="AC29" s="71">
        <v>3</v>
      </c>
      <c r="AD29" s="71">
        <v>3</v>
      </c>
      <c r="AE29" s="71">
        <v>3</v>
      </c>
      <c r="AF29" s="71">
        <v>3</v>
      </c>
      <c r="AG29" s="71">
        <v>11</v>
      </c>
      <c r="AH29" s="71">
        <v>11</v>
      </c>
      <c r="AI29" s="71">
        <v>3</v>
      </c>
      <c r="AJ29" s="71"/>
      <c r="AK29" s="35"/>
      <c r="AL29" s="35"/>
      <c r="AM29" s="113"/>
      <c r="AN29" s="93"/>
      <c r="AO29" s="15"/>
      <c r="AP29" s="3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</row>
    <row r="30" spans="2:41">
      <c r="B30" s="12">
        <v>99771</v>
      </c>
      <c r="C30" s="18" t="s">
        <v>121</v>
      </c>
      <c r="D30" s="13" t="s">
        <v>93</v>
      </c>
      <c r="E30" s="13" t="s">
        <v>53</v>
      </c>
      <c r="F30" s="86"/>
      <c r="G30" s="86">
        <v>1</v>
      </c>
      <c r="H30" s="86">
        <v>1</v>
      </c>
      <c r="I30" s="86">
        <v>1</v>
      </c>
      <c r="J30" s="86">
        <v>1</v>
      </c>
      <c r="K30" s="86">
        <v>1</v>
      </c>
      <c r="L30" s="86"/>
      <c r="M30" s="86"/>
      <c r="N30" s="86">
        <v>1</v>
      </c>
      <c r="O30" s="86">
        <v>1</v>
      </c>
      <c r="P30" s="86">
        <v>1</v>
      </c>
      <c r="Q30" s="86">
        <v>1</v>
      </c>
      <c r="R30" s="86">
        <v>1</v>
      </c>
      <c r="S30" s="86"/>
      <c r="T30" s="86"/>
      <c r="U30" s="86">
        <v>1</v>
      </c>
      <c r="V30" s="86">
        <v>1</v>
      </c>
      <c r="W30" s="86">
        <v>1</v>
      </c>
      <c r="X30" s="86">
        <v>1</v>
      </c>
      <c r="Y30" s="86">
        <v>1</v>
      </c>
      <c r="Z30" s="86"/>
      <c r="AA30" s="86"/>
      <c r="AB30" s="86">
        <v>1</v>
      </c>
      <c r="AC30" s="86">
        <v>1</v>
      </c>
      <c r="AD30" s="86">
        <v>1</v>
      </c>
      <c r="AE30" s="86">
        <v>1</v>
      </c>
      <c r="AF30" s="86">
        <v>1</v>
      </c>
      <c r="AG30" s="86"/>
      <c r="AH30" s="86"/>
      <c r="AI30" s="86">
        <v>1</v>
      </c>
      <c r="AJ30" s="86">
        <v>1</v>
      </c>
      <c r="AK30" s="33">
        <f>SUM(G31:K31)+SUM(N31:R31)+SUM(U31:Y31)+SUM(AB31:AF31)+SUM(AI31:AJ31)</f>
        <v>56.5</v>
      </c>
      <c r="AL30" s="33">
        <f>F31+L31+M31+S31+T31+Z31+AA31+AG31+AH31</f>
        <v>77</v>
      </c>
      <c r="AM30" s="34"/>
      <c r="AN30" s="92"/>
      <c r="AO30" s="15"/>
    </row>
    <row r="31" s="1" customFormat="1" spans="1:127">
      <c r="A31" s="3"/>
      <c r="B31" s="16"/>
      <c r="C31" s="17"/>
      <c r="D31" s="17"/>
      <c r="E31" s="17"/>
      <c r="F31" s="71"/>
      <c r="G31" s="71">
        <v>3</v>
      </c>
      <c r="H31" s="71">
        <v>2</v>
      </c>
      <c r="I31" s="71">
        <v>3</v>
      </c>
      <c r="J31" s="71">
        <v>3</v>
      </c>
      <c r="K31" s="71">
        <v>3</v>
      </c>
      <c r="L31" s="71">
        <v>11</v>
      </c>
      <c r="M31" s="71"/>
      <c r="N31" s="71">
        <v>3</v>
      </c>
      <c r="O31" s="71">
        <v>3</v>
      </c>
      <c r="P31" s="71"/>
      <c r="Q31" s="71"/>
      <c r="R31" s="71">
        <v>3</v>
      </c>
      <c r="S31" s="71">
        <v>11</v>
      </c>
      <c r="T31" s="71">
        <v>11</v>
      </c>
      <c r="U31" s="71">
        <v>4</v>
      </c>
      <c r="V31" s="71">
        <v>3</v>
      </c>
      <c r="W31" s="71">
        <v>3</v>
      </c>
      <c r="X31" s="71">
        <v>3</v>
      </c>
      <c r="Y31" s="71">
        <v>3</v>
      </c>
      <c r="Z31" s="71">
        <v>11</v>
      </c>
      <c r="AA31" s="71">
        <v>11</v>
      </c>
      <c r="AB31" s="71">
        <v>3</v>
      </c>
      <c r="AC31" s="71">
        <v>2</v>
      </c>
      <c r="AD31" s="71">
        <v>3.5</v>
      </c>
      <c r="AE31" s="71">
        <v>3</v>
      </c>
      <c r="AF31" s="71">
        <v>3</v>
      </c>
      <c r="AG31" s="71">
        <v>11</v>
      </c>
      <c r="AH31" s="71">
        <v>11</v>
      </c>
      <c r="AI31" s="71">
        <v>3</v>
      </c>
      <c r="AJ31" s="71"/>
      <c r="AK31" s="35"/>
      <c r="AL31" s="35"/>
      <c r="AM31" s="113"/>
      <c r="AN31" s="93"/>
      <c r="AO31" s="15"/>
      <c r="AP31" s="3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</row>
    <row r="32" spans="2:41">
      <c r="B32" s="12">
        <v>5180004</v>
      </c>
      <c r="C32" s="13" t="s">
        <v>121</v>
      </c>
      <c r="D32" s="13" t="s">
        <v>93</v>
      </c>
      <c r="E32" s="13" t="s">
        <v>55</v>
      </c>
      <c r="F32" s="86"/>
      <c r="G32" s="86">
        <v>1</v>
      </c>
      <c r="H32" s="86">
        <v>1</v>
      </c>
      <c r="I32" s="86">
        <v>1</v>
      </c>
      <c r="J32" s="86">
        <v>1</v>
      </c>
      <c r="K32" s="86">
        <v>1</v>
      </c>
      <c r="L32" s="86"/>
      <c r="M32" s="86"/>
      <c r="N32" s="86">
        <v>1</v>
      </c>
      <c r="O32" s="86">
        <v>1</v>
      </c>
      <c r="P32" s="86">
        <v>1</v>
      </c>
      <c r="Q32" s="86">
        <v>1</v>
      </c>
      <c r="R32" s="86">
        <v>1</v>
      </c>
      <c r="S32" s="86"/>
      <c r="T32" s="86"/>
      <c r="U32" s="86">
        <v>1</v>
      </c>
      <c r="V32" s="86">
        <v>1</v>
      </c>
      <c r="W32" s="86">
        <v>1</v>
      </c>
      <c r="X32" s="86">
        <v>1</v>
      </c>
      <c r="Y32" s="86">
        <v>1</v>
      </c>
      <c r="Z32" s="86"/>
      <c r="AA32" s="86"/>
      <c r="AB32" s="86">
        <v>1</v>
      </c>
      <c r="AC32" s="86">
        <v>1</v>
      </c>
      <c r="AD32" s="86">
        <v>1</v>
      </c>
      <c r="AE32" s="86">
        <v>1</v>
      </c>
      <c r="AF32" s="86">
        <v>1</v>
      </c>
      <c r="AG32" s="86"/>
      <c r="AH32" s="86"/>
      <c r="AI32" s="86">
        <v>1</v>
      </c>
      <c r="AJ32" s="86">
        <v>1</v>
      </c>
      <c r="AK32" s="33">
        <f>SUM(G33:K33)+SUM(N33:R33)+SUM(U33:Y33)+SUM(AB33:AF33)+SUM(AI33:AJ33)</f>
        <v>13</v>
      </c>
      <c r="AL32" s="33">
        <f>F33+L33+M33+S33+T33+Z33+AA33+AG33+AH33</f>
        <v>56</v>
      </c>
      <c r="AM32" s="34"/>
      <c r="AN32" s="89" t="s">
        <v>128</v>
      </c>
      <c r="AO32" s="15"/>
    </row>
    <row r="33" spans="2:41">
      <c r="B33" s="12"/>
      <c r="C33" s="13"/>
      <c r="D33" s="13"/>
      <c r="E33" s="13"/>
      <c r="F33" s="48"/>
      <c r="G33" s="48">
        <v>4.5</v>
      </c>
      <c r="H33" s="48">
        <v>2</v>
      </c>
      <c r="I33" s="48">
        <v>2</v>
      </c>
      <c r="J33" s="48">
        <v>2</v>
      </c>
      <c r="K33" s="48"/>
      <c r="L33" s="48">
        <v>8</v>
      </c>
      <c r="M33" s="48"/>
      <c r="N33" s="48"/>
      <c r="O33" s="48"/>
      <c r="P33" s="48"/>
      <c r="Q33" s="48"/>
      <c r="R33" s="48"/>
      <c r="S33" s="48">
        <v>8</v>
      </c>
      <c r="T33" s="48">
        <v>8</v>
      </c>
      <c r="U33" s="48">
        <v>1.5</v>
      </c>
      <c r="V33" s="48">
        <v>1</v>
      </c>
      <c r="W33" s="48"/>
      <c r="X33" s="48"/>
      <c r="Y33" s="48"/>
      <c r="Z33" s="48">
        <v>8</v>
      </c>
      <c r="AA33" s="48">
        <v>8</v>
      </c>
      <c r="AB33" s="48"/>
      <c r="AC33" s="48"/>
      <c r="AD33" s="48"/>
      <c r="AE33" s="48"/>
      <c r="AF33" s="48"/>
      <c r="AG33" s="48">
        <v>8</v>
      </c>
      <c r="AH33" s="48">
        <v>8</v>
      </c>
      <c r="AI33" s="114"/>
      <c r="AJ33" s="114"/>
      <c r="AK33" s="35"/>
      <c r="AL33" s="35"/>
      <c r="AM33" s="36"/>
      <c r="AN33" s="36"/>
      <c r="AO33" s="15"/>
    </row>
    <row r="34" spans="2:41">
      <c r="B34" s="8">
        <v>22</v>
      </c>
      <c r="C34" s="13" t="s">
        <v>121</v>
      </c>
      <c r="D34" s="13" t="s">
        <v>93</v>
      </c>
      <c r="E34" s="13" t="s">
        <v>57</v>
      </c>
      <c r="F34" s="86"/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/>
      <c r="M34" s="86"/>
      <c r="N34" s="86">
        <v>1</v>
      </c>
      <c r="O34" s="86">
        <v>1</v>
      </c>
      <c r="P34" s="86">
        <v>1</v>
      </c>
      <c r="Q34" s="86">
        <v>1</v>
      </c>
      <c r="R34" s="86">
        <v>1</v>
      </c>
      <c r="S34" s="86"/>
      <c r="T34" s="86"/>
      <c r="U34" s="86">
        <v>1</v>
      </c>
      <c r="V34" s="86">
        <v>1</v>
      </c>
      <c r="W34" s="86">
        <v>1</v>
      </c>
      <c r="X34" s="86">
        <v>1</v>
      </c>
      <c r="Y34" s="86">
        <v>1</v>
      </c>
      <c r="Z34" s="86"/>
      <c r="AA34" s="86"/>
      <c r="AB34" s="86">
        <v>1</v>
      </c>
      <c r="AC34" s="86">
        <v>1</v>
      </c>
      <c r="AD34" s="86">
        <v>1</v>
      </c>
      <c r="AE34" s="86">
        <v>1</v>
      </c>
      <c r="AF34" s="86">
        <v>1</v>
      </c>
      <c r="AG34" s="86"/>
      <c r="AH34" s="86"/>
      <c r="AI34" s="86">
        <v>1</v>
      </c>
      <c r="AJ34" s="86">
        <v>1</v>
      </c>
      <c r="AK34" s="33">
        <f>SUM(G35:K35)+SUM(N35:R35)+SUM(U35:Y35)+SUM(AB35:AF35)+SUM(AI35:AJ35)</f>
        <v>65</v>
      </c>
      <c r="AL34" s="33">
        <f>F35+L35+M35+S35+T35+Z35+AA35+AG35+AH35</f>
        <v>73</v>
      </c>
      <c r="AM34" s="34"/>
      <c r="AN34" s="92"/>
      <c r="AO34" s="15"/>
    </row>
    <row r="35" spans="2:41">
      <c r="B35" s="12"/>
      <c r="C35" s="13"/>
      <c r="D35" s="13"/>
      <c r="E35" s="13"/>
      <c r="F35" s="48"/>
      <c r="G35" s="48">
        <v>4.5</v>
      </c>
      <c r="H35" s="48">
        <v>3</v>
      </c>
      <c r="I35" s="48">
        <v>3</v>
      </c>
      <c r="J35" s="48">
        <v>3</v>
      </c>
      <c r="K35" s="48">
        <v>3</v>
      </c>
      <c r="L35" s="48">
        <v>14</v>
      </c>
      <c r="M35" s="48"/>
      <c r="N35" s="48">
        <v>3</v>
      </c>
      <c r="O35" s="48">
        <v>3</v>
      </c>
      <c r="P35" s="48">
        <v>3</v>
      </c>
      <c r="Q35" s="48">
        <v>3</v>
      </c>
      <c r="R35" s="48">
        <v>3</v>
      </c>
      <c r="S35" s="48">
        <v>11</v>
      </c>
      <c r="T35" s="48">
        <v>11</v>
      </c>
      <c r="U35" s="48">
        <v>4.5</v>
      </c>
      <c r="V35" s="48">
        <v>3</v>
      </c>
      <c r="W35" s="48">
        <v>3</v>
      </c>
      <c r="X35" s="48">
        <v>3</v>
      </c>
      <c r="Y35" s="48">
        <v>3</v>
      </c>
      <c r="Z35" s="48">
        <v>11</v>
      </c>
      <c r="AA35" s="48">
        <v>4</v>
      </c>
      <c r="AB35" s="48">
        <v>2</v>
      </c>
      <c r="AC35" s="48">
        <v>3</v>
      </c>
      <c r="AD35" s="48">
        <v>3</v>
      </c>
      <c r="AE35" s="48">
        <v>3</v>
      </c>
      <c r="AF35" s="48">
        <v>3</v>
      </c>
      <c r="AG35" s="48">
        <v>11</v>
      </c>
      <c r="AH35" s="48">
        <v>11</v>
      </c>
      <c r="AI35" s="48">
        <v>3</v>
      </c>
      <c r="AJ35" s="71"/>
      <c r="AK35" s="35"/>
      <c r="AL35" s="35"/>
      <c r="AM35" s="36"/>
      <c r="AN35" s="93"/>
      <c r="AO35" s="15"/>
    </row>
    <row r="36" spans="2:41">
      <c r="B36" s="12">
        <v>25</v>
      </c>
      <c r="C36" s="13" t="s">
        <v>121</v>
      </c>
      <c r="D36" s="13" t="s">
        <v>93</v>
      </c>
      <c r="E36" s="13" t="s">
        <v>77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/>
      <c r="M36" s="102"/>
      <c r="N36" s="102">
        <v>1</v>
      </c>
      <c r="O36" s="102">
        <v>1</v>
      </c>
      <c r="P36" s="102">
        <v>1</v>
      </c>
      <c r="Q36" s="102">
        <v>1</v>
      </c>
      <c r="R36" s="102">
        <v>1</v>
      </c>
      <c r="S36" s="102"/>
      <c r="T36" s="102"/>
      <c r="U36" s="102">
        <v>1</v>
      </c>
      <c r="V36" s="102">
        <v>1</v>
      </c>
      <c r="W36" s="102">
        <v>1</v>
      </c>
      <c r="X36" s="102">
        <v>1</v>
      </c>
      <c r="Y36" s="102">
        <v>1</v>
      </c>
      <c r="Z36" s="102"/>
      <c r="AA36" s="102"/>
      <c r="AB36" s="102">
        <v>1</v>
      </c>
      <c r="AC36" s="102">
        <v>1</v>
      </c>
      <c r="AD36" s="102">
        <v>1</v>
      </c>
      <c r="AE36" s="102">
        <v>1</v>
      </c>
      <c r="AF36" s="102">
        <v>1</v>
      </c>
      <c r="AG36" s="102"/>
      <c r="AH36" s="102"/>
      <c r="AI36" s="102">
        <v>1</v>
      </c>
      <c r="AJ36" s="102">
        <v>1</v>
      </c>
      <c r="AK36" s="33">
        <f>SUM(G37:K37)+SUM(N37:R37)+SUM(U37:Y37)+SUM(AB37:AF37)+SUM(AI37:AJ37)</f>
        <v>18.5</v>
      </c>
      <c r="AL36" s="33">
        <f>F37+L37+M37+S37+T37+Z37+AA37+AG37+AH37</f>
        <v>42</v>
      </c>
      <c r="AM36" s="34"/>
      <c r="AN36" s="89"/>
      <c r="AO36" s="15"/>
    </row>
    <row r="37" s="2" customFormat="1" spans="1:127">
      <c r="A37" s="3"/>
      <c r="B37" s="20"/>
      <c r="C37" s="21"/>
      <c r="D37" s="13"/>
      <c r="E37" s="21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>
        <v>2</v>
      </c>
      <c r="Z37" s="75">
        <v>10</v>
      </c>
      <c r="AA37" s="75">
        <v>10</v>
      </c>
      <c r="AB37" s="75">
        <v>2</v>
      </c>
      <c r="AC37" s="75">
        <v>2</v>
      </c>
      <c r="AD37" s="75">
        <v>2</v>
      </c>
      <c r="AE37" s="75">
        <v>2</v>
      </c>
      <c r="AF37" s="75">
        <v>2</v>
      </c>
      <c r="AG37" s="75">
        <v>10</v>
      </c>
      <c r="AH37" s="75">
        <v>12</v>
      </c>
      <c r="AI37" s="75">
        <v>4.5</v>
      </c>
      <c r="AJ37" s="75">
        <v>2</v>
      </c>
      <c r="AK37" s="35"/>
      <c r="AL37" s="35"/>
      <c r="AM37" s="115"/>
      <c r="AN37" s="94"/>
      <c r="AO37" s="95"/>
      <c r="AP37" s="3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</row>
    <row r="40" spans="2:2">
      <c r="B40" s="5" t="s">
        <v>127</v>
      </c>
    </row>
    <row r="42" ht="18" spans="2:41">
      <c r="B42" s="6" t="s">
        <v>84</v>
      </c>
      <c r="C42" s="7" t="s">
        <v>85</v>
      </c>
      <c r="D42" s="7" t="s">
        <v>86</v>
      </c>
      <c r="E42" s="7" t="s">
        <v>2</v>
      </c>
      <c r="F42" s="23">
        <v>1</v>
      </c>
      <c r="G42" s="7">
        <v>2</v>
      </c>
      <c r="H42" s="7">
        <v>3</v>
      </c>
      <c r="I42" s="7">
        <v>4</v>
      </c>
      <c r="J42" s="7">
        <v>5</v>
      </c>
      <c r="K42" s="7">
        <v>6</v>
      </c>
      <c r="L42" s="23">
        <v>7</v>
      </c>
      <c r="M42" s="23">
        <v>8</v>
      </c>
      <c r="N42" s="7">
        <v>9</v>
      </c>
      <c r="O42" s="7">
        <v>10</v>
      </c>
      <c r="P42" s="7">
        <v>11</v>
      </c>
      <c r="Q42" s="7">
        <v>12</v>
      </c>
      <c r="R42" s="7">
        <v>13</v>
      </c>
      <c r="S42" s="23">
        <v>14</v>
      </c>
      <c r="T42" s="23">
        <v>15</v>
      </c>
      <c r="U42" s="7">
        <v>16</v>
      </c>
      <c r="V42" s="7">
        <v>17</v>
      </c>
      <c r="W42" s="7">
        <v>18</v>
      </c>
      <c r="X42" s="7">
        <v>19</v>
      </c>
      <c r="Y42" s="7">
        <v>20</v>
      </c>
      <c r="Z42" s="23">
        <v>21</v>
      </c>
      <c r="AA42" s="23">
        <v>22</v>
      </c>
      <c r="AB42" s="7">
        <v>23</v>
      </c>
      <c r="AC42" s="7">
        <v>24</v>
      </c>
      <c r="AD42" s="7">
        <v>25</v>
      </c>
      <c r="AE42" s="7">
        <v>26</v>
      </c>
      <c r="AF42" s="7">
        <v>27</v>
      </c>
      <c r="AG42" s="23">
        <v>28</v>
      </c>
      <c r="AH42" s="23">
        <v>29</v>
      </c>
      <c r="AI42" s="7">
        <v>30</v>
      </c>
      <c r="AJ42" s="7">
        <v>31</v>
      </c>
      <c r="AK42" s="7" t="s">
        <v>87</v>
      </c>
      <c r="AL42" s="7" t="s">
        <v>88</v>
      </c>
      <c r="AM42" s="31" t="s">
        <v>114</v>
      </c>
      <c r="AN42" s="32" t="s">
        <v>97</v>
      </c>
      <c r="AO42" s="32" t="s">
        <v>126</v>
      </c>
    </row>
    <row r="43" ht="17.25" spans="2:41">
      <c r="B43" s="12">
        <v>25</v>
      </c>
      <c r="C43" s="13" t="s">
        <v>121</v>
      </c>
      <c r="D43" s="13" t="s">
        <v>93</v>
      </c>
      <c r="E43" s="13" t="s">
        <v>123</v>
      </c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33">
        <f>SUM(G44:K44)+SUM(N44:R44)+SUM(U44:Y44)+SUM(AB44:AF44)+SUM(AI44:AJ44)</f>
        <v>90.5</v>
      </c>
      <c r="AL43" s="116">
        <f>F44+L44+M44+S44+T44+Z44+AA44+AG44+AH44</f>
        <v>10</v>
      </c>
      <c r="AM43" s="34"/>
      <c r="AN43" s="89"/>
      <c r="AO43" s="15"/>
    </row>
    <row r="44" spans="2:41">
      <c r="B44" s="20"/>
      <c r="C44" s="21"/>
      <c r="D44" s="13"/>
      <c r="E44" s="21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>
        <v>10</v>
      </c>
      <c r="W44" s="75">
        <v>10</v>
      </c>
      <c r="X44" s="75">
        <v>10</v>
      </c>
      <c r="Y44" s="75">
        <v>10</v>
      </c>
      <c r="Z44" s="112"/>
      <c r="AA44" s="75"/>
      <c r="AB44" s="108"/>
      <c r="AC44" s="75">
        <v>10</v>
      </c>
      <c r="AD44" s="75">
        <v>10</v>
      </c>
      <c r="AE44" s="75">
        <v>10</v>
      </c>
      <c r="AF44" s="75">
        <v>10</v>
      </c>
      <c r="AG44" s="75">
        <v>10</v>
      </c>
      <c r="AH44" s="108"/>
      <c r="AI44" s="75">
        <v>10.5</v>
      </c>
      <c r="AJ44" s="75"/>
      <c r="AK44" s="35"/>
      <c r="AL44" s="117"/>
      <c r="AM44" s="115"/>
      <c r="AN44" s="94"/>
      <c r="AO44" s="95"/>
    </row>
  </sheetData>
  <mergeCells count="153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43:B44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43:C44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43:D44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43:E44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43:AK44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43:AL44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43:AM44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43:AN44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43:AO44"/>
  </mergeCells>
  <pageMargins left="0.75" right="0.75" top="1" bottom="1" header="0.5" footer="0.5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W57"/>
  <sheetViews>
    <sheetView topLeftCell="A4" workbookViewId="0">
      <selection activeCell="L27" sqref="L27"/>
    </sheetView>
  </sheetViews>
  <sheetFormatPr defaultColWidth="9" defaultRowHeight="16.5"/>
  <cols>
    <col min="1" max="1" width="9" style="3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75" style="3" customWidth="1"/>
    <col min="7" max="16" width="4.25" style="3" customWidth="1"/>
    <col min="17" max="17" width="4.875" style="3" customWidth="1"/>
    <col min="18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3" width="4.25" customWidth="1"/>
    <col min="34" max="34" width="4.625" customWidth="1"/>
    <col min="35" max="35" width="4.25" customWidth="1"/>
    <col min="36" max="36" width="4.625" customWidth="1"/>
    <col min="37" max="38" width="8.875" style="3" customWidth="1"/>
    <col min="39" max="40" width="8.625" style="3" customWidth="1"/>
    <col min="41" max="41" width="15.25" style="3" customWidth="1"/>
    <col min="42" max="102" width="9" style="3"/>
    <col min="103" max="127" width="9" style="4"/>
    <col min="128" max="16384" width="9" style="3"/>
  </cols>
  <sheetData>
    <row r="3" spans="2:2">
      <c r="B3" s="5" t="s">
        <v>129</v>
      </c>
    </row>
    <row r="5" ht="18" spans="2:41">
      <c r="B5" s="6" t="s">
        <v>84</v>
      </c>
      <c r="C5" s="7" t="s">
        <v>85</v>
      </c>
      <c r="D5" s="7" t="s">
        <v>86</v>
      </c>
      <c r="E5" s="7" t="s">
        <v>2</v>
      </c>
      <c r="F5" s="98">
        <v>1</v>
      </c>
      <c r="G5" s="99">
        <v>2</v>
      </c>
      <c r="H5" s="99">
        <v>3</v>
      </c>
      <c r="I5" s="23">
        <v>4</v>
      </c>
      <c r="J5" s="23">
        <v>5</v>
      </c>
      <c r="K5" s="99">
        <v>6</v>
      </c>
      <c r="L5" s="99">
        <v>7</v>
      </c>
      <c r="M5" s="99">
        <v>8</v>
      </c>
      <c r="N5" s="99">
        <v>9</v>
      </c>
      <c r="O5" s="99">
        <v>10</v>
      </c>
      <c r="P5" s="23">
        <v>11</v>
      </c>
      <c r="Q5" s="23">
        <v>12</v>
      </c>
      <c r="R5" s="99">
        <v>13</v>
      </c>
      <c r="S5" s="99">
        <v>14</v>
      </c>
      <c r="T5" s="99">
        <v>15</v>
      </c>
      <c r="U5" s="99">
        <v>16</v>
      </c>
      <c r="V5" s="99">
        <v>17</v>
      </c>
      <c r="W5" s="23">
        <v>18</v>
      </c>
      <c r="X5" s="99">
        <v>19</v>
      </c>
      <c r="Y5" s="99">
        <v>20</v>
      </c>
      <c r="Z5" s="99">
        <v>21</v>
      </c>
      <c r="AA5" s="23">
        <v>22</v>
      </c>
      <c r="AB5" s="23">
        <v>23</v>
      </c>
      <c r="AC5" s="23">
        <v>24</v>
      </c>
      <c r="AD5" s="23">
        <v>25</v>
      </c>
      <c r="AE5" s="23">
        <v>26</v>
      </c>
      <c r="AF5" s="23">
        <v>27</v>
      </c>
      <c r="AG5" s="23">
        <v>28</v>
      </c>
      <c r="AH5" s="23">
        <v>29</v>
      </c>
      <c r="AI5" s="23">
        <v>30</v>
      </c>
      <c r="AJ5" s="23">
        <v>31</v>
      </c>
      <c r="AK5" s="7" t="s">
        <v>87</v>
      </c>
      <c r="AL5" s="7" t="s">
        <v>88</v>
      </c>
      <c r="AM5" s="31" t="s">
        <v>114</v>
      </c>
      <c r="AN5" s="32" t="s">
        <v>97</v>
      </c>
      <c r="AO5" s="32" t="s">
        <v>126</v>
      </c>
    </row>
    <row r="6" ht="17.25" spans="2:41">
      <c r="B6" s="8">
        <v>5</v>
      </c>
      <c r="C6" s="9" t="s">
        <v>24</v>
      </c>
      <c r="D6" s="9" t="s">
        <v>130</v>
      </c>
      <c r="E6" s="9" t="s">
        <v>23</v>
      </c>
      <c r="F6" s="70"/>
      <c r="G6" s="70">
        <v>1</v>
      </c>
      <c r="H6" s="70">
        <v>1</v>
      </c>
      <c r="I6" s="70"/>
      <c r="J6" s="70"/>
      <c r="K6" s="70">
        <v>1</v>
      </c>
      <c r="L6" s="70">
        <v>1</v>
      </c>
      <c r="M6" s="70">
        <v>1</v>
      </c>
      <c r="N6" s="70">
        <v>1</v>
      </c>
      <c r="O6" s="70">
        <v>1</v>
      </c>
      <c r="P6" s="70"/>
      <c r="Q6" s="70"/>
      <c r="R6" s="70">
        <v>1</v>
      </c>
      <c r="S6" s="70">
        <v>1</v>
      </c>
      <c r="T6" s="70">
        <v>1</v>
      </c>
      <c r="U6" s="70">
        <v>1</v>
      </c>
      <c r="V6" s="49">
        <v>1</v>
      </c>
      <c r="W6" s="70"/>
      <c r="X6" s="70">
        <v>1</v>
      </c>
      <c r="Y6" s="70">
        <v>1</v>
      </c>
      <c r="Z6" s="70">
        <v>1</v>
      </c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33">
        <f>SUM(G7:H7)+SUM(K7:O7)+SUM(R7:V7)+SUM(X7:Z7)</f>
        <v>21.5</v>
      </c>
      <c r="AL6" s="33">
        <f>I7+J7+P7+Q7+W7+AA7+AB7+AC7+AD7+AE7+AF7+AG7+AH7+AI7+AJ7</f>
        <v>9.5</v>
      </c>
      <c r="AM6" s="34">
        <f>F7</f>
        <v>0</v>
      </c>
      <c r="AN6" s="34"/>
      <c r="AO6" s="66" t="s">
        <v>131</v>
      </c>
    </row>
    <row r="7" spans="2:41">
      <c r="B7" s="12"/>
      <c r="C7" s="13"/>
      <c r="D7" s="13"/>
      <c r="E7" s="13"/>
      <c r="F7" s="71"/>
      <c r="G7" s="71">
        <v>2</v>
      </c>
      <c r="H7" s="71"/>
      <c r="I7" s="71">
        <v>7</v>
      </c>
      <c r="J7" s="71"/>
      <c r="K7" s="71">
        <v>1</v>
      </c>
      <c r="L7" s="71"/>
      <c r="M7" s="71">
        <v>1</v>
      </c>
      <c r="N7" s="71">
        <v>1.5</v>
      </c>
      <c r="O7" s="71">
        <v>1</v>
      </c>
      <c r="P7" s="71"/>
      <c r="Q7" s="71"/>
      <c r="R7" s="71"/>
      <c r="S7" s="71">
        <v>4.5</v>
      </c>
      <c r="T7" s="71">
        <v>3.5</v>
      </c>
      <c r="U7" s="71">
        <v>1</v>
      </c>
      <c r="V7" s="71">
        <v>3</v>
      </c>
      <c r="W7" s="71"/>
      <c r="X7" s="71">
        <v>1</v>
      </c>
      <c r="Y7" s="71"/>
      <c r="Z7" s="71">
        <v>2</v>
      </c>
      <c r="AA7" s="71"/>
      <c r="AB7" s="71"/>
      <c r="AC7" s="71"/>
      <c r="AD7" s="71"/>
      <c r="AE7" s="71"/>
      <c r="AF7" s="71"/>
      <c r="AG7" s="71"/>
      <c r="AH7" s="71"/>
      <c r="AI7" s="71">
        <v>2.5</v>
      </c>
      <c r="AJ7" s="71"/>
      <c r="AK7" s="35"/>
      <c r="AL7" s="35"/>
      <c r="AM7" s="36"/>
      <c r="AN7" s="36"/>
      <c r="AO7" s="66"/>
    </row>
    <row r="8" spans="2:41">
      <c r="B8" s="12">
        <v>6</v>
      </c>
      <c r="C8" s="13" t="s">
        <v>28</v>
      </c>
      <c r="D8" s="13" t="s">
        <v>90</v>
      </c>
      <c r="E8" s="13" t="s">
        <v>27</v>
      </c>
      <c r="F8" s="68"/>
      <c r="G8" s="68">
        <v>1</v>
      </c>
      <c r="H8" s="68">
        <v>1</v>
      </c>
      <c r="I8" s="68"/>
      <c r="J8" s="68"/>
      <c r="K8" s="68">
        <v>1</v>
      </c>
      <c r="L8" s="68">
        <v>1</v>
      </c>
      <c r="M8" s="68">
        <v>1</v>
      </c>
      <c r="N8" s="68">
        <v>1</v>
      </c>
      <c r="O8" s="68">
        <v>1</v>
      </c>
      <c r="P8" s="68"/>
      <c r="Q8" s="68"/>
      <c r="R8" s="68">
        <v>1</v>
      </c>
      <c r="S8" s="68">
        <v>1</v>
      </c>
      <c r="T8" s="68">
        <v>1</v>
      </c>
      <c r="U8" s="68">
        <v>1</v>
      </c>
      <c r="V8" s="68">
        <v>1</v>
      </c>
      <c r="W8" s="68"/>
      <c r="X8" s="68">
        <v>1</v>
      </c>
      <c r="Y8" s="68">
        <v>1</v>
      </c>
      <c r="Z8" s="68">
        <v>1</v>
      </c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33">
        <f t="shared" ref="AK8" si="0">SUM(G9:H9)+SUM(K9:O9)+SUM(R9:V9)+SUM(X9:Z9)</f>
        <v>9</v>
      </c>
      <c r="AL8" s="33">
        <f t="shared" ref="AL8" si="1">I9+J9+P9+Q9+W9+AA9+AB9+AC9+AD9+AE9+AF9+AG9+AH9+AI9+AJ9</f>
        <v>4</v>
      </c>
      <c r="AM8" s="34">
        <f t="shared" ref="AM8" si="2">F9</f>
        <v>0</v>
      </c>
      <c r="AN8" s="89"/>
      <c r="AO8" s="15"/>
    </row>
    <row r="9" spans="2:41">
      <c r="B9" s="12"/>
      <c r="C9" s="13" t="s">
        <v>28</v>
      </c>
      <c r="D9" s="13" t="s">
        <v>90</v>
      </c>
      <c r="E9" s="13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>
        <v>1</v>
      </c>
      <c r="S9" s="48">
        <v>1</v>
      </c>
      <c r="T9" s="48">
        <v>2.5</v>
      </c>
      <c r="U9" s="48">
        <v>1</v>
      </c>
      <c r="V9" s="48">
        <v>1.5</v>
      </c>
      <c r="W9" s="48">
        <v>4</v>
      </c>
      <c r="X9" s="48">
        <v>2</v>
      </c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35"/>
      <c r="AL9" s="35"/>
      <c r="AM9" s="36"/>
      <c r="AN9" s="36"/>
      <c r="AO9" s="15"/>
    </row>
    <row r="10" spans="2:41">
      <c r="B10" s="12">
        <v>7</v>
      </c>
      <c r="C10" s="13" t="s">
        <v>91</v>
      </c>
      <c r="D10" s="13" t="s">
        <v>132</v>
      </c>
      <c r="E10" s="13" t="s">
        <v>31</v>
      </c>
      <c r="F10" s="68"/>
      <c r="G10" s="68">
        <v>1</v>
      </c>
      <c r="H10" s="68">
        <v>1</v>
      </c>
      <c r="I10" s="68"/>
      <c r="J10" s="68"/>
      <c r="K10" s="68">
        <v>1</v>
      </c>
      <c r="L10" s="68">
        <v>1</v>
      </c>
      <c r="M10" s="68">
        <v>1</v>
      </c>
      <c r="N10" s="68">
        <v>1</v>
      </c>
      <c r="O10" s="68">
        <v>1</v>
      </c>
      <c r="P10" s="68"/>
      <c r="Q10" s="68"/>
      <c r="R10" s="68">
        <v>1</v>
      </c>
      <c r="S10" s="68">
        <v>1</v>
      </c>
      <c r="T10" s="68">
        <v>1</v>
      </c>
      <c r="U10" s="68">
        <v>1</v>
      </c>
      <c r="V10" s="68">
        <v>1</v>
      </c>
      <c r="W10" s="68"/>
      <c r="X10" s="68">
        <v>1</v>
      </c>
      <c r="Y10" s="68">
        <v>1</v>
      </c>
      <c r="Z10" s="68">
        <v>1</v>
      </c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33">
        <f t="shared" ref="AK10" si="3">SUM(G11:H11)+SUM(K11:O11)+SUM(R11:V11)+SUM(X11:Z11)</f>
        <v>3</v>
      </c>
      <c r="AL10" s="33">
        <f t="shared" ref="AL10" si="4">I11+J11+P11+Q11+W11+AA11+AB11+AC11+AD11+AE11+AF11+AG11+AH11+AI11+AJ11</f>
        <v>0</v>
      </c>
      <c r="AM10" s="34">
        <f t="shared" ref="AM10" si="5">F11</f>
        <v>0</v>
      </c>
      <c r="AN10" s="89"/>
      <c r="AO10" s="15"/>
    </row>
    <row r="11" spans="2:41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>
        <v>3</v>
      </c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35"/>
      <c r="AL11" s="35"/>
      <c r="AM11" s="36"/>
      <c r="AN11" s="36"/>
      <c r="AO11" s="15"/>
    </row>
    <row r="12" spans="2:41">
      <c r="B12" s="12">
        <v>8</v>
      </c>
      <c r="C12" s="13" t="s">
        <v>28</v>
      </c>
      <c r="D12" s="13" t="s">
        <v>90</v>
      </c>
      <c r="E12" s="13" t="s">
        <v>34</v>
      </c>
      <c r="F12" s="69"/>
      <c r="G12" s="69">
        <v>1</v>
      </c>
      <c r="H12" s="69">
        <v>1</v>
      </c>
      <c r="I12" s="69"/>
      <c r="J12" s="69"/>
      <c r="K12" s="69">
        <v>1</v>
      </c>
      <c r="L12" s="69">
        <v>1</v>
      </c>
      <c r="M12" s="69">
        <v>1</v>
      </c>
      <c r="N12" s="69">
        <v>1</v>
      </c>
      <c r="O12" s="69">
        <v>1</v>
      </c>
      <c r="P12" s="69"/>
      <c r="Q12" s="69"/>
      <c r="R12" s="69">
        <v>1</v>
      </c>
      <c r="S12" s="69">
        <v>1</v>
      </c>
      <c r="T12" s="69">
        <v>1</v>
      </c>
      <c r="U12" s="69">
        <v>1</v>
      </c>
      <c r="V12" s="69">
        <v>1</v>
      </c>
      <c r="W12" s="69"/>
      <c r="X12" s="69">
        <v>1</v>
      </c>
      <c r="Y12" s="69">
        <v>1</v>
      </c>
      <c r="Z12" s="69">
        <v>1</v>
      </c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33">
        <f t="shared" ref="AK12" si="6">SUM(G13:H13)+SUM(K13:O13)+SUM(R13:V13)+SUM(X13:Z13)</f>
        <v>28.5</v>
      </c>
      <c r="AL12" s="33">
        <f t="shared" ref="AL12" si="7">I13+J13+P13+Q13+W13+AA13+AB13+AC13+AD13+AE13+AF13+AG13+AH13+AI13+AJ13</f>
        <v>0</v>
      </c>
      <c r="AM12" s="34">
        <f t="shared" ref="AM12" si="8">F13</f>
        <v>12.5</v>
      </c>
      <c r="AN12" s="89"/>
      <c r="AO12" s="15"/>
    </row>
    <row r="13" spans="2:41">
      <c r="B13" s="12"/>
      <c r="C13" s="13" t="s">
        <v>28</v>
      </c>
      <c r="D13" s="13" t="s">
        <v>90</v>
      </c>
      <c r="E13" s="13"/>
      <c r="F13" s="48">
        <v>12.5</v>
      </c>
      <c r="G13" s="48">
        <v>4</v>
      </c>
      <c r="H13" s="48"/>
      <c r="I13" s="48"/>
      <c r="J13" s="48"/>
      <c r="K13" s="48">
        <v>2.5</v>
      </c>
      <c r="L13" s="48">
        <v>1</v>
      </c>
      <c r="M13" s="48">
        <v>1.5</v>
      </c>
      <c r="N13" s="48"/>
      <c r="O13" s="48"/>
      <c r="P13" s="48"/>
      <c r="Q13" s="48"/>
      <c r="R13" s="48">
        <v>1</v>
      </c>
      <c r="S13" s="48">
        <v>1</v>
      </c>
      <c r="T13" s="48"/>
      <c r="U13" s="48"/>
      <c r="V13" s="48">
        <v>4.5</v>
      </c>
      <c r="W13" s="48"/>
      <c r="X13" s="48">
        <v>2</v>
      </c>
      <c r="Y13" s="48">
        <v>2</v>
      </c>
      <c r="Z13" s="48">
        <v>9</v>
      </c>
      <c r="AA13" s="48"/>
      <c r="AB13" s="48"/>
      <c r="AC13" s="48"/>
      <c r="AD13" s="48"/>
      <c r="AE13" s="48"/>
      <c r="AF13" s="48"/>
      <c r="AG13" s="48"/>
      <c r="AH13" s="82"/>
      <c r="AI13" s="48"/>
      <c r="AJ13" s="48"/>
      <c r="AK13" s="35"/>
      <c r="AL13" s="35"/>
      <c r="AM13" s="36"/>
      <c r="AN13" s="36"/>
      <c r="AO13" s="15"/>
    </row>
    <row r="14" spans="2:41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>
        <v>1</v>
      </c>
      <c r="H14" s="68">
        <v>1</v>
      </c>
      <c r="I14" s="68"/>
      <c r="J14" s="68"/>
      <c r="K14" s="68">
        <v>1</v>
      </c>
      <c r="L14" s="68">
        <v>1</v>
      </c>
      <c r="M14" s="68">
        <v>1</v>
      </c>
      <c r="N14" s="68">
        <v>1</v>
      </c>
      <c r="O14" s="68">
        <v>1</v>
      </c>
      <c r="P14" s="68"/>
      <c r="Q14" s="68"/>
      <c r="R14" s="68">
        <v>1</v>
      </c>
      <c r="S14" s="68">
        <v>1</v>
      </c>
      <c r="T14" s="68">
        <v>1</v>
      </c>
      <c r="U14" s="68">
        <v>1</v>
      </c>
      <c r="V14" s="68">
        <v>1</v>
      </c>
      <c r="W14" s="68"/>
      <c r="X14" s="68">
        <v>1</v>
      </c>
      <c r="Y14" s="68">
        <v>1</v>
      </c>
      <c r="Z14" s="68">
        <v>1</v>
      </c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33">
        <f t="shared" ref="AK14" si="9">SUM(G15:H15)+SUM(K15:O15)+SUM(R15:V15)+SUM(X15:Z15)</f>
        <v>23</v>
      </c>
      <c r="AL14" s="33">
        <f t="shared" ref="AL14" si="10">I15+J15+P15+Q15+W15+AA15+AB15+AC15+AD15+AE15+AF15+AG15+AH15+AI15+AJ15</f>
        <v>38.5</v>
      </c>
      <c r="AM14" s="34">
        <f t="shared" ref="AM14" si="11">F15</f>
        <v>0</v>
      </c>
      <c r="AN14" s="89"/>
      <c r="AO14" s="15"/>
    </row>
    <row r="15" s="1" customFormat="1" spans="1:127">
      <c r="A15" s="3"/>
      <c r="B15" s="16"/>
      <c r="C15" s="17" t="s">
        <v>37</v>
      </c>
      <c r="D15" s="17" t="s">
        <v>92</v>
      </c>
      <c r="E15" s="17"/>
      <c r="F15" s="48"/>
      <c r="G15" s="48">
        <v>1</v>
      </c>
      <c r="H15" s="48">
        <v>7</v>
      </c>
      <c r="I15" s="48"/>
      <c r="J15" s="48">
        <v>9.5</v>
      </c>
      <c r="K15" s="82"/>
      <c r="L15" s="48"/>
      <c r="M15" s="48">
        <v>1</v>
      </c>
      <c r="N15" s="48">
        <v>1</v>
      </c>
      <c r="O15" s="48"/>
      <c r="P15" s="48"/>
      <c r="Q15" s="48">
        <v>10</v>
      </c>
      <c r="R15" s="48">
        <v>2</v>
      </c>
      <c r="S15" s="48">
        <v>1</v>
      </c>
      <c r="T15" s="48">
        <v>7</v>
      </c>
      <c r="U15" s="48">
        <v>1</v>
      </c>
      <c r="V15" s="48">
        <v>1</v>
      </c>
      <c r="W15" s="48">
        <v>7</v>
      </c>
      <c r="X15" s="48">
        <v>1</v>
      </c>
      <c r="Y15" s="48"/>
      <c r="Z15" s="48"/>
      <c r="AA15" s="48">
        <v>5</v>
      </c>
      <c r="AB15" s="48">
        <v>7</v>
      </c>
      <c r="AC15" s="48"/>
      <c r="AD15" s="48"/>
      <c r="AE15" s="48"/>
      <c r="AF15" s="48"/>
      <c r="AG15" s="48"/>
      <c r="AH15" s="48"/>
      <c r="AI15" s="48"/>
      <c r="AJ15" s="48"/>
      <c r="AK15" s="35"/>
      <c r="AL15" s="35"/>
      <c r="AM15" s="36"/>
      <c r="AN15" s="36"/>
      <c r="AO15" s="15"/>
      <c r="AP15" s="3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</row>
    <row r="16" spans="2:41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>
        <v>1</v>
      </c>
      <c r="H16" s="68">
        <v>1</v>
      </c>
      <c r="I16" s="68"/>
      <c r="J16" s="68"/>
      <c r="K16" s="68">
        <v>1</v>
      </c>
      <c r="L16" s="68">
        <v>1</v>
      </c>
      <c r="M16" s="68">
        <v>1</v>
      </c>
      <c r="N16" s="68">
        <v>1</v>
      </c>
      <c r="O16" s="68">
        <v>1</v>
      </c>
      <c r="P16" s="68"/>
      <c r="Q16" s="68"/>
      <c r="R16" s="68">
        <v>1</v>
      </c>
      <c r="S16" s="68">
        <v>1</v>
      </c>
      <c r="T16" s="68">
        <v>1</v>
      </c>
      <c r="U16" s="68">
        <v>1</v>
      </c>
      <c r="V16" s="68">
        <v>1</v>
      </c>
      <c r="W16" s="68"/>
      <c r="X16" s="68">
        <v>1</v>
      </c>
      <c r="Y16" s="68">
        <v>1</v>
      </c>
      <c r="Z16" s="68">
        <v>1</v>
      </c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33">
        <f t="shared" ref="AK16" si="12">SUM(G17:H17)+SUM(K17:O17)+SUM(R17:V17)+SUM(X17:Z17)</f>
        <v>10</v>
      </c>
      <c r="AL16" s="33">
        <f t="shared" ref="AL16" si="13">I17+J17+P17+Q17+W17+AA17+AB17+AC17+AD17+AE17+AF17+AG17+AH17+AI17+AJ17</f>
        <v>5.5</v>
      </c>
      <c r="AM16" s="34">
        <f t="shared" ref="AM16" si="14">F17</f>
        <v>0</v>
      </c>
      <c r="AN16" s="89"/>
      <c r="AO16" s="15"/>
    </row>
    <row r="17" spans="2:41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/>
      <c r="L17" s="48"/>
      <c r="M17" s="48"/>
      <c r="N17" s="48">
        <v>1.5</v>
      </c>
      <c r="O17" s="48"/>
      <c r="P17" s="48"/>
      <c r="Q17" s="48"/>
      <c r="R17" s="48"/>
      <c r="S17" s="48">
        <v>4.5</v>
      </c>
      <c r="T17" s="48">
        <v>1</v>
      </c>
      <c r="U17" s="48"/>
      <c r="V17" s="48">
        <v>3</v>
      </c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>
        <v>5.5</v>
      </c>
      <c r="AJ17" s="48"/>
      <c r="AK17" s="35"/>
      <c r="AL17" s="35"/>
      <c r="AM17" s="36"/>
      <c r="AN17" s="36"/>
      <c r="AO17" s="15"/>
    </row>
    <row r="18" spans="2:41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>
        <v>1</v>
      </c>
      <c r="H18" s="68">
        <v>1</v>
      </c>
      <c r="I18" s="68"/>
      <c r="J18" s="68"/>
      <c r="K18" s="68">
        <v>1</v>
      </c>
      <c r="L18" s="68">
        <v>1</v>
      </c>
      <c r="M18" s="68">
        <v>1</v>
      </c>
      <c r="N18" s="68">
        <v>1</v>
      </c>
      <c r="O18" s="68">
        <v>1</v>
      </c>
      <c r="P18" s="68"/>
      <c r="Q18" s="68"/>
      <c r="R18" s="68">
        <v>1</v>
      </c>
      <c r="S18" s="68">
        <v>1</v>
      </c>
      <c r="T18" s="68">
        <v>1</v>
      </c>
      <c r="U18" s="68">
        <v>1</v>
      </c>
      <c r="V18" s="68">
        <v>1</v>
      </c>
      <c r="W18" s="68"/>
      <c r="X18" s="68">
        <v>1</v>
      </c>
      <c r="Y18" s="68">
        <v>1</v>
      </c>
      <c r="Z18" s="68">
        <v>1</v>
      </c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33">
        <f t="shared" ref="AK18" si="15">SUM(G19:H19)+SUM(K19:O19)+SUM(R19:V19)+SUM(X19:Z19)</f>
        <v>0</v>
      </c>
      <c r="AL18" s="33">
        <f t="shared" ref="AL18" si="16">I19+J19+P19+Q19+W19+AA19+AB19+AC19+AD19+AE19+AF19+AG19+AH19+AI19+AJ19</f>
        <v>0</v>
      </c>
      <c r="AM18" s="34">
        <f t="shared" ref="AM18" si="17">F19</f>
        <v>0</v>
      </c>
      <c r="AN18" s="89"/>
      <c r="AO18" s="15"/>
    </row>
    <row r="19" spans="2:41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  <c r="AN19" s="36"/>
      <c r="AO19" s="15"/>
    </row>
    <row r="20" spans="2:41">
      <c r="B20" s="12">
        <v>13</v>
      </c>
      <c r="C20" s="13" t="s">
        <v>24</v>
      </c>
      <c r="D20" s="13" t="s">
        <v>90</v>
      </c>
      <c r="E20" s="13" t="s">
        <v>45</v>
      </c>
      <c r="F20" s="68"/>
      <c r="G20" s="68">
        <v>1</v>
      </c>
      <c r="H20" s="68">
        <v>1</v>
      </c>
      <c r="I20" s="68"/>
      <c r="J20" s="68"/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/>
      <c r="Q20" s="68"/>
      <c r="R20" s="68">
        <v>1</v>
      </c>
      <c r="S20" s="68">
        <v>1</v>
      </c>
      <c r="T20" s="68">
        <v>1</v>
      </c>
      <c r="U20" s="68">
        <v>1</v>
      </c>
      <c r="V20" s="68">
        <v>1</v>
      </c>
      <c r="W20" s="68"/>
      <c r="X20" s="68">
        <v>1</v>
      </c>
      <c r="Y20" s="68">
        <v>1</v>
      </c>
      <c r="Z20" s="68">
        <v>1</v>
      </c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33">
        <f t="shared" ref="AK20" si="18">SUM(G21:H21)+SUM(K21:O21)+SUM(R21:V21)+SUM(X21:Z21)</f>
        <v>10.5</v>
      </c>
      <c r="AL20" s="33">
        <f t="shared" ref="AL20" si="19">I21+J21+P21+Q21+W21+AA21+AB21+AC21+AD21+AE21+AF21+AG21+AH21+AI21+AJ21</f>
        <v>9</v>
      </c>
      <c r="AM20" s="34">
        <f t="shared" ref="AM20" si="20">F21</f>
        <v>0</v>
      </c>
      <c r="AN20" s="89"/>
      <c r="AO20" s="15"/>
    </row>
    <row r="21" spans="2:41">
      <c r="B21" s="12"/>
      <c r="C21" s="13"/>
      <c r="D21" s="13"/>
      <c r="E21" s="13"/>
      <c r="F21" s="48"/>
      <c r="G21" s="48">
        <v>2</v>
      </c>
      <c r="H21" s="48"/>
      <c r="I21" s="48">
        <v>6</v>
      </c>
      <c r="J21" s="48"/>
      <c r="K21" s="48">
        <v>1</v>
      </c>
      <c r="L21" s="48"/>
      <c r="M21" s="48">
        <v>1</v>
      </c>
      <c r="N21" s="48">
        <v>1.5</v>
      </c>
      <c r="O21" s="48">
        <v>1</v>
      </c>
      <c r="P21" s="48"/>
      <c r="Q21" s="48"/>
      <c r="R21" s="48"/>
      <c r="S21" s="48">
        <v>4</v>
      </c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>
        <v>3</v>
      </c>
      <c r="AJ21" s="48"/>
      <c r="AK21" s="35"/>
      <c r="AL21" s="35"/>
      <c r="AM21" s="36"/>
      <c r="AN21" s="36"/>
      <c r="AO21" s="15"/>
    </row>
    <row r="22" spans="2:41">
      <c r="B22" s="12">
        <v>14</v>
      </c>
      <c r="C22" s="13" t="s">
        <v>91</v>
      </c>
      <c r="D22" s="13" t="s">
        <v>93</v>
      </c>
      <c r="E22" s="13" t="s">
        <v>116</v>
      </c>
      <c r="F22" s="68"/>
      <c r="G22" s="68">
        <v>1</v>
      </c>
      <c r="H22" s="68">
        <v>1</v>
      </c>
      <c r="I22" s="68"/>
      <c r="J22" s="68"/>
      <c r="K22" s="68">
        <v>1</v>
      </c>
      <c r="L22" s="68">
        <v>1</v>
      </c>
      <c r="M22" s="68">
        <v>1</v>
      </c>
      <c r="N22" s="68">
        <v>1</v>
      </c>
      <c r="O22" s="68">
        <v>1</v>
      </c>
      <c r="P22" s="68"/>
      <c r="Q22" s="68"/>
      <c r="R22" s="68">
        <v>1</v>
      </c>
      <c r="S22" s="68">
        <v>1</v>
      </c>
      <c r="T22" s="68">
        <v>1</v>
      </c>
      <c r="U22" s="68">
        <v>1</v>
      </c>
      <c r="V22" s="68">
        <v>1</v>
      </c>
      <c r="W22" s="68"/>
      <c r="X22" s="68">
        <v>1</v>
      </c>
      <c r="Y22" s="68">
        <v>1</v>
      </c>
      <c r="Z22" s="68">
        <v>1</v>
      </c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33">
        <f t="shared" ref="AK22" si="21">SUM(G23:H23)+SUM(K23:O23)+SUM(R23:V23)+SUM(X23:Z23)</f>
        <v>0</v>
      </c>
      <c r="AL22" s="33">
        <f t="shared" ref="AL22" si="22">I23+J23+P23+Q23+W23+AA23+AB23+AC23+AD23+AE23+AF23+AG23+AH23+AI23+AJ23</f>
        <v>14.5</v>
      </c>
      <c r="AM22" s="34">
        <f t="shared" ref="AM22" si="23">F23</f>
        <v>0</v>
      </c>
      <c r="AN22" s="89"/>
      <c r="AO22" s="15"/>
    </row>
    <row r="23" s="1" customFormat="1" spans="1:127">
      <c r="A23" s="3"/>
      <c r="B23" s="16"/>
      <c r="C23" s="17"/>
      <c r="D23" s="17" t="s">
        <v>93</v>
      </c>
      <c r="E23" s="17"/>
      <c r="F23" s="48"/>
      <c r="G23" s="48"/>
      <c r="H23" s="48"/>
      <c r="I23" s="48"/>
      <c r="J23" s="48">
        <v>7.5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>
        <v>7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35"/>
      <c r="AL23" s="35"/>
      <c r="AM23" s="36"/>
      <c r="AN23" s="36"/>
      <c r="AO23" s="15"/>
      <c r="AP23" s="3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</row>
    <row r="24" spans="2:41">
      <c r="B24" s="12">
        <v>21</v>
      </c>
      <c r="C24" s="13" t="s">
        <v>28</v>
      </c>
      <c r="D24" s="13" t="s">
        <v>90</v>
      </c>
      <c r="E24" s="13" t="s">
        <v>49</v>
      </c>
      <c r="F24" s="68"/>
      <c r="G24" s="68">
        <v>1</v>
      </c>
      <c r="H24" s="68">
        <v>1</v>
      </c>
      <c r="I24" s="68"/>
      <c r="J24" s="68"/>
      <c r="K24" s="68">
        <v>1</v>
      </c>
      <c r="L24" s="68">
        <v>1</v>
      </c>
      <c r="M24" s="68">
        <v>1</v>
      </c>
      <c r="N24" s="68">
        <v>1</v>
      </c>
      <c r="O24" s="68">
        <v>1</v>
      </c>
      <c r="P24" s="68"/>
      <c r="Q24" s="68"/>
      <c r="R24" s="68">
        <v>1</v>
      </c>
      <c r="S24" s="68">
        <v>1</v>
      </c>
      <c r="T24" s="68">
        <v>1</v>
      </c>
      <c r="U24" s="68">
        <v>1</v>
      </c>
      <c r="V24" s="68">
        <v>1</v>
      </c>
      <c r="W24" s="68"/>
      <c r="X24" s="68">
        <v>1</v>
      </c>
      <c r="Y24" s="68">
        <v>1</v>
      </c>
      <c r="Z24" s="68">
        <v>1</v>
      </c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33">
        <f t="shared" ref="AK24" si="24">SUM(G25:H25)+SUM(K25:O25)+SUM(R25:V25)+SUM(X25:Z25)</f>
        <v>7</v>
      </c>
      <c r="AL24" s="33">
        <f t="shared" ref="AL24" si="25">I25+J25+P25+Q25+W25+AA25+AB25+AC25+AD25+AE25+AF25+AG25+AH25+AI25+AJ25</f>
        <v>0</v>
      </c>
      <c r="AM24" s="34">
        <f t="shared" ref="AM24" si="26">F25</f>
        <v>0</v>
      </c>
      <c r="AN24" s="89"/>
      <c r="AO24" s="15" t="s">
        <v>133</v>
      </c>
    </row>
    <row r="25" s="1" customFormat="1" spans="1:127">
      <c r="A25" s="3"/>
      <c r="B25" s="16"/>
      <c r="C25" s="17"/>
      <c r="D25" s="17"/>
      <c r="E25" s="17"/>
      <c r="F25" s="48"/>
      <c r="G25" s="48"/>
      <c r="H25" s="48"/>
      <c r="I25" s="48"/>
      <c r="J25" s="48"/>
      <c r="K25" s="48"/>
      <c r="L25" s="48">
        <v>1</v>
      </c>
      <c r="M25" s="48">
        <v>1</v>
      </c>
      <c r="N25" s="48">
        <v>2</v>
      </c>
      <c r="O25" s="48"/>
      <c r="P25" s="48"/>
      <c r="Q25" s="48"/>
      <c r="R25" s="48"/>
      <c r="S25" s="48"/>
      <c r="T25" s="48"/>
      <c r="U25" s="48">
        <v>1</v>
      </c>
      <c r="V25" s="48">
        <v>1</v>
      </c>
      <c r="W25" s="48"/>
      <c r="X25" s="48"/>
      <c r="Y25" s="48">
        <v>1</v>
      </c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35"/>
      <c r="AL25" s="35"/>
      <c r="AM25" s="36"/>
      <c r="AN25" s="36"/>
      <c r="AO25" s="15"/>
      <c r="AP25" s="3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</row>
    <row r="26" spans="2:41">
      <c r="B26" s="8">
        <v>99031</v>
      </c>
      <c r="C26" s="13" t="s">
        <v>91</v>
      </c>
      <c r="D26" s="13" t="s">
        <v>134</v>
      </c>
      <c r="E26" s="13" t="s">
        <v>50</v>
      </c>
      <c r="F26" s="68"/>
      <c r="G26" s="68">
        <v>1</v>
      </c>
      <c r="H26" s="68">
        <v>1</v>
      </c>
      <c r="I26" s="68"/>
      <c r="J26" s="68"/>
      <c r="K26" s="68">
        <v>1</v>
      </c>
      <c r="L26" s="68">
        <v>1</v>
      </c>
      <c r="M26" s="68">
        <v>1</v>
      </c>
      <c r="N26" s="68">
        <v>1</v>
      </c>
      <c r="O26" s="68">
        <v>1</v>
      </c>
      <c r="P26" s="68"/>
      <c r="Q26" s="68"/>
      <c r="R26" s="68">
        <v>1</v>
      </c>
      <c r="S26" s="68">
        <v>1</v>
      </c>
      <c r="T26" s="68">
        <v>1</v>
      </c>
      <c r="U26" s="68">
        <v>1</v>
      </c>
      <c r="V26" s="68">
        <v>1</v>
      </c>
      <c r="W26" s="68"/>
      <c r="X26" s="68">
        <v>1</v>
      </c>
      <c r="Y26" s="68">
        <v>1</v>
      </c>
      <c r="Z26" s="68">
        <v>1</v>
      </c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33">
        <f t="shared" ref="AK26" si="27">SUM(G27:H27)+SUM(K27:O27)+SUM(R27:V27)+SUM(X27:Z27)</f>
        <v>0</v>
      </c>
      <c r="AL26" s="33">
        <f t="shared" ref="AL26" si="28">I27+J27+P27+Q27+W27+AA27+AB27+AC27+AD27+AE27+AF27+AG27+AH27+AI27+AJ27</f>
        <v>0</v>
      </c>
      <c r="AM26" s="34">
        <f t="shared" ref="AM26" si="29">F27</f>
        <v>0</v>
      </c>
      <c r="AN26" s="89"/>
      <c r="AO26" s="15"/>
    </row>
    <row r="27" spans="2:41">
      <c r="B27" s="12"/>
      <c r="C27" s="13"/>
      <c r="D27" s="13"/>
      <c r="E27" s="1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35"/>
      <c r="AL27" s="35"/>
      <c r="AM27" s="36"/>
      <c r="AN27" s="36"/>
      <c r="AO27" s="15"/>
    </row>
    <row r="28" spans="2:41">
      <c r="B28" s="12">
        <v>99500</v>
      </c>
      <c r="C28" s="18" t="s">
        <v>121</v>
      </c>
      <c r="D28" s="13" t="s">
        <v>93</v>
      </c>
      <c r="E28" s="18" t="s">
        <v>51</v>
      </c>
      <c r="F28" s="47"/>
      <c r="G28" s="47">
        <v>1</v>
      </c>
      <c r="H28" s="70">
        <v>1</v>
      </c>
      <c r="I28" s="47"/>
      <c r="J28" s="47"/>
      <c r="K28" s="47">
        <v>1</v>
      </c>
      <c r="L28" s="68">
        <v>1</v>
      </c>
      <c r="M28" s="68">
        <v>1</v>
      </c>
      <c r="N28" s="47">
        <v>1</v>
      </c>
      <c r="O28" s="47">
        <v>1</v>
      </c>
      <c r="P28" s="47"/>
      <c r="Q28" s="47"/>
      <c r="R28" s="47">
        <v>1</v>
      </c>
      <c r="S28" s="68">
        <v>1</v>
      </c>
      <c r="T28" s="68">
        <v>1</v>
      </c>
      <c r="U28" s="47">
        <v>1</v>
      </c>
      <c r="V28" s="47">
        <v>1</v>
      </c>
      <c r="W28" s="47"/>
      <c r="X28" s="47">
        <v>1</v>
      </c>
      <c r="Y28" s="68">
        <v>1</v>
      </c>
      <c r="Z28" s="68">
        <v>1</v>
      </c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33">
        <f t="shared" ref="AK28" si="30">SUM(G29:H29)+SUM(K29:O29)+SUM(R29:V29)+SUM(X29:Z29)</f>
        <v>39.5</v>
      </c>
      <c r="AL28" s="33">
        <f t="shared" ref="AL28" si="31">I29+J29+P29+Q29+W29+AA29+AB29+AC29+AD29+AE29+AF29+AG29+AH29+AI29+AJ29</f>
        <v>26</v>
      </c>
      <c r="AM28" s="34">
        <f t="shared" ref="AM28" si="32">F29</f>
        <v>0</v>
      </c>
      <c r="AN28" s="92"/>
      <c r="AO28" s="42"/>
    </row>
    <row r="29" s="1" customFormat="1" spans="1:127">
      <c r="A29" s="3"/>
      <c r="B29" s="16"/>
      <c r="C29" s="17"/>
      <c r="D29" s="17"/>
      <c r="E29" s="17"/>
      <c r="F29" s="71"/>
      <c r="G29" s="71">
        <v>3</v>
      </c>
      <c r="H29" s="71">
        <v>4</v>
      </c>
      <c r="I29" s="71">
        <v>11</v>
      </c>
      <c r="J29" s="71"/>
      <c r="K29" s="71">
        <v>3</v>
      </c>
      <c r="L29" s="71">
        <v>3</v>
      </c>
      <c r="M29" s="71">
        <v>4</v>
      </c>
      <c r="N29" s="71">
        <v>4.5</v>
      </c>
      <c r="O29" s="71">
        <v>3</v>
      </c>
      <c r="P29" s="71">
        <v>11</v>
      </c>
      <c r="Q29" s="71"/>
      <c r="R29" s="71">
        <v>3</v>
      </c>
      <c r="S29" s="71">
        <v>3</v>
      </c>
      <c r="T29" s="71">
        <v>0</v>
      </c>
      <c r="U29" s="71">
        <v>3</v>
      </c>
      <c r="V29" s="71">
        <v>3</v>
      </c>
      <c r="W29" s="71">
        <v>4</v>
      </c>
      <c r="X29" s="71">
        <v>3</v>
      </c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35"/>
      <c r="AL29" s="35"/>
      <c r="AM29" s="36"/>
      <c r="AN29" s="93"/>
      <c r="AO29" s="42"/>
      <c r="AP29" s="3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</row>
    <row r="30" spans="2:41">
      <c r="B30" s="12">
        <v>99771</v>
      </c>
      <c r="C30" s="18" t="s">
        <v>121</v>
      </c>
      <c r="D30" s="13" t="s">
        <v>93</v>
      </c>
      <c r="E30" s="13" t="s">
        <v>53</v>
      </c>
      <c r="F30" s="86"/>
      <c r="G30" s="86">
        <v>1</v>
      </c>
      <c r="H30" s="86">
        <v>1</v>
      </c>
      <c r="I30" s="86"/>
      <c r="J30" s="86"/>
      <c r="K30" s="86">
        <v>1</v>
      </c>
      <c r="L30" s="68">
        <v>1</v>
      </c>
      <c r="M30" s="68">
        <v>1</v>
      </c>
      <c r="N30" s="86">
        <v>1</v>
      </c>
      <c r="O30" s="86">
        <v>1</v>
      </c>
      <c r="P30" s="86"/>
      <c r="Q30" s="86"/>
      <c r="R30" s="86">
        <v>1</v>
      </c>
      <c r="S30" s="68">
        <v>1</v>
      </c>
      <c r="T30" s="68">
        <v>1</v>
      </c>
      <c r="U30" s="86">
        <v>1</v>
      </c>
      <c r="V30" s="86">
        <v>1</v>
      </c>
      <c r="W30" s="86"/>
      <c r="X30" s="86">
        <v>1</v>
      </c>
      <c r="Y30" s="86">
        <v>1</v>
      </c>
      <c r="Z30" s="86">
        <v>1</v>
      </c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33">
        <f t="shared" ref="AK30" si="33">SUM(G31:H31)+SUM(K31:O31)+SUM(R31:V31)+SUM(X31:Z31)</f>
        <v>38.5</v>
      </c>
      <c r="AL30" s="33">
        <f t="shared" ref="AL30" si="34">I31+J31+P31+Q31+W31+AA31+AB31+AC31+AD31+AE31+AF31+AG31+AH31+AI31+AJ31</f>
        <v>32</v>
      </c>
      <c r="AM30" s="34">
        <f t="shared" ref="AM30" si="35">F31</f>
        <v>0</v>
      </c>
      <c r="AN30" s="92"/>
      <c r="AO30" s="57" t="s">
        <v>135</v>
      </c>
    </row>
    <row r="31" s="1" customFormat="1" spans="1:127">
      <c r="A31" s="3"/>
      <c r="B31" s="16"/>
      <c r="C31" s="17"/>
      <c r="D31" s="17"/>
      <c r="E31" s="17"/>
      <c r="F31" s="71"/>
      <c r="G31" s="71">
        <v>3</v>
      </c>
      <c r="H31" s="71">
        <v>4</v>
      </c>
      <c r="I31" s="71">
        <v>11</v>
      </c>
      <c r="J31" s="71">
        <v>3.5</v>
      </c>
      <c r="K31" s="71">
        <v>3</v>
      </c>
      <c r="L31" s="71">
        <v>2</v>
      </c>
      <c r="M31" s="71">
        <v>4</v>
      </c>
      <c r="N31" s="71">
        <v>4.5</v>
      </c>
      <c r="O31" s="71">
        <v>3</v>
      </c>
      <c r="P31" s="71">
        <v>11</v>
      </c>
      <c r="Q31" s="71"/>
      <c r="R31" s="71">
        <v>3</v>
      </c>
      <c r="S31" s="109">
        <v>3</v>
      </c>
      <c r="T31" s="71">
        <v>0</v>
      </c>
      <c r="U31" s="71">
        <v>3</v>
      </c>
      <c r="V31" s="71">
        <v>3</v>
      </c>
      <c r="W31" s="71">
        <v>6.5</v>
      </c>
      <c r="X31" s="71">
        <v>3</v>
      </c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35"/>
      <c r="AL31" s="35"/>
      <c r="AM31" s="36"/>
      <c r="AN31" s="93"/>
      <c r="AO31" s="42"/>
      <c r="AP31" s="3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</row>
    <row r="32" spans="2:41">
      <c r="B32" s="12">
        <v>5180004</v>
      </c>
      <c r="C32" s="13" t="s">
        <v>121</v>
      </c>
      <c r="D32" s="13" t="s">
        <v>93</v>
      </c>
      <c r="E32" s="13" t="s">
        <v>55</v>
      </c>
      <c r="F32" s="86"/>
      <c r="G32" s="86">
        <v>1</v>
      </c>
      <c r="H32" s="86">
        <v>1</v>
      </c>
      <c r="I32" s="86"/>
      <c r="J32" s="86"/>
      <c r="K32" s="86">
        <v>1</v>
      </c>
      <c r="L32" s="68">
        <v>1</v>
      </c>
      <c r="M32" s="68">
        <v>1</v>
      </c>
      <c r="N32" s="86">
        <v>1</v>
      </c>
      <c r="O32" s="86">
        <v>1</v>
      </c>
      <c r="P32" s="86"/>
      <c r="Q32" s="86"/>
      <c r="R32" s="86">
        <v>1</v>
      </c>
      <c r="S32" s="68">
        <v>1</v>
      </c>
      <c r="T32" s="68">
        <v>1</v>
      </c>
      <c r="U32" s="86">
        <v>1</v>
      </c>
      <c r="V32" s="86">
        <v>1</v>
      </c>
      <c r="W32" s="86"/>
      <c r="X32" s="86">
        <v>1</v>
      </c>
      <c r="Y32" s="86">
        <v>1</v>
      </c>
      <c r="Z32" s="86">
        <v>1</v>
      </c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33">
        <f t="shared" ref="AK32" si="36">SUM(G33:H33)+SUM(K33:O33)+SUM(R33:V33)+SUM(X33:Z33)</f>
        <v>0</v>
      </c>
      <c r="AL32" s="33">
        <f t="shared" ref="AL32" si="37">I33+J33+P33+Q33+W33+AA33+AB33+AC33+AD33+AE33+AF33+AG33+AH33+AI33+AJ33</f>
        <v>0</v>
      </c>
      <c r="AM32" s="34"/>
      <c r="AN32" s="89"/>
      <c r="AO32" s="42"/>
    </row>
    <row r="33" spans="2:41">
      <c r="B33" s="12"/>
      <c r="C33" s="13"/>
      <c r="D33" s="13"/>
      <c r="E33" s="13"/>
      <c r="F33" s="100" t="s">
        <v>136</v>
      </c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10"/>
      <c r="R33" s="48"/>
      <c r="S33" s="48"/>
      <c r="T33" s="48">
        <v>0</v>
      </c>
      <c r="U33" s="48"/>
      <c r="V33" s="48"/>
      <c r="W33" s="48"/>
      <c r="X33" s="48"/>
      <c r="Y33" s="71"/>
      <c r="Z33" s="71"/>
      <c r="AA33" s="48"/>
      <c r="AB33" s="48"/>
      <c r="AC33" s="48"/>
      <c r="AD33" s="48"/>
      <c r="AE33" s="48"/>
      <c r="AF33" s="48"/>
      <c r="AG33" s="48"/>
      <c r="AH33" s="48"/>
      <c r="AI33" s="48"/>
      <c r="AJ33" s="71"/>
      <c r="AK33" s="35"/>
      <c r="AL33" s="35"/>
      <c r="AM33" s="36"/>
      <c r="AN33" s="36"/>
      <c r="AO33" s="42"/>
    </row>
    <row r="34" spans="2:41">
      <c r="B34" s="8">
        <v>22</v>
      </c>
      <c r="C34" s="13" t="s">
        <v>121</v>
      </c>
      <c r="D34" s="13" t="s">
        <v>93</v>
      </c>
      <c r="E34" s="13" t="s">
        <v>57</v>
      </c>
      <c r="F34" s="86"/>
      <c r="G34" s="86">
        <v>1</v>
      </c>
      <c r="H34" s="86">
        <v>1</v>
      </c>
      <c r="I34" s="86"/>
      <c r="J34" s="86"/>
      <c r="K34" s="86">
        <v>1</v>
      </c>
      <c r="L34" s="68">
        <v>1</v>
      </c>
      <c r="M34" s="68">
        <v>1</v>
      </c>
      <c r="N34" s="86">
        <v>1</v>
      </c>
      <c r="O34" s="86">
        <v>1</v>
      </c>
      <c r="P34" s="86"/>
      <c r="Q34" s="86"/>
      <c r="R34" s="86">
        <v>1</v>
      </c>
      <c r="S34" s="68">
        <v>1</v>
      </c>
      <c r="T34" s="68">
        <v>1</v>
      </c>
      <c r="U34" s="86">
        <v>1</v>
      </c>
      <c r="V34" s="86">
        <v>1</v>
      </c>
      <c r="W34" s="86"/>
      <c r="X34" s="86">
        <v>1</v>
      </c>
      <c r="Y34" s="86">
        <v>1</v>
      </c>
      <c r="Z34" s="86">
        <v>1</v>
      </c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33">
        <f t="shared" ref="AK34" si="38">SUM(G35:H35)+SUM(K35:O35)+SUM(R35:V35)+SUM(X35:Z35)</f>
        <v>39</v>
      </c>
      <c r="AL34" s="33">
        <f t="shared" ref="AL34" si="39">I35+J35+P35+Q35+W35+AA35+AB35+AC35+AD35+AE35+AF35+AG35+AH35+AI35+AJ35</f>
        <v>26</v>
      </c>
      <c r="AM34" s="34">
        <f t="shared" ref="AM34" si="40">F35</f>
        <v>0</v>
      </c>
      <c r="AN34" s="92"/>
      <c r="AO34" s="42"/>
    </row>
    <row r="35" spans="2:41">
      <c r="B35" s="12"/>
      <c r="C35" s="13"/>
      <c r="D35" s="13"/>
      <c r="E35" s="13"/>
      <c r="F35" s="48"/>
      <c r="G35" s="48">
        <v>3</v>
      </c>
      <c r="H35" s="48">
        <v>4</v>
      </c>
      <c r="I35" s="48">
        <v>11</v>
      </c>
      <c r="J35" s="48"/>
      <c r="K35" s="48">
        <v>3</v>
      </c>
      <c r="L35" s="48">
        <v>3</v>
      </c>
      <c r="M35" s="48">
        <v>4</v>
      </c>
      <c r="N35" s="48">
        <v>4</v>
      </c>
      <c r="O35" s="48">
        <v>3</v>
      </c>
      <c r="P35" s="48">
        <v>11</v>
      </c>
      <c r="Q35" s="48"/>
      <c r="R35" s="48">
        <v>3</v>
      </c>
      <c r="S35" s="48">
        <v>3</v>
      </c>
      <c r="T35" s="48">
        <v>0</v>
      </c>
      <c r="U35" s="48">
        <v>3</v>
      </c>
      <c r="V35" s="48">
        <v>3</v>
      </c>
      <c r="W35" s="48">
        <v>4</v>
      </c>
      <c r="X35" s="48">
        <v>3</v>
      </c>
      <c r="Y35" s="71"/>
      <c r="Z35" s="71"/>
      <c r="AA35" s="48"/>
      <c r="AB35" s="48"/>
      <c r="AC35" s="48"/>
      <c r="AD35" s="48"/>
      <c r="AE35" s="48"/>
      <c r="AF35" s="48"/>
      <c r="AG35" s="48"/>
      <c r="AH35" s="48"/>
      <c r="AI35" s="48"/>
      <c r="AJ35" s="71"/>
      <c r="AK35" s="35"/>
      <c r="AL35" s="35"/>
      <c r="AM35" s="36"/>
      <c r="AN35" s="93"/>
      <c r="AO35" s="42"/>
    </row>
    <row r="36" spans="2:41">
      <c r="B36" s="12">
        <v>25</v>
      </c>
      <c r="C36" s="13" t="s">
        <v>121</v>
      </c>
      <c r="D36" s="13" t="s">
        <v>93</v>
      </c>
      <c r="E36" s="13" t="s">
        <v>77</v>
      </c>
      <c r="G36" s="102">
        <v>1</v>
      </c>
      <c r="H36" s="102">
        <v>1</v>
      </c>
      <c r="I36" s="102"/>
      <c r="J36" s="102"/>
      <c r="K36" s="102">
        <v>1</v>
      </c>
      <c r="L36" s="68">
        <v>1</v>
      </c>
      <c r="M36" s="68">
        <v>1</v>
      </c>
      <c r="N36" s="102">
        <v>1</v>
      </c>
      <c r="O36" s="102">
        <v>1</v>
      </c>
      <c r="P36" s="102"/>
      <c r="Q36" s="102"/>
      <c r="R36" s="102">
        <v>1</v>
      </c>
      <c r="S36" s="68">
        <v>1</v>
      </c>
      <c r="T36" s="68">
        <v>1</v>
      </c>
      <c r="U36" s="102">
        <v>1</v>
      </c>
      <c r="V36" s="102">
        <v>1</v>
      </c>
      <c r="W36" s="102"/>
      <c r="X36" s="102">
        <v>1</v>
      </c>
      <c r="Y36" s="86">
        <v>1</v>
      </c>
      <c r="Z36" s="86">
        <v>1</v>
      </c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33">
        <f t="shared" ref="AK36" si="41">SUM(G37:H37)+SUM(K37:O37)+SUM(R37:V37)+SUM(X37:Z37)</f>
        <v>14</v>
      </c>
      <c r="AL36" s="33">
        <f t="shared" ref="AL36" si="42">I37+J37+P37+Q37+W37+AA37+AB37+AC37+AD37+AE37+AF37+AG37+AH37+AI37+AJ37</f>
        <v>10</v>
      </c>
      <c r="AM36" s="34">
        <f t="shared" ref="AM36" si="43">F37</f>
        <v>12.5</v>
      </c>
      <c r="AN36" s="89"/>
      <c r="AO36" s="15"/>
    </row>
    <row r="37" s="2" customFormat="1" spans="1:127">
      <c r="A37" s="3"/>
      <c r="B37" s="20"/>
      <c r="C37" s="17"/>
      <c r="D37" s="17"/>
      <c r="E37" s="17"/>
      <c r="F37" s="75">
        <v>12.5</v>
      </c>
      <c r="G37" s="75">
        <v>4</v>
      </c>
      <c r="H37" s="75">
        <v>2</v>
      </c>
      <c r="I37" s="75">
        <v>10</v>
      </c>
      <c r="J37" s="75"/>
      <c r="K37" s="75">
        <v>2</v>
      </c>
      <c r="L37" s="75">
        <v>2</v>
      </c>
      <c r="M37" s="75">
        <v>2</v>
      </c>
      <c r="N37" s="75">
        <v>2</v>
      </c>
      <c r="O37" s="106" t="s">
        <v>137</v>
      </c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11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35"/>
      <c r="AL37" s="35"/>
      <c r="AM37" s="36"/>
      <c r="AN37" s="94"/>
      <c r="AO37" s="95"/>
      <c r="AP37" s="3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</row>
    <row r="38" spans="2:41">
      <c r="B38" s="12">
        <v>4003897</v>
      </c>
      <c r="C38" s="13" t="s">
        <v>91</v>
      </c>
      <c r="D38" s="13" t="s">
        <v>134</v>
      </c>
      <c r="E38" s="13" t="s">
        <v>59</v>
      </c>
      <c r="G38" s="102">
        <v>1</v>
      </c>
      <c r="H38" s="102">
        <v>1</v>
      </c>
      <c r="I38" s="102"/>
      <c r="J38" s="102"/>
      <c r="K38" s="102">
        <v>1</v>
      </c>
      <c r="L38" s="68">
        <v>1</v>
      </c>
      <c r="M38" s="68">
        <v>1</v>
      </c>
      <c r="N38" s="102">
        <v>1</v>
      </c>
      <c r="O38" s="102">
        <v>1</v>
      </c>
      <c r="P38" s="102"/>
      <c r="Q38" s="102"/>
      <c r="R38" s="102">
        <v>1</v>
      </c>
      <c r="S38" s="68">
        <v>1</v>
      </c>
      <c r="T38" s="68">
        <v>1</v>
      </c>
      <c r="U38" s="102">
        <v>1</v>
      </c>
      <c r="V38" s="102">
        <v>1</v>
      </c>
      <c r="W38" s="102"/>
      <c r="X38" s="102">
        <v>1</v>
      </c>
      <c r="Y38" s="68">
        <v>1</v>
      </c>
      <c r="Z38" s="68">
        <v>1</v>
      </c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33">
        <f t="shared" ref="AK38" si="44">SUM(G39:H39)+SUM(K39:O39)+SUM(R39:V39)+SUM(X39:Z39)</f>
        <v>0</v>
      </c>
      <c r="AL38" s="33">
        <f t="shared" ref="AL38" si="45">I39+J39+P39+Q39+W39+AA39+AB39+AC39+AD39+AE39+AF39+AG39+AH39+AI39+AJ39</f>
        <v>0</v>
      </c>
      <c r="AM38" s="34">
        <f t="shared" ref="AM38" si="46">F39</f>
        <v>0</v>
      </c>
      <c r="AN38" s="89"/>
      <c r="AO38" s="15"/>
    </row>
    <row r="39" s="2" customFormat="1" spans="1:127">
      <c r="A39" s="3"/>
      <c r="B39" s="20"/>
      <c r="C39" s="17"/>
      <c r="D39" s="17"/>
      <c r="E39" s="17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35"/>
      <c r="AL39" s="35"/>
      <c r="AM39" s="36"/>
      <c r="AN39" s="94"/>
      <c r="AO39" s="95"/>
      <c r="AP39" s="3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</row>
    <row r="40" spans="2:41">
      <c r="B40" s="12">
        <v>4004394</v>
      </c>
      <c r="C40" s="13" t="s">
        <v>91</v>
      </c>
      <c r="D40" s="13" t="s">
        <v>132</v>
      </c>
      <c r="E40" s="13" t="s">
        <v>61</v>
      </c>
      <c r="G40" s="102">
        <v>1</v>
      </c>
      <c r="H40" s="102">
        <v>1</v>
      </c>
      <c r="I40" s="102"/>
      <c r="J40" s="102"/>
      <c r="K40" s="102">
        <v>1</v>
      </c>
      <c r="L40" s="68">
        <v>1</v>
      </c>
      <c r="M40" s="68">
        <v>1</v>
      </c>
      <c r="N40" s="102">
        <v>1</v>
      </c>
      <c r="O40" s="102">
        <v>1</v>
      </c>
      <c r="P40" s="102"/>
      <c r="Q40" s="102"/>
      <c r="R40" s="102">
        <v>1</v>
      </c>
      <c r="S40" s="68">
        <v>1</v>
      </c>
      <c r="T40" s="68">
        <v>1</v>
      </c>
      <c r="U40" s="102">
        <v>1</v>
      </c>
      <c r="V40" s="102">
        <v>1</v>
      </c>
      <c r="W40" s="102"/>
      <c r="X40" s="102">
        <v>1</v>
      </c>
      <c r="Y40" s="68">
        <v>1</v>
      </c>
      <c r="Z40" s="68">
        <v>1</v>
      </c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33">
        <f t="shared" ref="AK40" si="47">SUM(G41:H41)+SUM(K41:O41)+SUM(R41:V41)+SUM(X41:Z41)</f>
        <v>4</v>
      </c>
      <c r="AL40" s="33">
        <f t="shared" ref="AL40" si="48">I41+J41+P41+Q41+W41+AA41+AB41+AC41+AD41+AE41+AF41+AG41+AH41+AI41+AJ41</f>
        <v>0</v>
      </c>
      <c r="AM40" s="34">
        <f t="shared" ref="AM40" si="49">F41</f>
        <v>7.5</v>
      </c>
      <c r="AN40" s="89"/>
      <c r="AO40" s="15"/>
    </row>
    <row r="41" s="2" customFormat="1" spans="1:127">
      <c r="A41" s="3"/>
      <c r="B41" s="20"/>
      <c r="C41" s="17"/>
      <c r="D41" s="17" t="s">
        <v>90</v>
      </c>
      <c r="E41" s="17"/>
      <c r="F41" s="75">
        <v>7.5</v>
      </c>
      <c r="G41" s="75">
        <v>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35"/>
      <c r="AL41" s="35"/>
      <c r="AM41" s="36"/>
      <c r="AN41" s="94"/>
      <c r="AO41" s="95"/>
      <c r="AP41" s="3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</row>
    <row r="42" spans="2:41">
      <c r="B42" s="12">
        <v>4008724</v>
      </c>
      <c r="C42" s="13" t="s">
        <v>91</v>
      </c>
      <c r="D42" s="13" t="s">
        <v>130</v>
      </c>
      <c r="E42" s="13" t="s">
        <v>63</v>
      </c>
      <c r="G42" s="102">
        <v>1</v>
      </c>
      <c r="H42" s="102">
        <v>1</v>
      </c>
      <c r="I42" s="102"/>
      <c r="J42" s="102"/>
      <c r="K42" s="102">
        <v>1</v>
      </c>
      <c r="L42" s="68">
        <v>1</v>
      </c>
      <c r="M42" s="72">
        <v>1</v>
      </c>
      <c r="N42" s="102">
        <v>1</v>
      </c>
      <c r="O42" s="102">
        <v>1</v>
      </c>
      <c r="P42" s="102"/>
      <c r="Q42" s="102"/>
      <c r="R42" s="102">
        <v>1</v>
      </c>
      <c r="S42" s="68">
        <v>1</v>
      </c>
      <c r="T42" s="68">
        <v>1</v>
      </c>
      <c r="U42" s="102">
        <v>1</v>
      </c>
      <c r="V42" s="102">
        <v>1</v>
      </c>
      <c r="W42" s="102"/>
      <c r="X42" s="102">
        <v>1</v>
      </c>
      <c r="Y42" s="68">
        <v>1</v>
      </c>
      <c r="Z42" s="68">
        <v>1</v>
      </c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33">
        <f t="shared" ref="AK42" si="50">SUM(G43:H43)+SUM(K43:O43)+SUM(R43:V43)+SUM(X43:Z43)</f>
        <v>6</v>
      </c>
      <c r="AL42" s="33">
        <f t="shared" ref="AL42" si="51">I43+J43+P43+Q43+W43+AA43+AB43+AC43+AD43+AE43+AF43+AG43+AH43+AI43+AJ43</f>
        <v>8</v>
      </c>
      <c r="AM42" s="34">
        <f t="shared" ref="AM42" si="52">F43</f>
        <v>7</v>
      </c>
      <c r="AN42" s="89"/>
      <c r="AO42" s="15" t="s">
        <v>138</v>
      </c>
    </row>
    <row r="43" s="2" customFormat="1" spans="1:127">
      <c r="A43" s="3"/>
      <c r="B43" s="20"/>
      <c r="C43" s="17"/>
      <c r="D43" s="17"/>
      <c r="E43" s="17"/>
      <c r="F43" s="75">
        <v>7</v>
      </c>
      <c r="G43" s="75">
        <v>4</v>
      </c>
      <c r="H43" s="75">
        <v>2</v>
      </c>
      <c r="I43" s="75">
        <v>8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35"/>
      <c r="AL43" s="35"/>
      <c r="AM43" s="36"/>
      <c r="AN43" s="94"/>
      <c r="AO43" s="95"/>
      <c r="AP43" s="3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</row>
    <row r="44" spans="2:41">
      <c r="B44" s="12">
        <v>4009567</v>
      </c>
      <c r="C44" s="13" t="s">
        <v>91</v>
      </c>
      <c r="D44" s="13" t="s">
        <v>130</v>
      </c>
      <c r="E44" s="13" t="s">
        <v>65</v>
      </c>
      <c r="G44" s="69">
        <v>1</v>
      </c>
      <c r="H44" s="69">
        <v>1</v>
      </c>
      <c r="I44" s="69"/>
      <c r="J44" s="69"/>
      <c r="K44" s="69">
        <v>1</v>
      </c>
      <c r="L44" s="68">
        <v>1</v>
      </c>
      <c r="M44" s="68">
        <v>1</v>
      </c>
      <c r="N44" s="69">
        <v>1</v>
      </c>
      <c r="O44" s="69">
        <v>1</v>
      </c>
      <c r="P44" s="69"/>
      <c r="Q44" s="69"/>
      <c r="R44" s="69">
        <v>1</v>
      </c>
      <c r="S44" s="68">
        <v>1</v>
      </c>
      <c r="T44" s="68">
        <v>1</v>
      </c>
      <c r="U44" s="69">
        <v>1</v>
      </c>
      <c r="V44" s="69">
        <v>1</v>
      </c>
      <c r="W44" s="69"/>
      <c r="X44" s="69">
        <v>1</v>
      </c>
      <c r="Y44" s="68">
        <v>1</v>
      </c>
      <c r="Z44" s="68">
        <v>1</v>
      </c>
      <c r="AA44" s="69"/>
      <c r="AB44" s="69"/>
      <c r="AC44" s="69"/>
      <c r="AD44" s="69"/>
      <c r="AE44" s="102"/>
      <c r="AF44" s="102"/>
      <c r="AG44" s="102"/>
      <c r="AH44" s="102"/>
      <c r="AI44" s="102"/>
      <c r="AJ44" s="102"/>
      <c r="AK44" s="33">
        <f t="shared" ref="AK44" si="53">SUM(G45:H45)+SUM(K45:O45)+SUM(R45:V45)+SUM(X45:Z45)</f>
        <v>15.5</v>
      </c>
      <c r="AL44" s="33">
        <f t="shared" ref="AL44" si="54">I45+J45+P45+Q45+W45+AA45+AB45+AC45+AD45+AE45+AF45+AG45+AH45+AI45+AJ45</f>
        <v>7</v>
      </c>
      <c r="AM44" s="34">
        <f t="shared" ref="AM44" si="55">F45</f>
        <v>13</v>
      </c>
      <c r="AN44" s="89"/>
      <c r="AO44" s="15"/>
    </row>
    <row r="45" s="2" customFormat="1" spans="1:127">
      <c r="A45" s="3"/>
      <c r="B45" s="20"/>
      <c r="C45" s="17"/>
      <c r="D45" s="17"/>
      <c r="E45" s="17"/>
      <c r="F45" s="22">
        <v>13</v>
      </c>
      <c r="G45" s="22">
        <v>4</v>
      </c>
      <c r="H45" s="22">
        <v>2</v>
      </c>
      <c r="I45" s="22">
        <v>7</v>
      </c>
      <c r="J45" s="22"/>
      <c r="K45" s="22">
        <v>2</v>
      </c>
      <c r="L45" s="22"/>
      <c r="M45" s="22">
        <v>1</v>
      </c>
      <c r="N45" s="22"/>
      <c r="O45" s="22"/>
      <c r="P45" s="22"/>
      <c r="Q45" s="22"/>
      <c r="R45" s="22"/>
      <c r="S45" s="22"/>
      <c r="T45" s="22">
        <v>1</v>
      </c>
      <c r="U45" s="22">
        <v>1.5</v>
      </c>
      <c r="V45" s="22">
        <v>1</v>
      </c>
      <c r="W45" s="22"/>
      <c r="X45" s="22">
        <v>1.5</v>
      </c>
      <c r="Y45" s="22"/>
      <c r="Z45" s="22">
        <v>1.5</v>
      </c>
      <c r="AA45" s="22"/>
      <c r="AB45" s="22"/>
      <c r="AC45" s="22"/>
      <c r="AD45" s="22"/>
      <c r="AE45" s="75"/>
      <c r="AF45" s="75"/>
      <c r="AG45" s="75"/>
      <c r="AH45" s="75"/>
      <c r="AI45" s="75"/>
      <c r="AJ45" s="75"/>
      <c r="AK45" s="35"/>
      <c r="AL45" s="35"/>
      <c r="AM45" s="36"/>
      <c r="AN45" s="94"/>
      <c r="AO45" s="95"/>
      <c r="AP45" s="3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</row>
    <row r="46" spans="2:41">
      <c r="B46" s="12">
        <v>4003107</v>
      </c>
      <c r="C46" s="13" t="s">
        <v>121</v>
      </c>
      <c r="D46" s="13" t="s">
        <v>139</v>
      </c>
      <c r="E46" s="13" t="s">
        <v>140</v>
      </c>
      <c r="G46" s="69">
        <v>1</v>
      </c>
      <c r="H46" s="69">
        <v>1</v>
      </c>
      <c r="I46" s="69"/>
      <c r="J46" s="69"/>
      <c r="K46" s="69">
        <v>1</v>
      </c>
      <c r="L46" s="68">
        <v>1</v>
      </c>
      <c r="M46" s="68">
        <v>1</v>
      </c>
      <c r="N46" s="69">
        <v>1</v>
      </c>
      <c r="O46" s="69">
        <v>1</v>
      </c>
      <c r="P46" s="69"/>
      <c r="Q46" s="69"/>
      <c r="R46" s="69">
        <v>1</v>
      </c>
      <c r="S46" s="68">
        <v>1</v>
      </c>
      <c r="T46" s="68">
        <v>1</v>
      </c>
      <c r="U46" s="69">
        <v>1</v>
      </c>
      <c r="V46" s="69">
        <v>1</v>
      </c>
      <c r="W46" s="69"/>
      <c r="X46" s="69">
        <v>1</v>
      </c>
      <c r="Y46" s="68">
        <v>1</v>
      </c>
      <c r="Z46" s="72">
        <v>1</v>
      </c>
      <c r="AA46" s="69"/>
      <c r="AB46" s="69"/>
      <c r="AC46" s="69"/>
      <c r="AD46" s="69"/>
      <c r="AE46" s="102"/>
      <c r="AF46" s="102"/>
      <c r="AG46" s="102"/>
      <c r="AH46" s="102"/>
      <c r="AI46" s="102"/>
      <c r="AJ46" s="102"/>
      <c r="AK46" s="33">
        <f t="shared" ref="AK46" si="56">SUM(G47:H47)+SUM(K47:O47)+SUM(R47:V47)+SUM(X47:Z47)</f>
        <v>11</v>
      </c>
      <c r="AL46" s="33">
        <f t="shared" ref="AL46" si="57">I47+J47+P47+Q47+W47+AA47+AB47+AC47+AD47+AE47+AF47+AG47+AH47+AI47+AJ47</f>
        <v>37</v>
      </c>
      <c r="AM46" s="34"/>
      <c r="AN46" s="89"/>
      <c r="AO46" s="15" t="s">
        <v>141</v>
      </c>
    </row>
    <row r="47" s="2" customFormat="1" spans="1:127">
      <c r="A47" s="3"/>
      <c r="B47" s="20"/>
      <c r="C47" s="17"/>
      <c r="D47" s="17"/>
      <c r="E47" s="17"/>
      <c r="F47" s="103" t="s">
        <v>142</v>
      </c>
      <c r="G47" s="104"/>
      <c r="H47" s="105"/>
      <c r="I47" s="22">
        <v>9</v>
      </c>
      <c r="J47" s="22"/>
      <c r="K47" s="22">
        <v>1</v>
      </c>
      <c r="L47" s="22">
        <v>2</v>
      </c>
      <c r="M47" s="22">
        <v>2</v>
      </c>
      <c r="N47" s="22">
        <v>4</v>
      </c>
      <c r="O47" s="22">
        <v>2</v>
      </c>
      <c r="P47" s="22">
        <v>10</v>
      </c>
      <c r="Q47" s="22">
        <v>10</v>
      </c>
      <c r="R47" s="22"/>
      <c r="S47" s="22"/>
      <c r="T47" s="22"/>
      <c r="U47" s="22"/>
      <c r="V47" s="22"/>
      <c r="W47" s="22">
        <v>8</v>
      </c>
      <c r="X47" s="22"/>
      <c r="Y47" s="22"/>
      <c r="Z47" s="22"/>
      <c r="AA47" s="22"/>
      <c r="AB47" s="22"/>
      <c r="AC47" s="22"/>
      <c r="AD47" s="22"/>
      <c r="AE47" s="75"/>
      <c r="AF47" s="75"/>
      <c r="AG47" s="75"/>
      <c r="AH47" s="75"/>
      <c r="AI47" s="75"/>
      <c r="AJ47" s="75"/>
      <c r="AK47" s="35"/>
      <c r="AL47" s="35"/>
      <c r="AM47" s="36"/>
      <c r="AN47" s="94"/>
      <c r="AO47" s="95"/>
      <c r="AP47" s="3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</row>
    <row r="48" spans="2:41">
      <c r="B48" s="12">
        <v>4000332</v>
      </c>
      <c r="C48" s="13" t="s">
        <v>121</v>
      </c>
      <c r="D48" s="13" t="s">
        <v>93</v>
      </c>
      <c r="E48" s="13" t="s">
        <v>143</v>
      </c>
      <c r="G48" s="69">
        <v>1</v>
      </c>
      <c r="H48" s="69">
        <v>1</v>
      </c>
      <c r="I48" s="69"/>
      <c r="J48" s="69"/>
      <c r="K48" s="69">
        <v>1</v>
      </c>
      <c r="L48" s="68">
        <v>1</v>
      </c>
      <c r="M48" s="68">
        <v>1</v>
      </c>
      <c r="N48" s="69">
        <v>1</v>
      </c>
      <c r="O48" s="69">
        <v>1</v>
      </c>
      <c r="P48" s="69"/>
      <c r="Q48" s="69"/>
      <c r="R48" s="69">
        <v>1</v>
      </c>
      <c r="S48" s="68">
        <v>1</v>
      </c>
      <c r="T48" s="68">
        <v>1</v>
      </c>
      <c r="U48" s="69">
        <v>1</v>
      </c>
      <c r="V48" s="69">
        <v>1</v>
      </c>
      <c r="W48" s="69"/>
      <c r="X48" s="69">
        <v>1</v>
      </c>
      <c r="Y48" s="68">
        <v>1</v>
      </c>
      <c r="Z48" s="68">
        <v>1</v>
      </c>
      <c r="AA48" s="69"/>
      <c r="AB48" s="69"/>
      <c r="AC48" s="69"/>
      <c r="AD48" s="69"/>
      <c r="AE48" s="102"/>
      <c r="AF48" s="102"/>
      <c r="AG48" s="102"/>
      <c r="AH48" s="102"/>
      <c r="AI48" s="102"/>
      <c r="AJ48" s="102"/>
      <c r="AK48" s="33">
        <f t="shared" ref="AK48" si="58">SUM(G49:H49)+SUM(K49:O49)+SUM(R49:V49)+SUM(X49:Z49)</f>
        <v>30.5</v>
      </c>
      <c r="AL48" s="33">
        <f t="shared" ref="AL48" si="59">I49+J49+P49+Q49+W49+AA49+AB49+AC49+AD49+AE49+AF49+AG49+AH49+AI49+AJ49</f>
        <v>40.5</v>
      </c>
      <c r="AM48" s="34">
        <f>F49</f>
        <v>12.5</v>
      </c>
      <c r="AN48" s="89"/>
      <c r="AO48" s="15"/>
    </row>
    <row r="49" s="2" customFormat="1" spans="1:127">
      <c r="A49" s="3"/>
      <c r="B49" s="20"/>
      <c r="C49" s="17"/>
      <c r="D49" s="17"/>
      <c r="E49" s="17"/>
      <c r="F49" s="22">
        <v>12.5</v>
      </c>
      <c r="G49" s="22">
        <v>4</v>
      </c>
      <c r="H49" s="22">
        <v>2</v>
      </c>
      <c r="I49" s="22">
        <v>10</v>
      </c>
      <c r="J49" s="22"/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10</v>
      </c>
      <c r="Q49" s="22">
        <v>10.5</v>
      </c>
      <c r="R49" s="22">
        <v>2.5</v>
      </c>
      <c r="S49" s="22">
        <v>2</v>
      </c>
      <c r="T49" s="22"/>
      <c r="U49" s="22">
        <v>2</v>
      </c>
      <c r="V49" s="22">
        <v>2</v>
      </c>
      <c r="W49" s="22">
        <v>10</v>
      </c>
      <c r="X49" s="22">
        <v>2</v>
      </c>
      <c r="Y49" s="22">
        <v>2</v>
      </c>
      <c r="Z49" s="22">
        <v>2</v>
      </c>
      <c r="AA49" s="22"/>
      <c r="AB49" s="22"/>
      <c r="AC49" s="22"/>
      <c r="AD49" s="22"/>
      <c r="AE49" s="75"/>
      <c r="AF49" s="75"/>
      <c r="AG49" s="75"/>
      <c r="AH49" s="75"/>
      <c r="AI49" s="75"/>
      <c r="AJ49" s="75"/>
      <c r="AK49" s="35"/>
      <c r="AL49" s="35"/>
      <c r="AM49" s="36"/>
      <c r="AN49" s="94"/>
      <c r="AO49" s="95"/>
      <c r="AP49" s="3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</row>
    <row r="50" spans="2:41">
      <c r="B50" s="12">
        <v>4004981</v>
      </c>
      <c r="C50" s="13" t="s">
        <v>121</v>
      </c>
      <c r="D50" s="13" t="s">
        <v>93</v>
      </c>
      <c r="E50" s="13" t="s">
        <v>144</v>
      </c>
      <c r="G50" s="69">
        <v>1</v>
      </c>
      <c r="H50" s="69">
        <v>1</v>
      </c>
      <c r="I50" s="69"/>
      <c r="J50" s="69"/>
      <c r="K50" s="69">
        <v>1</v>
      </c>
      <c r="L50" s="68">
        <v>1</v>
      </c>
      <c r="M50" s="68">
        <v>1</v>
      </c>
      <c r="N50" s="69">
        <v>1</v>
      </c>
      <c r="O50" s="69">
        <v>1</v>
      </c>
      <c r="P50" s="69"/>
      <c r="Q50" s="69"/>
      <c r="R50" s="69">
        <v>1</v>
      </c>
      <c r="S50" s="68">
        <v>1</v>
      </c>
      <c r="T50" s="68">
        <v>1</v>
      </c>
      <c r="U50" s="69">
        <v>1</v>
      </c>
      <c r="V50" s="69">
        <v>1</v>
      </c>
      <c r="W50" s="69"/>
      <c r="X50" s="69">
        <v>1</v>
      </c>
      <c r="Y50" s="72">
        <v>1</v>
      </c>
      <c r="Z50" s="86">
        <v>1</v>
      </c>
      <c r="AA50" s="69"/>
      <c r="AB50" s="69"/>
      <c r="AC50" s="69"/>
      <c r="AD50" s="69"/>
      <c r="AE50" s="102"/>
      <c r="AF50" s="102"/>
      <c r="AG50" s="102"/>
      <c r="AH50" s="102"/>
      <c r="AI50" s="102"/>
      <c r="AJ50" s="102"/>
      <c r="AK50" s="33">
        <f t="shared" ref="AK50" si="60">SUM(G51:H51)+SUM(K51:O51)+SUM(R51:V51)+SUM(X51:Z51)</f>
        <v>43</v>
      </c>
      <c r="AL50" s="33">
        <f t="shared" ref="AL50" si="61">I51+J51+P51+Q51+W51+AA51+AB51+AC51+AD51+AE51+AF51+AG51+AH51+AI51+AJ51</f>
        <v>44.5</v>
      </c>
      <c r="AM50" s="34">
        <f t="shared" ref="AM50" si="62">F51</f>
        <v>13</v>
      </c>
      <c r="AN50" s="89"/>
      <c r="AO50" s="42" t="s">
        <v>145</v>
      </c>
    </row>
    <row r="51" s="2" customFormat="1" spans="1:127">
      <c r="A51" s="3"/>
      <c r="B51" s="20"/>
      <c r="C51" s="17"/>
      <c r="D51" s="17"/>
      <c r="E51" s="17"/>
      <c r="F51" s="22">
        <v>13</v>
      </c>
      <c r="G51" s="22">
        <v>4</v>
      </c>
      <c r="H51" s="22">
        <v>4</v>
      </c>
      <c r="I51" s="22">
        <v>12</v>
      </c>
      <c r="J51" s="22"/>
      <c r="K51" s="22">
        <v>2</v>
      </c>
      <c r="L51" s="22">
        <v>2</v>
      </c>
      <c r="M51" s="108">
        <v>4</v>
      </c>
      <c r="N51" s="22"/>
      <c r="O51" s="22">
        <v>4</v>
      </c>
      <c r="P51" s="22">
        <v>12</v>
      </c>
      <c r="Q51" s="22">
        <v>10.5</v>
      </c>
      <c r="R51" s="22">
        <v>2</v>
      </c>
      <c r="S51" s="22">
        <v>3</v>
      </c>
      <c r="T51" s="22">
        <v>4</v>
      </c>
      <c r="U51" s="22">
        <v>4</v>
      </c>
      <c r="V51" s="22">
        <v>4</v>
      </c>
      <c r="W51" s="22">
        <v>10</v>
      </c>
      <c r="X51" s="22">
        <v>4</v>
      </c>
      <c r="Y51" s="22"/>
      <c r="Z51" s="22">
        <v>2</v>
      </c>
      <c r="AA51" s="22"/>
      <c r="AB51" s="22"/>
      <c r="AC51" s="22"/>
      <c r="AD51" s="22"/>
      <c r="AE51" s="75"/>
      <c r="AF51" s="75"/>
      <c r="AG51" s="75"/>
      <c r="AH51" s="75"/>
      <c r="AI51" s="75"/>
      <c r="AJ51" s="75"/>
      <c r="AK51" s="35"/>
      <c r="AL51" s="35"/>
      <c r="AM51" s="36"/>
      <c r="AN51" s="94"/>
      <c r="AO51" s="96"/>
      <c r="AP51" s="3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</row>
    <row r="52" spans="2:41">
      <c r="B52" s="12">
        <v>4007376</v>
      </c>
      <c r="C52" s="13" t="s">
        <v>121</v>
      </c>
      <c r="D52" s="13" t="s">
        <v>93</v>
      </c>
      <c r="E52" s="13" t="s">
        <v>73</v>
      </c>
      <c r="G52" s="69">
        <v>1</v>
      </c>
      <c r="H52" s="69">
        <v>1</v>
      </c>
      <c r="I52" s="69"/>
      <c r="J52" s="69"/>
      <c r="K52" s="69">
        <v>1</v>
      </c>
      <c r="L52" s="68">
        <v>1</v>
      </c>
      <c r="M52" s="68">
        <v>1</v>
      </c>
      <c r="N52" s="69">
        <v>1</v>
      </c>
      <c r="O52" s="69">
        <v>1</v>
      </c>
      <c r="P52" s="69"/>
      <c r="Q52" s="69"/>
      <c r="R52" s="69">
        <v>1</v>
      </c>
      <c r="S52" s="68">
        <v>1</v>
      </c>
      <c r="T52" s="68">
        <v>1</v>
      </c>
      <c r="U52" s="69">
        <v>1</v>
      </c>
      <c r="V52" s="69">
        <v>1</v>
      </c>
      <c r="W52" s="69"/>
      <c r="X52" s="69">
        <v>1</v>
      </c>
      <c r="Y52" s="68">
        <v>1</v>
      </c>
      <c r="Z52" s="68">
        <v>1</v>
      </c>
      <c r="AA52" s="69"/>
      <c r="AB52" s="69"/>
      <c r="AC52" s="69"/>
      <c r="AD52" s="69"/>
      <c r="AE52" s="102"/>
      <c r="AF52" s="102"/>
      <c r="AG52" s="102"/>
      <c r="AH52" s="102"/>
      <c r="AI52" s="102"/>
      <c r="AJ52" s="102"/>
      <c r="AK52" s="33">
        <f t="shared" ref="AK52" si="63">SUM(G53:H53)+SUM(K53:O53)+SUM(R53:V53)+SUM(X53:Z53)</f>
        <v>41.5</v>
      </c>
      <c r="AL52" s="33">
        <f t="shared" ref="AL52" si="64">I53+J53+P53+Q53+W53+AA53+AB53+AC53+AD53+AE53+AF53+AG53+AH53+AI53+AJ53</f>
        <v>42</v>
      </c>
      <c r="AM52" s="34">
        <f t="shared" ref="AM52" si="65">F53</f>
        <v>13.5</v>
      </c>
      <c r="AN52" s="89"/>
      <c r="AO52" s="15"/>
    </row>
    <row r="53" s="2" customFormat="1" spans="1:127">
      <c r="A53" s="3"/>
      <c r="B53" s="20"/>
      <c r="C53" s="17"/>
      <c r="D53" s="17"/>
      <c r="E53" s="17"/>
      <c r="F53" s="22">
        <v>13.5</v>
      </c>
      <c r="G53" s="22">
        <v>4</v>
      </c>
      <c r="H53" s="22">
        <v>2</v>
      </c>
      <c r="I53" s="22">
        <v>10</v>
      </c>
      <c r="J53" s="22"/>
      <c r="K53" s="22">
        <v>4.5</v>
      </c>
      <c r="L53" s="22">
        <v>2</v>
      </c>
      <c r="M53" s="22">
        <v>2</v>
      </c>
      <c r="N53" s="22">
        <v>2</v>
      </c>
      <c r="O53" s="22">
        <v>2</v>
      </c>
      <c r="P53" s="22">
        <v>10</v>
      </c>
      <c r="Q53" s="22">
        <v>12</v>
      </c>
      <c r="R53" s="22">
        <v>4</v>
      </c>
      <c r="S53" s="22">
        <v>3</v>
      </c>
      <c r="T53" s="22">
        <v>4</v>
      </c>
      <c r="U53" s="22">
        <v>2</v>
      </c>
      <c r="V53" s="22">
        <v>2</v>
      </c>
      <c r="W53" s="22">
        <v>10</v>
      </c>
      <c r="X53" s="22">
        <v>2</v>
      </c>
      <c r="Y53" s="22">
        <v>4</v>
      </c>
      <c r="Z53" s="22">
        <v>2</v>
      </c>
      <c r="AA53" s="22"/>
      <c r="AB53" s="22"/>
      <c r="AC53" s="22"/>
      <c r="AD53" s="22"/>
      <c r="AE53" s="75"/>
      <c r="AF53" s="75"/>
      <c r="AG53" s="75"/>
      <c r="AH53" s="75"/>
      <c r="AI53" s="75"/>
      <c r="AJ53" s="75"/>
      <c r="AK53" s="35"/>
      <c r="AL53" s="35"/>
      <c r="AM53" s="36"/>
      <c r="AN53" s="94"/>
      <c r="AO53" s="95"/>
      <c r="AP53" s="3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</row>
    <row r="54" spans="2:41">
      <c r="B54" s="12">
        <v>4170044</v>
      </c>
      <c r="C54" s="13" t="s">
        <v>121</v>
      </c>
      <c r="D54" s="13" t="s">
        <v>93</v>
      </c>
      <c r="E54" s="13" t="s">
        <v>146</v>
      </c>
      <c r="G54" s="69">
        <v>1</v>
      </c>
      <c r="H54" s="69">
        <v>1</v>
      </c>
      <c r="I54" s="69"/>
      <c r="J54" s="69"/>
      <c r="K54" s="69">
        <v>1</v>
      </c>
      <c r="L54" s="68">
        <v>1</v>
      </c>
      <c r="M54" s="68">
        <v>1</v>
      </c>
      <c r="N54" s="69">
        <v>1</v>
      </c>
      <c r="O54" s="69">
        <v>1</v>
      </c>
      <c r="P54" s="69"/>
      <c r="Q54" s="69"/>
      <c r="R54" s="69">
        <v>1</v>
      </c>
      <c r="S54" s="68">
        <v>1</v>
      </c>
      <c r="T54" s="68">
        <v>1</v>
      </c>
      <c r="U54" s="69">
        <v>1</v>
      </c>
      <c r="V54" s="69">
        <v>1</v>
      </c>
      <c r="W54" s="69"/>
      <c r="X54" s="69">
        <v>1</v>
      </c>
      <c r="Y54" s="68">
        <v>1</v>
      </c>
      <c r="Z54" s="68">
        <v>1</v>
      </c>
      <c r="AA54" s="69"/>
      <c r="AB54" s="69"/>
      <c r="AC54" s="69"/>
      <c r="AD54" s="69"/>
      <c r="AE54" s="102"/>
      <c r="AF54" s="102"/>
      <c r="AG54" s="102"/>
      <c r="AH54" s="102"/>
      <c r="AI54" s="102"/>
      <c r="AJ54" s="102"/>
      <c r="AK54" s="33">
        <f t="shared" ref="AK54" si="66">SUM(G55:H55)+SUM(K55:O55)+SUM(R55:V55)+SUM(X55:Z55)</f>
        <v>31</v>
      </c>
      <c r="AL54" s="33">
        <f t="shared" ref="AL54" si="67">I55+J55+P55+Q55+W55+AA55+AB55+AC55+AD55+AE55+AF55+AG55+AH55+AI55+AJ55</f>
        <v>42</v>
      </c>
      <c r="AM54" s="34">
        <f t="shared" ref="AM54" si="68">F55</f>
        <v>12.5</v>
      </c>
      <c r="AN54" s="89"/>
      <c r="AO54" s="15" t="s">
        <v>147</v>
      </c>
    </row>
    <row r="55" s="2" customFormat="1" spans="1:127">
      <c r="A55" s="3"/>
      <c r="B55" s="20"/>
      <c r="C55" s="17"/>
      <c r="D55" s="17"/>
      <c r="E55" s="17"/>
      <c r="F55" s="22">
        <v>12.5</v>
      </c>
      <c r="G55" s="22">
        <v>2.5</v>
      </c>
      <c r="H55" s="22">
        <v>2.5</v>
      </c>
      <c r="I55" s="22">
        <v>10</v>
      </c>
      <c r="J55" s="22"/>
      <c r="K55" s="22">
        <v>2</v>
      </c>
      <c r="L55" s="22">
        <v>4</v>
      </c>
      <c r="M55" s="22">
        <v>2</v>
      </c>
      <c r="N55" s="22">
        <v>2</v>
      </c>
      <c r="O55" s="22">
        <v>2</v>
      </c>
      <c r="P55" s="22">
        <v>10</v>
      </c>
      <c r="Q55" s="22">
        <v>10</v>
      </c>
      <c r="R55" s="22">
        <v>2</v>
      </c>
      <c r="S55" s="22">
        <v>4</v>
      </c>
      <c r="T55" s="22"/>
      <c r="U55" s="22">
        <v>2</v>
      </c>
      <c r="V55" s="22">
        <v>2</v>
      </c>
      <c r="W55" s="22">
        <v>12</v>
      </c>
      <c r="X55" s="108"/>
      <c r="Y55" s="22">
        <v>2</v>
      </c>
      <c r="Z55" s="22">
        <v>2</v>
      </c>
      <c r="AA55" s="22"/>
      <c r="AB55" s="22"/>
      <c r="AC55" s="22"/>
      <c r="AD55" s="22"/>
      <c r="AE55" s="75"/>
      <c r="AF55" s="75"/>
      <c r="AG55" s="75"/>
      <c r="AH55" s="75"/>
      <c r="AI55" s="75"/>
      <c r="AJ55" s="75"/>
      <c r="AK55" s="35"/>
      <c r="AL55" s="35"/>
      <c r="AM55" s="36"/>
      <c r="AN55" s="94"/>
      <c r="AO55" s="95"/>
      <c r="AP55" s="3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</row>
    <row r="56" spans="2:41">
      <c r="B56" s="12"/>
      <c r="C56" s="13"/>
      <c r="D56" s="13"/>
      <c r="E56" s="13"/>
      <c r="G56" s="69"/>
      <c r="H56" s="69"/>
      <c r="I56" s="69"/>
      <c r="J56" s="69"/>
      <c r="K56" s="69"/>
      <c r="L56" s="68"/>
      <c r="M56" s="68"/>
      <c r="N56" s="69"/>
      <c r="O56" s="69"/>
      <c r="P56" s="69"/>
      <c r="Q56" s="69"/>
      <c r="R56" s="69"/>
      <c r="S56" s="68"/>
      <c r="T56" s="68"/>
      <c r="U56" s="69"/>
      <c r="V56" s="69"/>
      <c r="W56" s="69"/>
      <c r="X56" s="69">
        <v>1</v>
      </c>
      <c r="Y56" s="68">
        <v>1</v>
      </c>
      <c r="Z56" s="68">
        <v>1</v>
      </c>
      <c r="AA56" s="69"/>
      <c r="AB56" s="69"/>
      <c r="AC56" s="69"/>
      <c r="AD56" s="69"/>
      <c r="AE56" s="102"/>
      <c r="AF56" s="102"/>
      <c r="AG56" s="102"/>
      <c r="AH56" s="102"/>
      <c r="AI56" s="102"/>
      <c r="AJ56" s="102"/>
      <c r="AK56" s="33">
        <f t="shared" ref="AK56" si="69">SUM(G57:H57)+SUM(K57:O57)+SUM(R57:V57)+SUM(X57:Z57)</f>
        <v>0</v>
      </c>
      <c r="AL56" s="33">
        <f t="shared" ref="AL56" si="70">I57+J57+P57+Q57+W57+AA57+AB57+AC57+AD57+AE57+AF57+AG57+AH57+AI57+AJ57</f>
        <v>0</v>
      </c>
      <c r="AM56" s="34">
        <f t="shared" ref="AM56" si="71">F57</f>
        <v>0</v>
      </c>
      <c r="AN56" s="89"/>
      <c r="AO56" s="15"/>
    </row>
    <row r="57" s="2" customFormat="1" spans="1:127">
      <c r="A57" s="3"/>
      <c r="B57" s="20"/>
      <c r="C57" s="21"/>
      <c r="D57" s="13"/>
      <c r="E57" s="21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75"/>
      <c r="AF57" s="75"/>
      <c r="AG57" s="75"/>
      <c r="AH57" s="75"/>
      <c r="AI57" s="75"/>
      <c r="AJ57" s="75"/>
      <c r="AK57" s="35"/>
      <c r="AL57" s="35"/>
      <c r="AM57" s="36"/>
      <c r="AN57" s="94"/>
      <c r="AO57" s="95"/>
      <c r="AP57" s="3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</row>
  </sheetData>
  <mergeCells count="237">
    <mergeCell ref="F33:Q33"/>
    <mergeCell ref="O37:Z37"/>
    <mergeCell ref="F47:H47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K54:AK55"/>
    <mergeCell ref="AK56:AK57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L54:AL55"/>
    <mergeCell ref="AL56:AL57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M54:AM55"/>
    <mergeCell ref="AM56:AM57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N50:AN51"/>
    <mergeCell ref="AN52:AN53"/>
    <mergeCell ref="AN54:AN55"/>
    <mergeCell ref="AN56:AN57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  <mergeCell ref="AO50:AO51"/>
    <mergeCell ref="AO52:AO53"/>
    <mergeCell ref="AO54:AO55"/>
    <mergeCell ref="AO56:AO57"/>
  </mergeCells>
  <pageMargins left="0.75" right="0.75" top="1" bottom="1" header="0.5" footer="0.5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U59"/>
  <sheetViews>
    <sheetView topLeftCell="A22" workbookViewId="0">
      <selection activeCell="AF34" sqref="AF34"/>
    </sheetView>
  </sheetViews>
  <sheetFormatPr defaultColWidth="9" defaultRowHeight="16.5"/>
  <cols>
    <col min="1" max="1" width="2.5" style="3" customWidth="1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75" style="3" customWidth="1"/>
    <col min="7" max="16" width="4.25" style="3" customWidth="1"/>
    <col min="17" max="17" width="4.875" style="3" customWidth="1"/>
    <col min="18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3" width="4.25" customWidth="1"/>
    <col min="34" max="34" width="4.625" customWidth="1"/>
    <col min="35" max="36" width="8.875" style="3" customWidth="1"/>
    <col min="37" max="38" width="8.625" style="3" customWidth="1"/>
    <col min="39" max="39" width="15.25" style="3" customWidth="1"/>
    <col min="40" max="40" width="9" style="3" customWidth="1"/>
    <col min="41" max="100" width="9" style="3"/>
    <col min="101" max="125" width="9" style="4"/>
    <col min="126" max="16384" width="9" style="3"/>
  </cols>
  <sheetData>
    <row r="3" spans="2:2">
      <c r="B3" s="5" t="s">
        <v>129</v>
      </c>
    </row>
    <row r="5" ht="18" spans="2:43">
      <c r="B5" s="6" t="s">
        <v>84</v>
      </c>
      <c r="C5" s="7" t="s">
        <v>85</v>
      </c>
      <c r="D5" s="7" t="s">
        <v>86</v>
      </c>
      <c r="E5" s="7" t="s">
        <v>2</v>
      </c>
      <c r="F5" s="23">
        <v>1</v>
      </c>
      <c r="G5" s="23">
        <v>2</v>
      </c>
      <c r="H5" s="23">
        <v>3</v>
      </c>
      <c r="I5" s="23">
        <v>4</v>
      </c>
      <c r="J5" s="23">
        <v>5</v>
      </c>
      <c r="K5" s="23">
        <v>6</v>
      </c>
      <c r="L5" s="23">
        <v>7</v>
      </c>
      <c r="M5" s="23">
        <v>8</v>
      </c>
      <c r="N5" s="23">
        <v>9</v>
      </c>
      <c r="O5" s="7">
        <v>10</v>
      </c>
      <c r="P5" s="7">
        <v>11</v>
      </c>
      <c r="Q5" s="7">
        <v>12</v>
      </c>
      <c r="R5" s="7">
        <v>13</v>
      </c>
      <c r="S5" s="7">
        <v>14</v>
      </c>
      <c r="T5" s="23">
        <v>15</v>
      </c>
      <c r="U5" s="23">
        <v>16</v>
      </c>
      <c r="V5" s="7">
        <v>17</v>
      </c>
      <c r="W5" s="7">
        <v>18</v>
      </c>
      <c r="X5" s="7">
        <v>19</v>
      </c>
      <c r="Y5" s="7">
        <v>20</v>
      </c>
      <c r="Z5" s="7">
        <v>21</v>
      </c>
      <c r="AA5" s="23">
        <v>22</v>
      </c>
      <c r="AB5" s="23">
        <v>23</v>
      </c>
      <c r="AC5" s="7">
        <v>24</v>
      </c>
      <c r="AD5" s="7">
        <v>25</v>
      </c>
      <c r="AE5" s="7">
        <v>26</v>
      </c>
      <c r="AF5" s="7">
        <v>27</v>
      </c>
      <c r="AG5" s="7">
        <v>28</v>
      </c>
      <c r="AH5" s="23">
        <v>29</v>
      </c>
      <c r="AI5" s="7" t="s">
        <v>87</v>
      </c>
      <c r="AJ5" s="7" t="s">
        <v>88</v>
      </c>
      <c r="AK5" s="31" t="s">
        <v>114</v>
      </c>
      <c r="AL5" s="32" t="s">
        <v>97</v>
      </c>
      <c r="AM5" s="32" t="s">
        <v>126</v>
      </c>
      <c r="AN5" s="3" t="s">
        <v>148</v>
      </c>
      <c r="AO5" s="39" t="s">
        <v>149</v>
      </c>
      <c r="AP5" s="3" t="s">
        <v>150</v>
      </c>
      <c r="AQ5" s="3" t="s">
        <v>151</v>
      </c>
    </row>
    <row r="6" ht="17.25" spans="2:41">
      <c r="B6" s="8">
        <v>5</v>
      </c>
      <c r="C6" s="9" t="s">
        <v>24</v>
      </c>
      <c r="D6" s="9" t="s">
        <v>130</v>
      </c>
      <c r="E6" s="9" t="s">
        <v>23</v>
      </c>
      <c r="F6" s="47"/>
      <c r="G6" s="47"/>
      <c r="H6" s="47"/>
      <c r="I6" s="47"/>
      <c r="J6" s="47"/>
      <c r="K6" s="47"/>
      <c r="L6" s="47"/>
      <c r="M6" s="47"/>
      <c r="N6" s="47"/>
      <c r="O6" s="47">
        <v>1</v>
      </c>
      <c r="P6" s="47">
        <v>1</v>
      </c>
      <c r="Q6" s="61"/>
      <c r="R6" s="47">
        <v>1</v>
      </c>
      <c r="S6" s="47">
        <v>1</v>
      </c>
      <c r="T6" s="47">
        <v>1</v>
      </c>
      <c r="U6" s="47"/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/>
      <c r="AB6" s="47"/>
      <c r="AC6" s="47">
        <v>1</v>
      </c>
      <c r="AD6" s="47">
        <v>1</v>
      </c>
      <c r="AE6" s="70">
        <v>1</v>
      </c>
      <c r="AF6" s="70">
        <v>1</v>
      </c>
      <c r="AG6" s="70">
        <v>1</v>
      </c>
      <c r="AH6" s="70"/>
      <c r="AI6" s="33">
        <f>SUM(V7:Z7)+SUM(AC7:AG7)</f>
        <v>0</v>
      </c>
      <c r="AJ6" s="33">
        <f>T7+U7+AA7+AB7+AH7</f>
        <v>16</v>
      </c>
      <c r="AK6" s="34">
        <f>F7</f>
        <v>0</v>
      </c>
      <c r="AL6" s="34"/>
      <c r="AM6" s="66"/>
      <c r="AN6" s="3">
        <v>4</v>
      </c>
      <c r="AO6" s="3">
        <v>0</v>
      </c>
    </row>
    <row r="7" spans="2:39">
      <c r="B7" s="12"/>
      <c r="C7" s="13"/>
      <c r="D7" s="13"/>
      <c r="E7" s="13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>
        <v>8</v>
      </c>
      <c r="U7" s="48"/>
      <c r="V7" s="48"/>
      <c r="W7" s="48"/>
      <c r="X7" s="48"/>
      <c r="Y7" s="48"/>
      <c r="Z7" s="48"/>
      <c r="AA7" s="48"/>
      <c r="AB7" s="48"/>
      <c r="AC7" s="48"/>
      <c r="AD7" s="48"/>
      <c r="AE7" s="71"/>
      <c r="AF7" s="71"/>
      <c r="AG7" s="71"/>
      <c r="AH7" s="71">
        <v>8</v>
      </c>
      <c r="AI7" s="35"/>
      <c r="AJ7" s="35"/>
      <c r="AK7" s="36"/>
      <c r="AL7" s="36"/>
      <c r="AM7" s="66"/>
    </row>
    <row r="8" spans="2:43">
      <c r="B8" s="12">
        <v>6</v>
      </c>
      <c r="C8" s="13" t="s">
        <v>28</v>
      </c>
      <c r="D8" s="13" t="s">
        <v>90</v>
      </c>
      <c r="E8" s="13" t="s">
        <v>27</v>
      </c>
      <c r="F8" s="68"/>
      <c r="G8" s="68"/>
      <c r="H8" s="68"/>
      <c r="I8" s="68"/>
      <c r="J8" s="68"/>
      <c r="K8" s="68"/>
      <c r="L8" s="68"/>
      <c r="M8" s="68"/>
      <c r="N8" s="68"/>
      <c r="O8" s="80"/>
      <c r="P8" s="80">
        <v>1</v>
      </c>
      <c r="Q8" s="80">
        <v>1</v>
      </c>
      <c r="R8" s="80">
        <v>1</v>
      </c>
      <c r="S8" s="80"/>
      <c r="T8" s="68"/>
      <c r="U8" s="68"/>
      <c r="V8" s="80"/>
      <c r="W8" s="80"/>
      <c r="X8" s="80"/>
      <c r="Y8" s="80"/>
      <c r="Z8" s="80"/>
      <c r="AA8" s="68"/>
      <c r="AB8" s="68"/>
      <c r="AC8" s="68">
        <v>1</v>
      </c>
      <c r="AD8" s="68">
        <v>1</v>
      </c>
      <c r="AE8" s="68">
        <v>1</v>
      </c>
      <c r="AF8" s="68">
        <v>1</v>
      </c>
      <c r="AG8" s="68">
        <v>1</v>
      </c>
      <c r="AH8" s="68"/>
      <c r="AI8" s="33">
        <f t="shared" ref="AI8" si="0">SUM(V9:Z9)+SUM(AC9:AG9)</f>
        <v>0</v>
      </c>
      <c r="AJ8" s="33">
        <f t="shared" ref="AJ8" si="1">T9+U9+AA9+AB9+AH9</f>
        <v>4</v>
      </c>
      <c r="AK8" s="34">
        <f>F9</f>
        <v>0</v>
      </c>
      <c r="AL8" s="89"/>
      <c r="AM8" s="15"/>
      <c r="AN8" s="3">
        <v>3</v>
      </c>
      <c r="AO8" s="3">
        <v>2</v>
      </c>
      <c r="AQ8" s="3">
        <f t="shared" ref="AQ8:AQ42" si="2">AO8-AP8</f>
        <v>2</v>
      </c>
    </row>
    <row r="9" spans="2:39">
      <c r="B9" s="12"/>
      <c r="C9" s="13" t="s">
        <v>28</v>
      </c>
      <c r="D9" s="13" t="s">
        <v>90</v>
      </c>
      <c r="E9" s="13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 t="s">
        <v>148</v>
      </c>
      <c r="W9" s="48" t="s">
        <v>148</v>
      </c>
      <c r="X9" s="48" t="s">
        <v>148</v>
      </c>
      <c r="Y9" s="67" t="s">
        <v>152</v>
      </c>
      <c r="Z9" s="67" t="s">
        <v>152</v>
      </c>
      <c r="AA9" s="48"/>
      <c r="AB9" s="48"/>
      <c r="AC9" s="48"/>
      <c r="AD9" s="48"/>
      <c r="AE9" s="48"/>
      <c r="AF9" s="48"/>
      <c r="AG9" s="48"/>
      <c r="AH9" s="48">
        <v>4</v>
      </c>
      <c r="AI9" s="35"/>
      <c r="AJ9" s="35"/>
      <c r="AK9" s="36"/>
      <c r="AL9" s="36"/>
      <c r="AM9" s="15"/>
    </row>
    <row r="10" spans="2:43">
      <c r="B10" s="12">
        <v>7</v>
      </c>
      <c r="C10" s="13" t="s">
        <v>91</v>
      </c>
      <c r="D10" s="13" t="s">
        <v>132</v>
      </c>
      <c r="E10" s="13" t="s">
        <v>31</v>
      </c>
      <c r="F10" s="68"/>
      <c r="G10" s="68"/>
      <c r="H10" s="68"/>
      <c r="I10" s="68"/>
      <c r="J10" s="68"/>
      <c r="K10" s="68"/>
      <c r="L10" s="68"/>
      <c r="M10" s="68"/>
      <c r="N10" s="68"/>
      <c r="O10" s="68">
        <v>1</v>
      </c>
      <c r="P10" s="68">
        <v>1</v>
      </c>
      <c r="Q10" s="80"/>
      <c r="R10" s="80"/>
      <c r="S10" s="80"/>
      <c r="T10" s="68"/>
      <c r="U10" s="68"/>
      <c r="V10" s="47">
        <v>1</v>
      </c>
      <c r="W10" s="47">
        <v>1</v>
      </c>
      <c r="X10" s="47">
        <v>1</v>
      </c>
      <c r="Y10" s="80"/>
      <c r="Z10" s="80"/>
      <c r="AA10" s="68"/>
      <c r="AB10" s="68"/>
      <c r="AC10" s="68">
        <v>1</v>
      </c>
      <c r="AD10" s="68">
        <v>1</v>
      </c>
      <c r="AE10" s="68">
        <v>1</v>
      </c>
      <c r="AF10" s="68">
        <v>1</v>
      </c>
      <c r="AG10" s="68">
        <v>1</v>
      </c>
      <c r="AH10" s="68"/>
      <c r="AI10" s="33">
        <f t="shared" ref="AI10" si="3">SUM(V11:Z11)+SUM(AC11:AG11)</f>
        <v>0</v>
      </c>
      <c r="AJ10" s="33">
        <f t="shared" ref="AJ10" si="4">T11+U11+AA11+AB11+AH11</f>
        <v>0</v>
      </c>
      <c r="AK10" s="34">
        <f>F11</f>
        <v>0</v>
      </c>
      <c r="AL10" s="89"/>
      <c r="AM10" s="15"/>
      <c r="AN10" s="3">
        <v>2</v>
      </c>
      <c r="AO10" s="3">
        <v>2</v>
      </c>
      <c r="AQ10" s="3">
        <f t="shared" si="2"/>
        <v>2</v>
      </c>
    </row>
    <row r="11" spans="2:39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67" t="s">
        <v>152</v>
      </c>
      <c r="Z11" s="67" t="s">
        <v>152</v>
      </c>
      <c r="AA11" s="48"/>
      <c r="AB11" s="48"/>
      <c r="AC11" s="48"/>
      <c r="AD11" s="48"/>
      <c r="AE11" s="48"/>
      <c r="AF11" s="48"/>
      <c r="AG11" s="48"/>
      <c r="AH11" s="48"/>
      <c r="AI11" s="35"/>
      <c r="AJ11" s="35"/>
      <c r="AK11" s="36"/>
      <c r="AL11" s="36"/>
      <c r="AM11" s="15"/>
    </row>
    <row r="12" spans="2:43">
      <c r="B12" s="12">
        <v>8</v>
      </c>
      <c r="C12" s="13" t="s">
        <v>28</v>
      </c>
      <c r="D12" s="13" t="s">
        <v>90</v>
      </c>
      <c r="E12" s="13" t="s">
        <v>34</v>
      </c>
      <c r="F12" s="69"/>
      <c r="G12" s="69"/>
      <c r="H12" s="69"/>
      <c r="I12" s="69"/>
      <c r="J12" s="69"/>
      <c r="K12" s="69"/>
      <c r="L12" s="69"/>
      <c r="M12" s="69"/>
      <c r="N12" s="69"/>
      <c r="O12" s="81"/>
      <c r="P12" s="81">
        <v>1</v>
      </c>
      <c r="Q12" s="81">
        <v>1</v>
      </c>
      <c r="R12" s="81">
        <v>1</v>
      </c>
      <c r="S12" s="81"/>
      <c r="T12" s="69"/>
      <c r="U12" s="69"/>
      <c r="V12" s="81"/>
      <c r="W12" s="81"/>
      <c r="X12" s="81"/>
      <c r="Y12" s="81"/>
      <c r="Z12" s="81"/>
      <c r="AA12" s="69"/>
      <c r="AB12" s="69"/>
      <c r="AC12" s="69">
        <v>1</v>
      </c>
      <c r="AD12" s="69">
        <v>1</v>
      </c>
      <c r="AE12" s="69">
        <v>1</v>
      </c>
      <c r="AF12" s="69">
        <v>1</v>
      </c>
      <c r="AG12" s="69">
        <v>1</v>
      </c>
      <c r="AH12" s="69"/>
      <c r="AI12" s="33">
        <f t="shared" ref="AI12" si="5">SUM(V13:Z13)+SUM(AC13:AG13)</f>
        <v>0</v>
      </c>
      <c r="AJ12" s="33">
        <f t="shared" ref="AJ12" si="6">T13+U13+AA13+AB13+AH13</f>
        <v>0</v>
      </c>
      <c r="AK12" s="34">
        <f>F13</f>
        <v>0</v>
      </c>
      <c r="AL12" s="89"/>
      <c r="AM12" s="15"/>
      <c r="AN12" s="3">
        <v>3</v>
      </c>
      <c r="AO12" s="3">
        <v>2</v>
      </c>
      <c r="AQ12" s="3">
        <f t="shared" si="2"/>
        <v>2</v>
      </c>
    </row>
    <row r="13" spans="2:39">
      <c r="B13" s="12"/>
      <c r="C13" s="13" t="s">
        <v>28</v>
      </c>
      <c r="D13" s="13" t="s">
        <v>90</v>
      </c>
      <c r="E13" s="13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 t="s">
        <v>148</v>
      </c>
      <c r="W13" s="48" t="s">
        <v>148</v>
      </c>
      <c r="X13" s="48" t="s">
        <v>148</v>
      </c>
      <c r="Y13" s="67" t="s">
        <v>152</v>
      </c>
      <c r="Z13" s="67" t="s">
        <v>152</v>
      </c>
      <c r="AA13" s="48"/>
      <c r="AB13" s="48"/>
      <c r="AC13" s="48"/>
      <c r="AD13" s="48"/>
      <c r="AE13" s="48"/>
      <c r="AF13" s="48"/>
      <c r="AG13" s="48"/>
      <c r="AH13" s="82"/>
      <c r="AI13" s="35"/>
      <c r="AJ13" s="35"/>
      <c r="AK13" s="36"/>
      <c r="AL13" s="36"/>
      <c r="AM13" s="15"/>
    </row>
    <row r="14" spans="2:43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/>
      <c r="H14" s="68"/>
      <c r="I14" s="68"/>
      <c r="J14" s="68"/>
      <c r="K14" s="68"/>
      <c r="L14" s="68"/>
      <c r="M14" s="68"/>
      <c r="N14" s="68"/>
      <c r="O14" s="80"/>
      <c r="P14" s="80"/>
      <c r="Q14" s="80"/>
      <c r="R14" s="80"/>
      <c r="S14" s="80"/>
      <c r="T14" s="68"/>
      <c r="U14" s="68"/>
      <c r="V14" s="68">
        <v>1</v>
      </c>
      <c r="W14" s="68">
        <v>1</v>
      </c>
      <c r="X14" s="68">
        <v>1</v>
      </c>
      <c r="Y14" s="80"/>
      <c r="Z14" s="80"/>
      <c r="AA14" s="68"/>
      <c r="AB14" s="68"/>
      <c r="AC14" s="68">
        <v>1</v>
      </c>
      <c r="AD14" s="68">
        <v>1</v>
      </c>
      <c r="AE14" s="68">
        <v>1</v>
      </c>
      <c r="AF14" s="68">
        <v>1</v>
      </c>
      <c r="AG14" s="68">
        <v>1</v>
      </c>
      <c r="AH14" s="68"/>
      <c r="AI14" s="33">
        <f t="shared" ref="AI14" si="7">SUM(V15:Z15)+SUM(AC15:AG15)</f>
        <v>0</v>
      </c>
      <c r="AJ14" s="33">
        <f t="shared" ref="AJ14" si="8">T15+U15+AA15+AB15+AH15</f>
        <v>0</v>
      </c>
      <c r="AK14" s="34">
        <f>F15</f>
        <v>0</v>
      </c>
      <c r="AL14" s="89"/>
      <c r="AM14" s="15"/>
      <c r="AO14" s="3">
        <v>2</v>
      </c>
      <c r="AQ14" s="3">
        <f t="shared" si="2"/>
        <v>2</v>
      </c>
    </row>
    <row r="15" s="1" customFormat="1" spans="1:125">
      <c r="A15" s="3"/>
      <c r="B15" s="16"/>
      <c r="C15" s="17" t="s">
        <v>37</v>
      </c>
      <c r="D15" s="17" t="s">
        <v>92</v>
      </c>
      <c r="E15" s="17"/>
      <c r="F15" s="48"/>
      <c r="G15" s="48"/>
      <c r="H15" s="48"/>
      <c r="I15" s="48"/>
      <c r="J15" s="48"/>
      <c r="K15" s="82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67" t="s">
        <v>152</v>
      </c>
      <c r="Z15" s="67" t="s">
        <v>152</v>
      </c>
      <c r="AA15" s="48"/>
      <c r="AB15" s="48"/>
      <c r="AC15" s="48"/>
      <c r="AD15" s="48"/>
      <c r="AE15" s="48"/>
      <c r="AF15" s="48"/>
      <c r="AG15" s="48"/>
      <c r="AH15" s="48"/>
      <c r="AI15" s="35"/>
      <c r="AJ15" s="35"/>
      <c r="AK15" s="36"/>
      <c r="AL15" s="36"/>
      <c r="AM15" s="15"/>
      <c r="AN15" s="3"/>
      <c r="AQ15" s="3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</row>
    <row r="16" spans="2:43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/>
      <c r="H16" s="68"/>
      <c r="I16" s="68"/>
      <c r="J16" s="68"/>
      <c r="K16" s="68"/>
      <c r="L16" s="68"/>
      <c r="M16" s="68"/>
      <c r="N16" s="68"/>
      <c r="O16" s="68">
        <v>1</v>
      </c>
      <c r="P16" s="68">
        <v>1</v>
      </c>
      <c r="Q16" s="80"/>
      <c r="R16" s="80"/>
      <c r="S16" s="80"/>
      <c r="T16" s="68"/>
      <c r="U16" s="68"/>
      <c r="V16" s="47">
        <v>1</v>
      </c>
      <c r="W16" s="47">
        <v>1</v>
      </c>
      <c r="X16" s="47">
        <v>1</v>
      </c>
      <c r="Y16" s="80"/>
      <c r="Z16" s="80"/>
      <c r="AA16" s="68"/>
      <c r="AB16" s="68"/>
      <c r="AC16" s="68">
        <v>1</v>
      </c>
      <c r="AD16" s="68">
        <v>1</v>
      </c>
      <c r="AE16" s="68">
        <v>1</v>
      </c>
      <c r="AF16" s="68">
        <v>1</v>
      </c>
      <c r="AG16" s="68">
        <v>1</v>
      </c>
      <c r="AH16" s="68"/>
      <c r="AI16" s="33">
        <f t="shared" ref="AI16" si="9">SUM(V17:Z17)+SUM(AC17:AG17)</f>
        <v>0</v>
      </c>
      <c r="AJ16" s="33">
        <f t="shared" ref="AJ16" si="10">T17+U17+AA17+AB17+AH17</f>
        <v>8</v>
      </c>
      <c r="AK16" s="34">
        <f>F17</f>
        <v>0</v>
      </c>
      <c r="AL16" s="89"/>
      <c r="AM16" s="15"/>
      <c r="AN16" s="3">
        <v>2</v>
      </c>
      <c r="AO16" s="3">
        <v>2</v>
      </c>
      <c r="AQ16" s="3">
        <f t="shared" si="2"/>
        <v>2</v>
      </c>
    </row>
    <row r="17" spans="2:39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67" t="s">
        <v>152</v>
      </c>
      <c r="Z17" s="67" t="s">
        <v>152</v>
      </c>
      <c r="AA17" s="48"/>
      <c r="AB17" s="48"/>
      <c r="AC17" s="48"/>
      <c r="AD17" s="48"/>
      <c r="AE17" s="48"/>
      <c r="AF17" s="48"/>
      <c r="AG17" s="48"/>
      <c r="AH17" s="48">
        <v>8</v>
      </c>
      <c r="AI17" s="35"/>
      <c r="AJ17" s="35"/>
      <c r="AK17" s="36"/>
      <c r="AL17" s="36"/>
      <c r="AM17" s="15"/>
    </row>
    <row r="18" spans="2:41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/>
      <c r="H18" s="68"/>
      <c r="I18" s="68"/>
      <c r="J18" s="68"/>
      <c r="K18" s="68"/>
      <c r="L18" s="68"/>
      <c r="M18" s="68"/>
      <c r="N18" s="68"/>
      <c r="O18" s="68">
        <v>1</v>
      </c>
      <c r="P18" s="68">
        <v>1</v>
      </c>
      <c r="Q18" s="80"/>
      <c r="R18" s="68">
        <v>1</v>
      </c>
      <c r="S18" s="68">
        <v>1</v>
      </c>
      <c r="T18" s="68"/>
      <c r="U18" s="68"/>
      <c r="V18" s="68">
        <v>1</v>
      </c>
      <c r="W18" s="68">
        <v>1</v>
      </c>
      <c r="X18" s="68">
        <v>1</v>
      </c>
      <c r="Y18" s="68">
        <v>1</v>
      </c>
      <c r="Z18" s="68">
        <v>1</v>
      </c>
      <c r="AA18" s="68"/>
      <c r="AB18" s="68"/>
      <c r="AC18" s="68">
        <v>1</v>
      </c>
      <c r="AD18" s="68">
        <v>1</v>
      </c>
      <c r="AE18" s="68">
        <v>1</v>
      </c>
      <c r="AF18" s="68">
        <v>1</v>
      </c>
      <c r="AG18" s="68">
        <v>1</v>
      </c>
      <c r="AH18" s="68"/>
      <c r="AI18" s="33">
        <f t="shared" ref="AI18" si="11">SUM(V19:Z19)+SUM(AC19:AG19)</f>
        <v>0</v>
      </c>
      <c r="AJ18" s="33">
        <f t="shared" ref="AJ18" si="12">T19+U19+AA19+AB19+AH19</f>
        <v>0</v>
      </c>
      <c r="AK18" s="34">
        <f>F19</f>
        <v>0</v>
      </c>
      <c r="AL18" s="89"/>
      <c r="AM18" s="15"/>
      <c r="AN18" s="3">
        <v>4</v>
      </c>
      <c r="AO18" s="3">
        <v>0</v>
      </c>
    </row>
    <row r="19" spans="2:39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35"/>
      <c r="AJ19" s="35"/>
      <c r="AK19" s="36"/>
      <c r="AL19" s="36"/>
      <c r="AM19" s="15"/>
    </row>
    <row r="20" spans="1:41">
      <c r="A20" s="3">
        <v>4</v>
      </c>
      <c r="B20" s="12">
        <v>13</v>
      </c>
      <c r="C20" s="13" t="s">
        <v>24</v>
      </c>
      <c r="D20" s="13" t="s">
        <v>90</v>
      </c>
      <c r="E20" s="13" t="s">
        <v>45</v>
      </c>
      <c r="F20" s="68"/>
      <c r="G20" s="68"/>
      <c r="H20" s="68"/>
      <c r="I20" s="68"/>
      <c r="J20" s="68"/>
      <c r="K20" s="68"/>
      <c r="L20" s="68"/>
      <c r="M20" s="68"/>
      <c r="N20" s="68"/>
      <c r="O20" s="47">
        <v>1</v>
      </c>
      <c r="P20" s="47">
        <v>1</v>
      </c>
      <c r="Q20" s="61"/>
      <c r="R20" s="47">
        <v>1</v>
      </c>
      <c r="S20" s="47">
        <v>1</v>
      </c>
      <c r="T20" s="47">
        <v>1</v>
      </c>
      <c r="U20" s="47"/>
      <c r="V20" s="47">
        <v>1</v>
      </c>
      <c r="W20" s="47">
        <v>1</v>
      </c>
      <c r="X20" s="47">
        <v>1</v>
      </c>
      <c r="Y20" s="47">
        <v>1</v>
      </c>
      <c r="Z20" s="47">
        <v>1</v>
      </c>
      <c r="AA20" s="68"/>
      <c r="AB20" s="68"/>
      <c r="AC20" s="68">
        <v>1</v>
      </c>
      <c r="AD20" s="68">
        <v>1</v>
      </c>
      <c r="AE20" s="68">
        <v>1</v>
      </c>
      <c r="AF20" s="68">
        <v>1</v>
      </c>
      <c r="AG20" s="68">
        <v>1</v>
      </c>
      <c r="AH20" s="68"/>
      <c r="AI20" s="33">
        <f t="shared" ref="AI20" si="13">SUM(V21:Z21)+SUM(AC21:AG21)</f>
        <v>0</v>
      </c>
      <c r="AJ20" s="33">
        <f t="shared" ref="AJ20" si="14">T21+U21+AA21+AB21+AH21</f>
        <v>16</v>
      </c>
      <c r="AK20" s="34">
        <f>F21</f>
        <v>0</v>
      </c>
      <c r="AL20" s="89"/>
      <c r="AM20" s="15"/>
      <c r="AN20" s="3">
        <v>4</v>
      </c>
      <c r="AO20" s="3">
        <v>0</v>
      </c>
    </row>
    <row r="21" spans="2:39">
      <c r="B21" s="12"/>
      <c r="C21" s="13"/>
      <c r="D21" s="13"/>
      <c r="E21" s="13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>
        <v>8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>
        <v>8</v>
      </c>
      <c r="AI21" s="35"/>
      <c r="AJ21" s="35"/>
      <c r="AK21" s="36"/>
      <c r="AL21" s="36"/>
      <c r="AM21" s="15"/>
    </row>
    <row r="22" spans="2:41">
      <c r="B22" s="12">
        <v>14</v>
      </c>
      <c r="C22" s="13" t="s">
        <v>91</v>
      </c>
      <c r="D22" s="13" t="s">
        <v>93</v>
      </c>
      <c r="E22" s="13" t="s">
        <v>116</v>
      </c>
      <c r="F22" s="68"/>
      <c r="G22" s="68"/>
      <c r="H22" s="68"/>
      <c r="I22" s="68"/>
      <c r="J22" s="68"/>
      <c r="K22" s="68"/>
      <c r="L22" s="68"/>
      <c r="M22" s="68"/>
      <c r="N22" s="68"/>
      <c r="O22" s="68">
        <v>1</v>
      </c>
      <c r="P22" s="80"/>
      <c r="Q22" s="80"/>
      <c r="R22" s="80"/>
      <c r="S22" s="80"/>
      <c r="T22" s="68"/>
      <c r="U22" s="68"/>
      <c r="V22" s="68">
        <v>1</v>
      </c>
      <c r="W22" s="68">
        <v>1</v>
      </c>
      <c r="X22" s="47">
        <v>1</v>
      </c>
      <c r="Y22" s="47">
        <v>1</v>
      </c>
      <c r="Z22" s="47">
        <v>1</v>
      </c>
      <c r="AA22" s="47"/>
      <c r="AB22" s="47"/>
      <c r="AC22" s="68">
        <v>1</v>
      </c>
      <c r="AD22" s="68">
        <v>1</v>
      </c>
      <c r="AE22" s="68">
        <v>1</v>
      </c>
      <c r="AF22" s="68">
        <v>1</v>
      </c>
      <c r="AG22" s="68">
        <v>1</v>
      </c>
      <c r="AH22" s="68"/>
      <c r="AI22" s="33">
        <f t="shared" ref="AI22" si="15">SUM(V23:Z23)+SUM(AC23:AG23)</f>
        <v>0</v>
      </c>
      <c r="AJ22" s="33">
        <f t="shared" ref="AJ22" si="16">T23+U23+AA23+AB23+AH23</f>
        <v>4</v>
      </c>
      <c r="AK22" s="34">
        <f>F23</f>
        <v>0</v>
      </c>
      <c r="AL22" s="89"/>
      <c r="AM22" s="15"/>
      <c r="AN22" s="3">
        <v>1</v>
      </c>
      <c r="AO22" s="3">
        <v>0</v>
      </c>
    </row>
    <row r="23" s="1" customFormat="1" spans="1:125">
      <c r="A23" s="3"/>
      <c r="B23" s="16"/>
      <c r="C23" s="17"/>
      <c r="D23" s="17" t="s">
        <v>93</v>
      </c>
      <c r="E23" s="1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>
        <v>4</v>
      </c>
      <c r="AI23" s="35"/>
      <c r="AJ23" s="35"/>
      <c r="AK23" s="36"/>
      <c r="AL23" s="36"/>
      <c r="AM23" s="15"/>
      <c r="AN23" s="3"/>
      <c r="AQ23" s="3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</row>
    <row r="24" spans="2:43">
      <c r="B24" s="12">
        <v>21</v>
      </c>
      <c r="C24" s="13" t="s">
        <v>28</v>
      </c>
      <c r="D24" s="13" t="s">
        <v>90</v>
      </c>
      <c r="E24" s="13" t="s">
        <v>49</v>
      </c>
      <c r="F24" s="68"/>
      <c r="G24" s="68"/>
      <c r="H24" s="68"/>
      <c r="I24" s="68"/>
      <c r="J24" s="68"/>
      <c r="K24" s="68"/>
      <c r="L24" s="68"/>
      <c r="M24" s="68"/>
      <c r="N24" s="68"/>
      <c r="O24" s="80"/>
      <c r="P24" s="80"/>
      <c r="Q24" s="80"/>
      <c r="R24" s="80"/>
      <c r="S24" s="80"/>
      <c r="T24" s="68"/>
      <c r="U24" s="68"/>
      <c r="V24" s="80"/>
      <c r="W24" s="80"/>
      <c r="X24" s="80"/>
      <c r="Y24" s="80"/>
      <c r="Z24" s="80"/>
      <c r="AA24" s="68"/>
      <c r="AB24" s="68"/>
      <c r="AC24" s="85"/>
      <c r="AD24" s="85"/>
      <c r="AE24" s="85"/>
      <c r="AF24" s="85"/>
      <c r="AG24" s="68">
        <v>1</v>
      </c>
      <c r="AH24" s="68"/>
      <c r="AI24" s="33">
        <f t="shared" ref="AI24" si="17">SUM(V25:Z25)+SUM(AC25:AG25)</f>
        <v>0</v>
      </c>
      <c r="AJ24" s="90">
        <f t="shared" ref="AJ24" si="18">T25+U25+AA25+AB25+AH25</f>
        <v>8</v>
      </c>
      <c r="AK24" s="34">
        <f>F25</f>
        <v>0</v>
      </c>
      <c r="AL24" s="89"/>
      <c r="AM24" s="15"/>
      <c r="AO24" s="97">
        <v>9</v>
      </c>
      <c r="AP24" s="3">
        <v>1</v>
      </c>
      <c r="AQ24" s="3">
        <f t="shared" si="2"/>
        <v>8</v>
      </c>
    </row>
    <row r="25" s="1" customFormat="1" spans="1:125">
      <c r="A25" s="3"/>
      <c r="B25" s="16"/>
      <c r="C25" s="17"/>
      <c r="D25" s="17"/>
      <c r="E25" s="1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>
        <v>8</v>
      </c>
      <c r="AI25" s="35"/>
      <c r="AJ25" s="91"/>
      <c r="AK25" s="36"/>
      <c r="AL25" s="36"/>
      <c r="AM25" s="15"/>
      <c r="AN25" s="3"/>
      <c r="AQ25" s="3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</row>
    <row r="26" spans="2:40">
      <c r="B26" s="8">
        <v>99031</v>
      </c>
      <c r="C26" s="13" t="s">
        <v>91</v>
      </c>
      <c r="D26" s="13" t="s">
        <v>134</v>
      </c>
      <c r="E26" s="13" t="s">
        <v>50</v>
      </c>
      <c r="F26" s="68"/>
      <c r="G26" s="68"/>
      <c r="H26" s="68"/>
      <c r="I26" s="68"/>
      <c r="J26" s="68"/>
      <c r="K26" s="68"/>
      <c r="L26" s="68"/>
      <c r="M26" s="68"/>
      <c r="N26" s="68"/>
      <c r="O26" s="47">
        <v>1</v>
      </c>
      <c r="P26" s="47">
        <v>1</v>
      </c>
      <c r="Q26" s="61"/>
      <c r="R26" s="61"/>
      <c r="S26" s="47">
        <v>1</v>
      </c>
      <c r="T26" s="68"/>
      <c r="U26" s="68"/>
      <c r="V26" s="68">
        <v>1</v>
      </c>
      <c r="W26" s="68">
        <v>1</v>
      </c>
      <c r="X26" s="68">
        <v>1</v>
      </c>
      <c r="Y26" s="68">
        <v>1</v>
      </c>
      <c r="Z26" s="68">
        <v>1</v>
      </c>
      <c r="AA26" s="68"/>
      <c r="AB26" s="68"/>
      <c r="AC26" s="68">
        <v>1</v>
      </c>
      <c r="AD26" s="68">
        <v>1</v>
      </c>
      <c r="AE26" s="68">
        <v>1</v>
      </c>
      <c r="AF26" s="68">
        <v>1</v>
      </c>
      <c r="AG26" s="68">
        <v>1</v>
      </c>
      <c r="AH26" s="68"/>
      <c r="AI26" s="33">
        <f t="shared" ref="AI26" si="19">SUM(V27:Z27)+SUM(AC27:AG27)</f>
        <v>0</v>
      </c>
      <c r="AJ26" s="33">
        <f t="shared" ref="AJ26" si="20">T27+U27+AA27+AB27+AH27</f>
        <v>0</v>
      </c>
      <c r="AK26" s="34">
        <f>F27</f>
        <v>0</v>
      </c>
      <c r="AL26" s="89"/>
      <c r="AM26" s="15"/>
      <c r="AN26" s="3">
        <v>3</v>
      </c>
    </row>
    <row r="27" spans="2:39">
      <c r="B27" s="12"/>
      <c r="C27" s="13"/>
      <c r="D27" s="13"/>
      <c r="E27" s="1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35"/>
      <c r="AJ27" s="35"/>
      <c r="AK27" s="36"/>
      <c r="AL27" s="36"/>
      <c r="AM27" s="15"/>
    </row>
    <row r="28" spans="2:39">
      <c r="B28" s="12">
        <v>99500</v>
      </c>
      <c r="C28" s="18" t="s">
        <v>121</v>
      </c>
      <c r="D28" s="13" t="s">
        <v>93</v>
      </c>
      <c r="E28" s="18" t="s">
        <v>51</v>
      </c>
      <c r="F28" s="47"/>
      <c r="G28" s="47"/>
      <c r="H28" s="47"/>
      <c r="I28" s="47"/>
      <c r="J28" s="47"/>
      <c r="K28" s="47"/>
      <c r="L28" s="68"/>
      <c r="M28" s="68"/>
      <c r="N28" s="47"/>
      <c r="O28" s="80"/>
      <c r="P28" s="80"/>
      <c r="Q28" s="80"/>
      <c r="R28" s="80"/>
      <c r="S28" s="80"/>
      <c r="T28" s="68"/>
      <c r="U28" s="47"/>
      <c r="V28" s="61"/>
      <c r="W28" s="61"/>
      <c r="X28" s="47">
        <v>1</v>
      </c>
      <c r="Y28" s="68">
        <v>1</v>
      </c>
      <c r="Z28" s="68">
        <v>1</v>
      </c>
      <c r="AA28" s="47"/>
      <c r="AB28" s="47"/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47"/>
      <c r="AI28" s="33">
        <f t="shared" ref="AI28" si="21">SUM(V29:Z29)+SUM(AC29:AG29)</f>
        <v>4</v>
      </c>
      <c r="AJ28" s="33">
        <f t="shared" ref="AJ28" si="22">T29+U29+AA29+AB29+AH29</f>
        <v>16</v>
      </c>
      <c r="AK28" s="34">
        <f>F29</f>
        <v>0</v>
      </c>
      <c r="AL28" s="92"/>
      <c r="AM28" s="42"/>
    </row>
    <row r="29" s="1" customFormat="1" spans="1:125">
      <c r="A29" s="3"/>
      <c r="B29" s="16"/>
      <c r="C29" s="17"/>
      <c r="D29" s="17"/>
      <c r="E29" s="1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 t="s">
        <v>148</v>
      </c>
      <c r="W29" s="48" t="s">
        <v>148</v>
      </c>
      <c r="X29" s="48"/>
      <c r="Y29" s="48"/>
      <c r="Z29" s="48">
        <v>1</v>
      </c>
      <c r="AA29" s="48">
        <v>8</v>
      </c>
      <c r="AB29" s="48"/>
      <c r="AC29" s="48">
        <v>1</v>
      </c>
      <c r="AD29" s="48">
        <v>1</v>
      </c>
      <c r="AE29" s="71">
        <v>1</v>
      </c>
      <c r="AF29" s="71"/>
      <c r="AG29" s="71"/>
      <c r="AH29" s="71">
        <v>8</v>
      </c>
      <c r="AI29" s="35"/>
      <c r="AJ29" s="35"/>
      <c r="AK29" s="36"/>
      <c r="AL29" s="93"/>
      <c r="AM29" s="42"/>
      <c r="AN29" s="3"/>
      <c r="AQ29" s="3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</row>
    <row r="30" spans="2:39">
      <c r="B30" s="12">
        <v>99771</v>
      </c>
      <c r="C30" s="18" t="s">
        <v>121</v>
      </c>
      <c r="D30" s="13" t="s">
        <v>93</v>
      </c>
      <c r="E30" s="13" t="s">
        <v>53</v>
      </c>
      <c r="F30" s="68"/>
      <c r="G30" s="68"/>
      <c r="H30" s="68"/>
      <c r="I30" s="68"/>
      <c r="J30" s="68"/>
      <c r="K30" s="68"/>
      <c r="L30" s="68"/>
      <c r="M30" s="68"/>
      <c r="N30" s="68"/>
      <c r="O30" s="80"/>
      <c r="P30" s="80"/>
      <c r="Q30" s="80"/>
      <c r="R30" s="80"/>
      <c r="S30" s="80"/>
      <c r="T30" s="68">
        <v>1</v>
      </c>
      <c r="U30" s="68"/>
      <c r="V30" s="68">
        <v>1</v>
      </c>
      <c r="W30" s="68">
        <v>1</v>
      </c>
      <c r="X30" s="68">
        <v>1</v>
      </c>
      <c r="Y30" s="68">
        <v>1</v>
      </c>
      <c r="Z30" s="68">
        <v>1</v>
      </c>
      <c r="AA30" s="68"/>
      <c r="AB30" s="68"/>
      <c r="AC30" s="47">
        <v>1</v>
      </c>
      <c r="AD30" s="47">
        <v>1</v>
      </c>
      <c r="AE30" s="47">
        <v>1</v>
      </c>
      <c r="AF30" s="47">
        <v>1</v>
      </c>
      <c r="AG30" s="47">
        <v>1</v>
      </c>
      <c r="AH30" s="86"/>
      <c r="AI30" s="33">
        <f t="shared" ref="AI30" si="23">SUM(V31:Z31)+SUM(AC31:AG31)</f>
        <v>3</v>
      </c>
      <c r="AJ30" s="33">
        <f t="shared" ref="AJ30" si="24">T31+U31+AA31+AB31+AH31</f>
        <v>24</v>
      </c>
      <c r="AK30" s="34">
        <f>F31</f>
        <v>0</v>
      </c>
      <c r="AL30" s="92"/>
      <c r="AM30" s="57"/>
    </row>
    <row r="31" s="1" customFormat="1" spans="1:125">
      <c r="A31" s="3"/>
      <c r="B31" s="16"/>
      <c r="C31" s="17"/>
      <c r="D31" s="17"/>
      <c r="E31" s="1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>
        <v>8</v>
      </c>
      <c r="U31" s="48"/>
      <c r="V31" s="48"/>
      <c r="W31" s="48"/>
      <c r="X31" s="48"/>
      <c r="Y31" s="48"/>
      <c r="Z31" s="48"/>
      <c r="AA31" s="48">
        <v>8</v>
      </c>
      <c r="AB31" s="48"/>
      <c r="AC31" s="48">
        <v>1</v>
      </c>
      <c r="AD31" s="48">
        <v>1</v>
      </c>
      <c r="AE31" s="71">
        <v>1</v>
      </c>
      <c r="AF31" s="71"/>
      <c r="AG31" s="71"/>
      <c r="AH31" s="71">
        <v>8</v>
      </c>
      <c r="AI31" s="35"/>
      <c r="AJ31" s="35"/>
      <c r="AK31" s="36"/>
      <c r="AL31" s="93"/>
      <c r="AM31" s="42"/>
      <c r="AN31" s="3"/>
      <c r="AQ31" s="3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</row>
    <row r="32" spans="2:40">
      <c r="B32" s="12">
        <v>5180004</v>
      </c>
      <c r="C32" s="13" t="s">
        <v>121</v>
      </c>
      <c r="D32" s="13" t="s">
        <v>93</v>
      </c>
      <c r="E32" s="13" t="s">
        <v>55</v>
      </c>
      <c r="F32" s="68"/>
      <c r="G32" s="68"/>
      <c r="H32" s="68"/>
      <c r="I32" s="68"/>
      <c r="J32" s="68"/>
      <c r="K32" s="68"/>
      <c r="L32" s="68"/>
      <c r="M32" s="68"/>
      <c r="N32" s="68"/>
      <c r="O32" s="68">
        <v>1</v>
      </c>
      <c r="P32" s="68">
        <v>1</v>
      </c>
      <c r="Q32" s="68"/>
      <c r="R32" s="68"/>
      <c r="S32" s="68"/>
      <c r="T32" s="68">
        <v>1</v>
      </c>
      <c r="U32" s="68"/>
      <c r="V32" s="68">
        <v>1</v>
      </c>
      <c r="W32" s="68">
        <v>1</v>
      </c>
      <c r="X32" s="68">
        <v>1</v>
      </c>
      <c r="Y32" s="68">
        <v>1</v>
      </c>
      <c r="Z32" s="68">
        <v>1</v>
      </c>
      <c r="AA32" s="68"/>
      <c r="AB32" s="68"/>
      <c r="AC32" s="68">
        <v>1</v>
      </c>
      <c r="AD32" s="68">
        <v>1</v>
      </c>
      <c r="AE32" s="86">
        <v>1</v>
      </c>
      <c r="AF32" s="86">
        <v>1</v>
      </c>
      <c r="AG32" s="86">
        <v>1</v>
      </c>
      <c r="AH32" s="86"/>
      <c r="AI32" s="33">
        <f t="shared" ref="AI32" si="25">SUM(V33:Z33)+SUM(AC33:AG33)</f>
        <v>0</v>
      </c>
      <c r="AJ32" s="33">
        <f t="shared" ref="AJ32" si="26">T33+U33+AA33+AB33+AH33</f>
        <v>24</v>
      </c>
      <c r="AK32" s="34"/>
      <c r="AL32" s="89"/>
      <c r="AM32" s="42"/>
      <c r="AN32" s="3">
        <v>3.5</v>
      </c>
    </row>
    <row r="33" spans="2:39">
      <c r="B33" s="12"/>
      <c r="C33" s="13"/>
      <c r="D33" s="13"/>
      <c r="E33" s="13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>
        <v>1.5</v>
      </c>
      <c r="R33" s="48">
        <v>6</v>
      </c>
      <c r="S33" s="48">
        <v>5</v>
      </c>
      <c r="T33" s="48">
        <v>8</v>
      </c>
      <c r="U33" s="48"/>
      <c r="V33" s="48"/>
      <c r="W33" s="48"/>
      <c r="X33" s="48"/>
      <c r="Y33" s="48"/>
      <c r="Z33" s="48"/>
      <c r="AA33" s="48">
        <v>8</v>
      </c>
      <c r="AB33" s="48"/>
      <c r="AC33" s="48"/>
      <c r="AD33" s="48"/>
      <c r="AE33" s="48"/>
      <c r="AF33" s="48"/>
      <c r="AG33" s="48"/>
      <c r="AH33" s="48">
        <v>8</v>
      </c>
      <c r="AI33" s="35"/>
      <c r="AJ33" s="35"/>
      <c r="AK33" s="36"/>
      <c r="AL33" s="36"/>
      <c r="AM33" s="42"/>
    </row>
    <row r="34" spans="2:43">
      <c r="B34" s="8">
        <v>22</v>
      </c>
      <c r="C34" s="13" t="s">
        <v>121</v>
      </c>
      <c r="D34" s="13" t="s">
        <v>93</v>
      </c>
      <c r="E34" s="13" t="s">
        <v>57</v>
      </c>
      <c r="F34" s="68"/>
      <c r="G34" s="68"/>
      <c r="H34" s="68"/>
      <c r="I34" s="68"/>
      <c r="J34" s="68"/>
      <c r="K34" s="68"/>
      <c r="L34" s="68"/>
      <c r="M34" s="68"/>
      <c r="N34" s="68"/>
      <c r="O34" s="80"/>
      <c r="P34" s="80"/>
      <c r="Q34" s="80"/>
      <c r="R34" s="80"/>
      <c r="S34" s="80"/>
      <c r="T34" s="68"/>
      <c r="U34" s="68"/>
      <c r="V34" s="80"/>
      <c r="W34" s="80"/>
      <c r="X34" s="80"/>
      <c r="Y34" s="80"/>
      <c r="Z34" s="80"/>
      <c r="AA34" s="68"/>
      <c r="AB34" s="68"/>
      <c r="AC34" s="80"/>
      <c r="AD34" s="80"/>
      <c r="AE34" s="80"/>
      <c r="AF34" s="80"/>
      <c r="AG34" s="68">
        <v>1</v>
      </c>
      <c r="AH34" s="86"/>
      <c r="AI34" s="33">
        <f t="shared" ref="AI34" si="27">SUM(V35:Z35)+SUM(AC35:AG35)</f>
        <v>0</v>
      </c>
      <c r="AJ34" s="90">
        <f t="shared" ref="AJ34" si="28">T35+U35+AA35+AB35+AH35</f>
        <v>8</v>
      </c>
      <c r="AK34" s="34">
        <f>F35</f>
        <v>0</v>
      </c>
      <c r="AL34" s="92"/>
      <c r="AM34" s="42"/>
      <c r="AO34" s="97">
        <v>9</v>
      </c>
      <c r="AQ34" s="3">
        <f t="shared" si="2"/>
        <v>9</v>
      </c>
    </row>
    <row r="35" spans="2:39">
      <c r="B35" s="12"/>
      <c r="C35" s="13"/>
      <c r="D35" s="13"/>
      <c r="E35" s="13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>
        <v>8</v>
      </c>
      <c r="AI35" s="35"/>
      <c r="AJ35" s="91"/>
      <c r="AK35" s="36"/>
      <c r="AL35" s="93"/>
      <c r="AM35" s="42"/>
    </row>
    <row r="36" spans="2:43">
      <c r="B36" s="12">
        <v>4003897</v>
      </c>
      <c r="C36" s="13" t="s">
        <v>91</v>
      </c>
      <c r="D36" s="13" t="s">
        <v>134</v>
      </c>
      <c r="E36" s="13" t="s">
        <v>59</v>
      </c>
      <c r="F36" s="48"/>
      <c r="G36" s="48"/>
      <c r="H36" s="48"/>
      <c r="I36" s="48"/>
      <c r="J36" s="48"/>
      <c r="K36" s="48"/>
      <c r="L36" s="48"/>
      <c r="M36" s="48"/>
      <c r="N36" s="48"/>
      <c r="O36" s="83">
        <v>1</v>
      </c>
      <c r="P36" s="83">
        <v>1</v>
      </c>
      <c r="Q36" s="84"/>
      <c r="R36" s="83">
        <v>1</v>
      </c>
      <c r="S36" s="84"/>
      <c r="T36" s="83"/>
      <c r="U36" s="83"/>
      <c r="V36" s="83">
        <v>1</v>
      </c>
      <c r="W36" s="83">
        <v>1</v>
      </c>
      <c r="X36" s="83">
        <v>1</v>
      </c>
      <c r="Y36" s="83">
        <v>1</v>
      </c>
      <c r="Z36" s="84"/>
      <c r="AA36" s="83"/>
      <c r="AB36" s="83"/>
      <c r="AC36" s="83">
        <v>1</v>
      </c>
      <c r="AD36" s="83">
        <v>1</v>
      </c>
      <c r="AE36" s="83">
        <v>1</v>
      </c>
      <c r="AF36" s="83">
        <v>1</v>
      </c>
      <c r="AG36" s="83">
        <v>1</v>
      </c>
      <c r="AH36" s="83"/>
      <c r="AI36" s="33">
        <f t="shared" ref="AI36" si="29">SUM(V37:Z37)+SUM(AC37:AG37)</f>
        <v>0</v>
      </c>
      <c r="AJ36" s="33">
        <f t="shared" ref="AJ36" si="30">T37+U37+AA37+AB37+AH37</f>
        <v>0</v>
      </c>
      <c r="AK36" s="34">
        <f>F37</f>
        <v>0</v>
      </c>
      <c r="AL36" s="89"/>
      <c r="AM36" s="15"/>
      <c r="AN36" s="3">
        <v>3</v>
      </c>
      <c r="AO36" s="3">
        <v>1</v>
      </c>
      <c r="AQ36" s="3">
        <f t="shared" si="2"/>
        <v>1</v>
      </c>
    </row>
    <row r="37" s="2" customFormat="1" spans="1:125">
      <c r="A37" s="3"/>
      <c r="B37" s="16"/>
      <c r="C37" s="17"/>
      <c r="D37" s="17"/>
      <c r="E37" s="17"/>
      <c r="F37" s="68"/>
      <c r="G37" s="68"/>
      <c r="H37" s="68"/>
      <c r="I37" s="68"/>
      <c r="J37" s="68"/>
      <c r="K37" s="68"/>
      <c r="L37" s="68"/>
      <c r="M37" s="68"/>
      <c r="N37" s="68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7"/>
      <c r="AA37" s="83"/>
      <c r="AB37" s="83"/>
      <c r="AC37" s="83"/>
      <c r="AD37" s="83"/>
      <c r="AE37" s="83"/>
      <c r="AF37" s="83"/>
      <c r="AG37" s="83"/>
      <c r="AH37" s="83"/>
      <c r="AI37" s="35"/>
      <c r="AJ37" s="35"/>
      <c r="AK37" s="36"/>
      <c r="AL37" s="94"/>
      <c r="AM37" s="95"/>
      <c r="AN37" s="3"/>
      <c r="AQ37" s="3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</row>
    <row r="38" spans="2:43">
      <c r="B38" s="12">
        <v>4004394</v>
      </c>
      <c r="C38" s="13" t="s">
        <v>91</v>
      </c>
      <c r="D38" s="13" t="s">
        <v>132</v>
      </c>
      <c r="E38" s="13" t="s">
        <v>61</v>
      </c>
      <c r="F38" s="48"/>
      <c r="G38" s="48"/>
      <c r="H38" s="48"/>
      <c r="I38" s="48"/>
      <c r="J38" s="48"/>
      <c r="K38" s="48"/>
      <c r="L38" s="48"/>
      <c r="M38" s="48"/>
      <c r="N38" s="48"/>
      <c r="O38" s="83">
        <v>1</v>
      </c>
      <c r="P38" s="83">
        <v>1</v>
      </c>
      <c r="Q38" s="84"/>
      <c r="R38" s="84"/>
      <c r="S38" s="84"/>
      <c r="T38" s="83"/>
      <c r="U38" s="83"/>
      <c r="V38" s="83">
        <v>1</v>
      </c>
      <c r="W38" s="83">
        <v>1</v>
      </c>
      <c r="X38" s="83">
        <v>1</v>
      </c>
      <c r="Y38" s="84"/>
      <c r="Z38" s="84"/>
      <c r="AA38" s="83"/>
      <c r="AB38" s="83"/>
      <c r="AC38" s="83">
        <v>1</v>
      </c>
      <c r="AD38" s="83">
        <v>1</v>
      </c>
      <c r="AE38" s="83">
        <v>1</v>
      </c>
      <c r="AF38" s="83">
        <v>1</v>
      </c>
      <c r="AG38" s="83">
        <v>1</v>
      </c>
      <c r="AH38" s="83"/>
      <c r="AI38" s="33">
        <f t="shared" ref="AI38" si="31">SUM(V39:Z39)+SUM(AC39:AG39)</f>
        <v>0</v>
      </c>
      <c r="AJ38" s="33">
        <f t="shared" ref="AJ38" si="32">T39+U39+AA39+AB39+AH39</f>
        <v>0</v>
      </c>
      <c r="AK38" s="34">
        <f>F39</f>
        <v>0</v>
      </c>
      <c r="AL38" s="89"/>
      <c r="AM38" s="15"/>
      <c r="AN38" s="3">
        <v>2</v>
      </c>
      <c r="AO38" s="3">
        <v>2</v>
      </c>
      <c r="AQ38" s="3">
        <f t="shared" si="2"/>
        <v>2</v>
      </c>
    </row>
    <row r="39" s="2" customFormat="1" spans="1:125">
      <c r="A39" s="3"/>
      <c r="B39" s="16"/>
      <c r="C39" s="17"/>
      <c r="D39" s="17" t="s">
        <v>90</v>
      </c>
      <c r="E39" s="17"/>
      <c r="F39" s="68"/>
      <c r="G39" s="68"/>
      <c r="H39" s="68"/>
      <c r="I39" s="68"/>
      <c r="J39" s="68"/>
      <c r="K39" s="68"/>
      <c r="L39" s="68"/>
      <c r="M39" s="68"/>
      <c r="N39" s="68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7"/>
      <c r="Z39" s="87"/>
      <c r="AA39" s="83"/>
      <c r="AB39" s="83"/>
      <c r="AC39" s="83"/>
      <c r="AD39" s="83"/>
      <c r="AE39" s="83"/>
      <c r="AF39" s="83"/>
      <c r="AG39" s="83"/>
      <c r="AH39" s="83"/>
      <c r="AI39" s="35"/>
      <c r="AJ39" s="35"/>
      <c r="AK39" s="36"/>
      <c r="AL39" s="94"/>
      <c r="AM39" s="95"/>
      <c r="AN39" s="3"/>
      <c r="AQ39" s="3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</row>
    <row r="40" spans="2:39">
      <c r="B40" s="12">
        <v>4008724</v>
      </c>
      <c r="C40" s="13" t="s">
        <v>91</v>
      </c>
      <c r="D40" s="13" t="s">
        <v>130</v>
      </c>
      <c r="E40" s="13" t="s">
        <v>63</v>
      </c>
      <c r="F40" s="48"/>
      <c r="G40" s="48"/>
      <c r="H40" s="48"/>
      <c r="I40" s="48"/>
      <c r="J40" s="48"/>
      <c r="K40" s="48"/>
      <c r="L40" s="48"/>
      <c r="M40" s="48"/>
      <c r="N40" s="48"/>
      <c r="O40" s="84"/>
      <c r="P40" s="84"/>
      <c r="Q40" s="84"/>
      <c r="R40" s="84"/>
      <c r="S40" s="84"/>
      <c r="T40" s="83"/>
      <c r="U40" s="83"/>
      <c r="V40" s="83">
        <v>1</v>
      </c>
      <c r="W40" s="83">
        <v>1</v>
      </c>
      <c r="X40" s="83">
        <v>1</v>
      </c>
      <c r="Y40" s="24" t="s">
        <v>153</v>
      </c>
      <c r="Z40" s="24"/>
      <c r="AA40" s="83"/>
      <c r="AB40" s="83"/>
      <c r="AC40" s="88"/>
      <c r="AD40" s="83">
        <v>1</v>
      </c>
      <c r="AE40" s="83">
        <v>1</v>
      </c>
      <c r="AF40" s="24" t="s">
        <v>154</v>
      </c>
      <c r="AG40" s="24"/>
      <c r="AH40" s="83"/>
      <c r="AI40" s="33">
        <f t="shared" ref="AI40" si="33">SUM(V41:Z41)+SUM(AC41:AG41)</f>
        <v>0</v>
      </c>
      <c r="AJ40" s="33">
        <f t="shared" ref="AJ40" si="34">T41+U41+AA41+AB41+AH41</f>
        <v>0</v>
      </c>
      <c r="AK40" s="34">
        <f>F41</f>
        <v>0</v>
      </c>
      <c r="AL40" s="89"/>
      <c r="AM40" s="15"/>
    </row>
    <row r="41" s="2" customFormat="1" spans="1:125">
      <c r="A41" s="3"/>
      <c r="B41" s="16"/>
      <c r="C41" s="17"/>
      <c r="D41" s="17"/>
      <c r="E41" s="17"/>
      <c r="F41" s="68"/>
      <c r="G41" s="68"/>
      <c r="H41" s="68"/>
      <c r="I41" s="68"/>
      <c r="J41" s="68"/>
      <c r="K41" s="68"/>
      <c r="L41" s="68"/>
      <c r="M41" s="68"/>
      <c r="N41" s="68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35"/>
      <c r="AJ41" s="35"/>
      <c r="AK41" s="36"/>
      <c r="AL41" s="94"/>
      <c r="AM41" s="95"/>
      <c r="AN41" s="3"/>
      <c r="AQ41" s="3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</row>
    <row r="42" spans="2:43">
      <c r="B42" s="12">
        <v>4009567</v>
      </c>
      <c r="C42" s="13" t="s">
        <v>91</v>
      </c>
      <c r="D42" s="13" t="s">
        <v>130</v>
      </c>
      <c r="E42" s="13" t="s">
        <v>65</v>
      </c>
      <c r="F42" s="48"/>
      <c r="G42" s="48"/>
      <c r="H42" s="48"/>
      <c r="I42" s="48"/>
      <c r="J42" s="48"/>
      <c r="K42" s="48"/>
      <c r="L42" s="48"/>
      <c r="M42" s="48"/>
      <c r="N42" s="48"/>
      <c r="O42" s="84"/>
      <c r="P42" s="84"/>
      <c r="Q42" s="84"/>
      <c r="R42" s="84"/>
      <c r="S42" s="84"/>
      <c r="T42" s="83"/>
      <c r="U42" s="83"/>
      <c r="V42" s="83">
        <v>1</v>
      </c>
      <c r="W42" s="83">
        <v>1</v>
      </c>
      <c r="X42" s="83">
        <v>1</v>
      </c>
      <c r="Y42" s="83">
        <v>1</v>
      </c>
      <c r="Z42" s="84"/>
      <c r="AA42" s="83"/>
      <c r="AB42" s="83"/>
      <c r="AC42" s="83">
        <v>1</v>
      </c>
      <c r="AD42" s="83">
        <v>1</v>
      </c>
      <c r="AE42" s="83">
        <v>1</v>
      </c>
      <c r="AF42" s="83">
        <v>1</v>
      </c>
      <c r="AG42" s="83">
        <v>1</v>
      </c>
      <c r="AH42" s="83"/>
      <c r="AI42" s="33">
        <f t="shared" ref="AI42" si="35">SUM(V43:Z43)+SUM(AC43:AG43)</f>
        <v>0</v>
      </c>
      <c r="AJ42" s="33">
        <f t="shared" ref="AJ42" si="36">T43+U43+AA43+AB43+AH43</f>
        <v>0</v>
      </c>
      <c r="AK42" s="34">
        <f>F43</f>
        <v>0</v>
      </c>
      <c r="AL42" s="89"/>
      <c r="AM42" s="15"/>
      <c r="AO42" s="3">
        <v>1</v>
      </c>
      <c r="AQ42" s="3">
        <f t="shared" si="2"/>
        <v>1</v>
      </c>
    </row>
    <row r="43" s="2" customFormat="1" spans="1:125">
      <c r="A43" s="3"/>
      <c r="B43" s="16"/>
      <c r="C43" s="17"/>
      <c r="D43" s="17"/>
      <c r="E43" s="17"/>
      <c r="F43" s="68"/>
      <c r="G43" s="68"/>
      <c r="H43" s="68"/>
      <c r="I43" s="68"/>
      <c r="J43" s="68"/>
      <c r="K43" s="68"/>
      <c r="L43" s="68"/>
      <c r="M43" s="68"/>
      <c r="N43" s="68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7"/>
      <c r="AA43" s="83"/>
      <c r="AB43" s="83"/>
      <c r="AC43" s="83"/>
      <c r="AD43" s="83"/>
      <c r="AE43" s="83"/>
      <c r="AF43" s="83"/>
      <c r="AG43" s="83"/>
      <c r="AH43" s="83"/>
      <c r="AI43" s="35"/>
      <c r="AJ43" s="35"/>
      <c r="AK43" s="36"/>
      <c r="AL43" s="94"/>
      <c r="AM43" s="95"/>
      <c r="AN43" s="3"/>
      <c r="AQ43" s="3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</row>
    <row r="44" spans="2:40">
      <c r="B44" s="12">
        <v>4003107</v>
      </c>
      <c r="C44" s="13" t="s">
        <v>121</v>
      </c>
      <c r="D44" s="13" t="s">
        <v>139</v>
      </c>
      <c r="E44" s="13" t="s">
        <v>140</v>
      </c>
      <c r="F44" s="48"/>
      <c r="G44" s="48"/>
      <c r="H44" s="48"/>
      <c r="I44" s="48"/>
      <c r="J44" s="48"/>
      <c r="K44" s="48"/>
      <c r="L44" s="48"/>
      <c r="M44" s="48"/>
      <c r="N44" s="48"/>
      <c r="O44" s="83">
        <v>1</v>
      </c>
      <c r="P44" s="83">
        <v>1</v>
      </c>
      <c r="Q44" s="83">
        <v>1</v>
      </c>
      <c r="R44" s="83">
        <v>1</v>
      </c>
      <c r="S44" s="83">
        <v>1</v>
      </c>
      <c r="T44" s="83"/>
      <c r="U44" s="83"/>
      <c r="V44" s="83">
        <v>1</v>
      </c>
      <c r="W44" s="83">
        <v>1</v>
      </c>
      <c r="X44" s="83">
        <v>1</v>
      </c>
      <c r="Y44" s="83">
        <v>1</v>
      </c>
      <c r="Z44" s="84"/>
      <c r="AA44" s="83"/>
      <c r="AB44" s="83"/>
      <c r="AC44" s="83">
        <v>1</v>
      </c>
      <c r="AD44" s="83">
        <v>1</v>
      </c>
      <c r="AE44" s="83">
        <v>1</v>
      </c>
      <c r="AF44" s="83">
        <v>1</v>
      </c>
      <c r="AG44" s="83">
        <v>1</v>
      </c>
      <c r="AH44" s="83">
        <v>1</v>
      </c>
      <c r="AI44" s="33">
        <f t="shared" ref="AI44" si="37">SUM(V45:Z45)+SUM(AC45:AG45)</f>
        <v>18</v>
      </c>
      <c r="AJ44" s="33">
        <f t="shared" ref="AJ44" si="38">T45+U45+AA45+AB45+AH45</f>
        <v>10</v>
      </c>
      <c r="AK44" s="34"/>
      <c r="AL44" s="89"/>
      <c r="AM44" s="15"/>
      <c r="AN44" s="3">
        <v>5</v>
      </c>
    </row>
    <row r="45" s="2" customFormat="1" spans="1:125">
      <c r="A45" s="3"/>
      <c r="B45" s="16"/>
      <c r="C45" s="17"/>
      <c r="D45" s="17"/>
      <c r="E45" s="17"/>
      <c r="F45" s="68"/>
      <c r="G45" s="68"/>
      <c r="H45" s="68"/>
      <c r="I45" s="68"/>
      <c r="J45" s="68"/>
      <c r="K45" s="68"/>
      <c r="L45" s="68"/>
      <c r="M45" s="68"/>
      <c r="N45" s="68"/>
      <c r="O45" s="83"/>
      <c r="P45" s="83"/>
      <c r="Q45" s="83"/>
      <c r="R45" s="83">
        <v>2</v>
      </c>
      <c r="S45" s="83">
        <v>2</v>
      </c>
      <c r="T45" s="83"/>
      <c r="U45" s="83"/>
      <c r="V45" s="83">
        <v>2</v>
      </c>
      <c r="W45" s="83">
        <v>2</v>
      </c>
      <c r="X45" s="83">
        <v>2</v>
      </c>
      <c r="Y45" s="83">
        <v>2</v>
      </c>
      <c r="Z45" s="83" t="s">
        <v>155</v>
      </c>
      <c r="AA45" s="83"/>
      <c r="AB45" s="83"/>
      <c r="AC45" s="83">
        <v>2</v>
      </c>
      <c r="AD45" s="83">
        <v>2</v>
      </c>
      <c r="AE45" s="83">
        <v>2</v>
      </c>
      <c r="AF45" s="83">
        <v>2</v>
      </c>
      <c r="AG45" s="83">
        <v>2</v>
      </c>
      <c r="AH45" s="83">
        <v>10</v>
      </c>
      <c r="AI45" s="35"/>
      <c r="AJ45" s="35"/>
      <c r="AK45" s="36"/>
      <c r="AL45" s="94"/>
      <c r="AM45" s="95"/>
      <c r="AN45" s="3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</row>
    <row r="46" spans="2:40">
      <c r="B46" s="12">
        <v>4000332</v>
      </c>
      <c r="C46" s="13" t="s">
        <v>121</v>
      </c>
      <c r="D46" s="13" t="s">
        <v>93</v>
      </c>
      <c r="E46" s="13" t="s">
        <v>143</v>
      </c>
      <c r="F46" s="48"/>
      <c r="G46" s="48"/>
      <c r="H46" s="48"/>
      <c r="I46" s="48"/>
      <c r="J46" s="48"/>
      <c r="K46" s="48"/>
      <c r="L46" s="48"/>
      <c r="M46" s="48"/>
      <c r="N46" s="48"/>
      <c r="O46" s="83">
        <v>1</v>
      </c>
      <c r="P46" s="83">
        <v>1</v>
      </c>
      <c r="Q46" s="83">
        <v>1</v>
      </c>
      <c r="R46" s="83">
        <v>1</v>
      </c>
      <c r="S46" s="83">
        <v>1</v>
      </c>
      <c r="T46" s="83"/>
      <c r="U46" s="83"/>
      <c r="V46" s="83">
        <v>1</v>
      </c>
      <c r="W46" s="83">
        <v>1</v>
      </c>
      <c r="X46" s="83">
        <v>1</v>
      </c>
      <c r="Y46" s="84"/>
      <c r="Z46" s="84"/>
      <c r="AA46" s="83"/>
      <c r="AB46" s="83"/>
      <c r="AC46" s="84"/>
      <c r="AD46" s="83">
        <v>1</v>
      </c>
      <c r="AE46" s="83">
        <v>1</v>
      </c>
      <c r="AF46" s="83">
        <v>1</v>
      </c>
      <c r="AG46" s="83">
        <v>1</v>
      </c>
      <c r="AH46" s="83">
        <v>1</v>
      </c>
      <c r="AI46" s="33">
        <f t="shared" ref="AI46" si="39">SUM(V47:Z47)+SUM(AC47:AG47)</f>
        <v>14</v>
      </c>
      <c r="AJ46" s="33">
        <f t="shared" ref="AJ46" si="40">T47+U47+AA47+AB47+AH47</f>
        <v>10</v>
      </c>
      <c r="AK46" s="34">
        <f>F47</f>
        <v>0</v>
      </c>
      <c r="AL46" s="89"/>
      <c r="AM46" s="15"/>
      <c r="AN46" s="3">
        <v>5</v>
      </c>
    </row>
    <row r="47" s="2" customFormat="1" spans="1:125">
      <c r="A47" s="3"/>
      <c r="B47" s="16"/>
      <c r="C47" s="17"/>
      <c r="D47" s="17"/>
      <c r="E47" s="17"/>
      <c r="F47" s="68"/>
      <c r="G47" s="68"/>
      <c r="H47" s="68"/>
      <c r="I47" s="68"/>
      <c r="J47" s="68"/>
      <c r="K47" s="68"/>
      <c r="L47" s="68"/>
      <c r="M47" s="68"/>
      <c r="N47" s="68"/>
      <c r="O47" s="83"/>
      <c r="P47" s="83"/>
      <c r="Q47" s="83">
        <v>2</v>
      </c>
      <c r="R47" s="83">
        <v>2</v>
      </c>
      <c r="S47" s="83">
        <v>2</v>
      </c>
      <c r="T47" s="83"/>
      <c r="U47" s="83"/>
      <c r="V47" s="83">
        <v>2</v>
      </c>
      <c r="W47" s="83">
        <v>2</v>
      </c>
      <c r="X47" s="83">
        <v>2</v>
      </c>
      <c r="Y47" s="83" t="s">
        <v>155</v>
      </c>
      <c r="Z47" s="83" t="s">
        <v>155</v>
      </c>
      <c r="AA47" s="83"/>
      <c r="AB47" s="83"/>
      <c r="AC47" s="83" t="s">
        <v>155</v>
      </c>
      <c r="AD47" s="83">
        <v>2</v>
      </c>
      <c r="AE47" s="83">
        <v>2</v>
      </c>
      <c r="AF47" s="83">
        <v>2</v>
      </c>
      <c r="AG47" s="83">
        <v>2</v>
      </c>
      <c r="AH47" s="83">
        <v>10</v>
      </c>
      <c r="AI47" s="35"/>
      <c r="AJ47" s="35"/>
      <c r="AK47" s="36"/>
      <c r="AL47" s="94"/>
      <c r="AM47" s="95"/>
      <c r="AN47" s="3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</row>
    <row r="48" spans="2:40">
      <c r="B48" s="12">
        <v>4004981</v>
      </c>
      <c r="C48" s="13" t="s">
        <v>121</v>
      </c>
      <c r="D48" s="13" t="s">
        <v>93</v>
      </c>
      <c r="E48" s="13" t="s">
        <v>144</v>
      </c>
      <c r="F48" s="48"/>
      <c r="G48" s="48"/>
      <c r="H48" s="48"/>
      <c r="I48" s="48"/>
      <c r="J48" s="48"/>
      <c r="K48" s="48"/>
      <c r="L48" s="48"/>
      <c r="M48" s="48"/>
      <c r="N48" s="48"/>
      <c r="O48" s="83">
        <v>1</v>
      </c>
      <c r="P48" s="83">
        <v>1</v>
      </c>
      <c r="Q48" s="83">
        <v>1</v>
      </c>
      <c r="R48" s="83">
        <v>1</v>
      </c>
      <c r="S48" s="83">
        <v>1</v>
      </c>
      <c r="T48" s="83"/>
      <c r="U48" s="83"/>
      <c r="V48" s="83">
        <v>1</v>
      </c>
      <c r="W48" s="83">
        <v>1</v>
      </c>
      <c r="X48" s="83">
        <v>1</v>
      </c>
      <c r="Y48" s="83">
        <v>1</v>
      </c>
      <c r="Z48" s="83">
        <v>1</v>
      </c>
      <c r="AA48" s="83"/>
      <c r="AB48" s="83"/>
      <c r="AC48" s="83">
        <v>1</v>
      </c>
      <c r="AD48" s="83">
        <v>1</v>
      </c>
      <c r="AE48" s="83">
        <v>1</v>
      </c>
      <c r="AF48" s="83">
        <v>1</v>
      </c>
      <c r="AG48" s="83">
        <v>1</v>
      </c>
      <c r="AH48" s="83">
        <v>1</v>
      </c>
      <c r="AI48" s="33">
        <f t="shared" ref="AI48" si="41">SUM(V49:Z49)+SUM(AC49:AG49)</f>
        <v>20</v>
      </c>
      <c r="AJ48" s="33">
        <f t="shared" ref="AJ48" si="42">T49+U49+AA49+AB49+AH49</f>
        <v>10</v>
      </c>
      <c r="AK48" s="34">
        <f>F49</f>
        <v>0</v>
      </c>
      <c r="AL48" s="89"/>
      <c r="AM48" s="42"/>
      <c r="AN48" s="3">
        <v>5</v>
      </c>
    </row>
    <row r="49" s="2" customFormat="1" spans="1:125">
      <c r="A49" s="3"/>
      <c r="B49" s="16"/>
      <c r="C49" s="17"/>
      <c r="D49" s="17"/>
      <c r="E49" s="17"/>
      <c r="F49" s="68"/>
      <c r="G49" s="68"/>
      <c r="H49" s="68"/>
      <c r="I49" s="68"/>
      <c r="J49" s="68"/>
      <c r="K49" s="68"/>
      <c r="L49" s="68"/>
      <c r="M49" s="68"/>
      <c r="N49" s="68"/>
      <c r="O49" s="83"/>
      <c r="P49" s="83"/>
      <c r="Q49" s="83">
        <v>2</v>
      </c>
      <c r="R49" s="83">
        <v>2</v>
      </c>
      <c r="S49" s="83">
        <v>2</v>
      </c>
      <c r="T49" s="83"/>
      <c r="U49" s="83"/>
      <c r="V49" s="83">
        <v>2</v>
      </c>
      <c r="W49" s="83">
        <v>2</v>
      </c>
      <c r="X49" s="83">
        <v>2</v>
      </c>
      <c r="Y49" s="83">
        <v>2</v>
      </c>
      <c r="Z49" s="83">
        <v>2</v>
      </c>
      <c r="AA49" s="83"/>
      <c r="AB49" s="83"/>
      <c r="AC49" s="83">
        <v>2</v>
      </c>
      <c r="AD49" s="83">
        <v>2</v>
      </c>
      <c r="AE49" s="83">
        <v>2</v>
      </c>
      <c r="AF49" s="83">
        <v>2</v>
      </c>
      <c r="AG49" s="83">
        <v>2</v>
      </c>
      <c r="AH49" s="83">
        <v>10</v>
      </c>
      <c r="AI49" s="35"/>
      <c r="AJ49" s="35"/>
      <c r="AK49" s="36"/>
      <c r="AL49" s="94"/>
      <c r="AM49" s="96"/>
      <c r="AN49" s="3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</row>
    <row r="50" spans="2:40">
      <c r="B50" s="12">
        <v>4007376</v>
      </c>
      <c r="C50" s="13" t="s">
        <v>121</v>
      </c>
      <c r="D50" s="13" t="s">
        <v>93</v>
      </c>
      <c r="E50" s="13" t="s">
        <v>73</v>
      </c>
      <c r="F50" s="48"/>
      <c r="G50" s="48"/>
      <c r="H50" s="48"/>
      <c r="I50" s="48"/>
      <c r="J50" s="48"/>
      <c r="K50" s="48"/>
      <c r="L50" s="48"/>
      <c r="M50" s="48"/>
      <c r="N50" s="48"/>
      <c r="O50" s="83">
        <v>1</v>
      </c>
      <c r="P50" s="83">
        <v>1</v>
      </c>
      <c r="Q50" s="83">
        <v>1</v>
      </c>
      <c r="R50" s="83">
        <v>1</v>
      </c>
      <c r="S50" s="83">
        <v>1</v>
      </c>
      <c r="T50" s="83"/>
      <c r="U50" s="83"/>
      <c r="V50" s="83">
        <v>1</v>
      </c>
      <c r="W50" s="83">
        <v>1</v>
      </c>
      <c r="X50" s="83">
        <v>1</v>
      </c>
      <c r="Y50" s="83">
        <v>1</v>
      </c>
      <c r="Z50" s="83">
        <v>1</v>
      </c>
      <c r="AA50" s="83"/>
      <c r="AB50" s="83"/>
      <c r="AC50" s="83">
        <v>1</v>
      </c>
      <c r="AD50" s="83">
        <v>1</v>
      </c>
      <c r="AE50" s="83">
        <v>1</v>
      </c>
      <c r="AF50" s="83">
        <v>1</v>
      </c>
      <c r="AG50" s="83">
        <v>1</v>
      </c>
      <c r="AH50" s="83">
        <v>1</v>
      </c>
      <c r="AI50" s="33">
        <f t="shared" ref="AI50" si="43">SUM(V51:Z51)+SUM(AC51:AG51)</f>
        <v>20</v>
      </c>
      <c r="AJ50" s="33">
        <f t="shared" ref="AJ50" si="44">T51+U51+AA51+AB51+AH51</f>
        <v>10</v>
      </c>
      <c r="AK50" s="34">
        <f>F51</f>
        <v>0</v>
      </c>
      <c r="AL50" s="89"/>
      <c r="AM50" s="15"/>
      <c r="AN50" s="3">
        <v>5</v>
      </c>
    </row>
    <row r="51" s="2" customFormat="1" spans="1:125">
      <c r="A51" s="3"/>
      <c r="B51" s="16"/>
      <c r="C51" s="17"/>
      <c r="D51" s="17"/>
      <c r="E51" s="17"/>
      <c r="F51" s="68"/>
      <c r="G51" s="68"/>
      <c r="H51" s="68"/>
      <c r="I51" s="68"/>
      <c r="J51" s="68"/>
      <c r="K51" s="68"/>
      <c r="L51" s="68"/>
      <c r="M51" s="68"/>
      <c r="N51" s="68"/>
      <c r="O51" s="83"/>
      <c r="P51" s="83"/>
      <c r="Q51" s="83">
        <v>2</v>
      </c>
      <c r="R51" s="83">
        <v>2</v>
      </c>
      <c r="S51" s="83">
        <v>2</v>
      </c>
      <c r="T51" s="83"/>
      <c r="U51" s="83"/>
      <c r="V51" s="83">
        <v>2</v>
      </c>
      <c r="W51" s="83">
        <v>2</v>
      </c>
      <c r="X51" s="83">
        <v>2</v>
      </c>
      <c r="Y51" s="83">
        <v>2</v>
      </c>
      <c r="Z51" s="83">
        <v>2</v>
      </c>
      <c r="AA51" s="83"/>
      <c r="AB51" s="83"/>
      <c r="AC51" s="83">
        <v>2</v>
      </c>
      <c r="AD51" s="83">
        <v>2</v>
      </c>
      <c r="AE51" s="83">
        <v>2</v>
      </c>
      <c r="AF51" s="83">
        <v>2</v>
      </c>
      <c r="AG51" s="83">
        <v>2</v>
      </c>
      <c r="AH51" s="83">
        <v>10</v>
      </c>
      <c r="AI51" s="35"/>
      <c r="AJ51" s="35"/>
      <c r="AK51" s="36"/>
      <c r="AL51" s="94"/>
      <c r="AM51" s="95"/>
      <c r="AN51" s="3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</row>
    <row r="52" spans="2:40">
      <c r="B52" s="12">
        <v>4170044</v>
      </c>
      <c r="C52" s="13" t="s">
        <v>121</v>
      </c>
      <c r="D52" s="13" t="s">
        <v>93</v>
      </c>
      <c r="E52" s="13" t="s">
        <v>146</v>
      </c>
      <c r="F52" s="48"/>
      <c r="G52" s="48"/>
      <c r="H52" s="48"/>
      <c r="I52" s="48"/>
      <c r="J52" s="48"/>
      <c r="K52" s="48"/>
      <c r="L52" s="48"/>
      <c r="M52" s="48"/>
      <c r="N52" s="48"/>
      <c r="O52" s="83">
        <v>1</v>
      </c>
      <c r="P52" s="84"/>
      <c r="Q52" s="84"/>
      <c r="R52" s="84"/>
      <c r="S52" s="84"/>
      <c r="T52" s="83"/>
      <c r="U52" s="83"/>
      <c r="V52" s="83">
        <v>1</v>
      </c>
      <c r="W52" s="83">
        <v>1</v>
      </c>
      <c r="X52" s="83">
        <v>1</v>
      </c>
      <c r="Y52" s="83">
        <v>1</v>
      </c>
      <c r="Z52" s="84"/>
      <c r="AA52" s="83"/>
      <c r="AB52" s="83"/>
      <c r="AC52" s="83">
        <v>1</v>
      </c>
      <c r="AD52" s="83">
        <v>1</v>
      </c>
      <c r="AE52" s="83">
        <v>1</v>
      </c>
      <c r="AF52" s="83">
        <v>1</v>
      </c>
      <c r="AG52" s="83">
        <v>1</v>
      </c>
      <c r="AH52" s="83">
        <v>1</v>
      </c>
      <c r="AI52" s="33">
        <f t="shared" ref="AI52" si="45">SUM(V53:Z53)+SUM(AC53:AG53)</f>
        <v>18</v>
      </c>
      <c r="AJ52" s="33">
        <f t="shared" ref="AJ52" si="46">T53+U53+AA53+AB53+AH53</f>
        <v>10</v>
      </c>
      <c r="AK52" s="34">
        <f>F53</f>
        <v>0</v>
      </c>
      <c r="AL52" s="89"/>
      <c r="AM52" s="15"/>
      <c r="AN52" s="3">
        <v>1</v>
      </c>
    </row>
    <row r="53" s="2" customFormat="1" spans="1:125">
      <c r="A53" s="3"/>
      <c r="B53" s="16"/>
      <c r="C53" s="17"/>
      <c r="D53" s="17"/>
      <c r="E53" s="17"/>
      <c r="F53" s="68"/>
      <c r="G53" s="68"/>
      <c r="H53" s="68"/>
      <c r="I53" s="68"/>
      <c r="J53" s="68"/>
      <c r="K53" s="68"/>
      <c r="L53" s="68"/>
      <c r="M53" s="68"/>
      <c r="N53" s="68"/>
      <c r="O53" s="83"/>
      <c r="P53" s="83"/>
      <c r="Q53" s="83"/>
      <c r="R53" s="83"/>
      <c r="S53" s="83"/>
      <c r="T53" s="83"/>
      <c r="U53" s="83"/>
      <c r="V53" s="83">
        <v>2</v>
      </c>
      <c r="W53" s="83">
        <v>2</v>
      </c>
      <c r="X53" s="83">
        <v>2</v>
      </c>
      <c r="Y53" s="83">
        <v>2</v>
      </c>
      <c r="Z53" s="83" t="s">
        <v>155</v>
      </c>
      <c r="AA53" s="83"/>
      <c r="AB53" s="83"/>
      <c r="AC53" s="83">
        <v>2</v>
      </c>
      <c r="AD53" s="83">
        <v>2</v>
      </c>
      <c r="AE53" s="83">
        <v>2</v>
      </c>
      <c r="AF53" s="83">
        <v>2</v>
      </c>
      <c r="AG53" s="83">
        <v>2</v>
      </c>
      <c r="AH53" s="83">
        <v>10</v>
      </c>
      <c r="AI53" s="35"/>
      <c r="AJ53" s="35"/>
      <c r="AK53" s="36"/>
      <c r="AL53" s="94"/>
      <c r="AM53" s="95"/>
      <c r="AN53" s="3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</row>
    <row r="54" spans="2:39">
      <c r="B54" s="12"/>
      <c r="C54" s="13"/>
      <c r="D54" s="13"/>
      <c r="E54" s="13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33">
        <f>SUM(G55:H55)+SUM(K55:O55)+SUM(R55:V55)+SUM(X55:Z55)</f>
        <v>0</v>
      </c>
      <c r="AJ54" s="33" t="e">
        <f>I55+J55+P55+Q55+W55+AA55+AB55+AC55+AD55+AE55+AF55+AG55+AH55+#REF!+#REF!</f>
        <v>#REF!</v>
      </c>
      <c r="AK54" s="34">
        <f t="shared" ref="AK54" si="47">F55</f>
        <v>0</v>
      </c>
      <c r="AL54" s="89"/>
      <c r="AM54" s="15"/>
    </row>
    <row r="55" s="2" customFormat="1" spans="1:125">
      <c r="A55" s="3"/>
      <c r="B55" s="20"/>
      <c r="C55" s="21"/>
      <c r="D55" s="13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75"/>
      <c r="AF55" s="75"/>
      <c r="AG55" s="75"/>
      <c r="AH55" s="75"/>
      <c r="AI55" s="35"/>
      <c r="AJ55" s="35"/>
      <c r="AK55" s="36"/>
      <c r="AL55" s="94"/>
      <c r="AM55" s="95"/>
      <c r="AN55" s="3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</row>
    <row r="57" spans="11:20">
      <c r="K57" s="15" t="s">
        <v>156</v>
      </c>
      <c r="L57" s="15"/>
      <c r="M57" s="15"/>
      <c r="N57" s="15"/>
      <c r="O57" s="15"/>
      <c r="P57" s="15"/>
      <c r="Q57" s="15"/>
      <c r="R57" s="15"/>
      <c r="S57" s="15"/>
      <c r="T57" s="15"/>
    </row>
    <row r="59" spans="11:21">
      <c r="K59" s="15" t="s">
        <v>157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</row>
  </sheetData>
  <mergeCells count="229">
    <mergeCell ref="Y40:Z40"/>
    <mergeCell ref="AF40:AG40"/>
    <mergeCell ref="K57:T57"/>
    <mergeCell ref="K59:U5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AI6:AI7"/>
    <mergeCell ref="AI8:AI9"/>
    <mergeCell ref="AI10:AI11"/>
    <mergeCell ref="AI12:AI13"/>
    <mergeCell ref="AI14:AI15"/>
    <mergeCell ref="AI16:AI17"/>
    <mergeCell ref="AI18:AI19"/>
    <mergeCell ref="AI20:AI21"/>
    <mergeCell ref="AI22:AI23"/>
    <mergeCell ref="AI24:AI25"/>
    <mergeCell ref="AI26:AI27"/>
    <mergeCell ref="AI28:AI29"/>
    <mergeCell ref="AI30:AI31"/>
    <mergeCell ref="AI32:AI33"/>
    <mergeCell ref="AI34:AI35"/>
    <mergeCell ref="AI36:AI37"/>
    <mergeCell ref="AI38:AI39"/>
    <mergeCell ref="AI40:AI41"/>
    <mergeCell ref="AI42:AI43"/>
    <mergeCell ref="AI44:AI45"/>
    <mergeCell ref="AI46:AI47"/>
    <mergeCell ref="AI48:AI49"/>
    <mergeCell ref="AI50:AI51"/>
    <mergeCell ref="AI52:AI53"/>
    <mergeCell ref="AI54:AI55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J24:AJ25"/>
    <mergeCell ref="AJ26:AJ27"/>
    <mergeCell ref="AJ28:AJ29"/>
    <mergeCell ref="AJ30:AJ31"/>
    <mergeCell ref="AJ32:AJ33"/>
    <mergeCell ref="AJ34:AJ35"/>
    <mergeCell ref="AJ36:AJ37"/>
    <mergeCell ref="AJ38:AJ39"/>
    <mergeCell ref="AJ40:AJ41"/>
    <mergeCell ref="AJ42:AJ43"/>
    <mergeCell ref="AJ44:AJ45"/>
    <mergeCell ref="AJ46:AJ47"/>
    <mergeCell ref="AJ48:AJ49"/>
    <mergeCell ref="AJ50:AJ51"/>
    <mergeCell ref="AJ52:AJ53"/>
    <mergeCell ref="AJ54:AJ55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K54:AK55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L54:AL55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M54:AM55"/>
  </mergeCells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Y55"/>
  <sheetViews>
    <sheetView zoomScale="85" zoomScaleNormal="85" topLeftCell="A13" workbookViewId="0">
      <selection activeCell="AI39" sqref="AI39"/>
    </sheetView>
  </sheetViews>
  <sheetFormatPr defaultColWidth="9" defaultRowHeight="16.5"/>
  <cols>
    <col min="1" max="1" width="2.5" style="3" customWidth="1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85" style="3" customWidth="1"/>
    <col min="7" max="16" width="4.25" style="3" customWidth="1"/>
    <col min="17" max="17" width="4.875" style="3" customWidth="1"/>
    <col min="18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4" width="4.25" customWidth="1"/>
    <col min="35" max="35" width="4.5" customWidth="1"/>
    <col min="36" max="36" width="4.625" customWidth="1"/>
    <col min="37" max="38" width="8.875" style="3" customWidth="1"/>
    <col min="39" max="39" width="8.625" style="3" customWidth="1"/>
    <col min="40" max="41" width="10.75" style="3" customWidth="1"/>
    <col min="42" max="42" width="15.25" style="3" customWidth="1"/>
    <col min="43" max="104" width="9" style="3"/>
    <col min="105" max="129" width="9" style="4"/>
    <col min="130" max="16384" width="9" style="3"/>
  </cols>
  <sheetData>
    <row r="3" spans="2:2">
      <c r="B3" s="5" t="s">
        <v>129</v>
      </c>
    </row>
    <row r="5" ht="18" spans="2:47">
      <c r="B5" s="6" t="s">
        <v>84</v>
      </c>
      <c r="C5" s="7" t="s">
        <v>85</v>
      </c>
      <c r="D5" s="7" t="s">
        <v>86</v>
      </c>
      <c r="E5" s="7" t="s">
        <v>2</v>
      </c>
      <c r="F5" s="23">
        <v>1</v>
      </c>
      <c r="G5" s="7">
        <v>2</v>
      </c>
      <c r="H5" s="7">
        <v>3</v>
      </c>
      <c r="I5" s="7">
        <v>4</v>
      </c>
      <c r="J5" s="7">
        <v>5</v>
      </c>
      <c r="K5" s="7">
        <v>6</v>
      </c>
      <c r="L5" s="23">
        <v>7</v>
      </c>
      <c r="M5" s="23">
        <v>8</v>
      </c>
      <c r="N5" s="7">
        <v>9</v>
      </c>
      <c r="O5" s="7">
        <v>10</v>
      </c>
      <c r="P5" s="7">
        <v>11</v>
      </c>
      <c r="Q5" s="7">
        <v>12</v>
      </c>
      <c r="R5" s="7">
        <v>13</v>
      </c>
      <c r="S5" s="23">
        <v>14</v>
      </c>
      <c r="T5" s="23">
        <v>15</v>
      </c>
      <c r="U5" s="7">
        <v>16</v>
      </c>
      <c r="V5" s="7">
        <v>17</v>
      </c>
      <c r="W5" s="7">
        <v>18</v>
      </c>
      <c r="X5" s="7">
        <v>19</v>
      </c>
      <c r="Y5" s="7">
        <v>20</v>
      </c>
      <c r="Z5" s="23">
        <v>21</v>
      </c>
      <c r="AA5" s="23">
        <v>22</v>
      </c>
      <c r="AB5" s="7">
        <v>23</v>
      </c>
      <c r="AC5" s="7">
        <v>24</v>
      </c>
      <c r="AD5" s="7">
        <v>25</v>
      </c>
      <c r="AE5" s="7">
        <v>26</v>
      </c>
      <c r="AF5" s="7">
        <v>27</v>
      </c>
      <c r="AG5" s="76" t="s">
        <v>149</v>
      </c>
      <c r="AH5" s="23">
        <v>29</v>
      </c>
      <c r="AI5" s="7">
        <v>30</v>
      </c>
      <c r="AJ5" s="7">
        <v>21</v>
      </c>
      <c r="AK5" s="7" t="s">
        <v>87</v>
      </c>
      <c r="AL5" s="7" t="s">
        <v>88</v>
      </c>
      <c r="AM5" s="31" t="s">
        <v>114</v>
      </c>
      <c r="AN5" s="32" t="s">
        <v>97</v>
      </c>
      <c r="AO5" s="31" t="s">
        <v>158</v>
      </c>
      <c r="AP5" s="32" t="s">
        <v>126</v>
      </c>
      <c r="AR5" s="39" t="s">
        <v>159</v>
      </c>
      <c r="AS5" s="39" t="s">
        <v>160</v>
      </c>
      <c r="AT5" s="3" t="s">
        <v>150</v>
      </c>
      <c r="AU5" s="3" t="s">
        <v>151</v>
      </c>
    </row>
    <row r="6" ht="17.25" spans="2:47">
      <c r="B6" s="8">
        <v>5</v>
      </c>
      <c r="C6" s="9" t="s">
        <v>24</v>
      </c>
      <c r="D6" s="9" t="s">
        <v>130</v>
      </c>
      <c r="E6" s="9" t="s">
        <v>23</v>
      </c>
      <c r="F6" s="47"/>
      <c r="G6" s="67" t="s">
        <v>152</v>
      </c>
      <c r="H6" s="47">
        <v>1</v>
      </c>
      <c r="I6" s="47">
        <v>1</v>
      </c>
      <c r="J6" s="47">
        <v>1</v>
      </c>
      <c r="K6" s="70">
        <v>1</v>
      </c>
      <c r="L6" s="70"/>
      <c r="M6" s="70"/>
      <c r="N6" s="70">
        <v>1</v>
      </c>
      <c r="O6" s="70">
        <v>1</v>
      </c>
      <c r="P6" s="47">
        <v>1</v>
      </c>
      <c r="Q6" s="47">
        <v>1</v>
      </c>
      <c r="R6" s="70">
        <v>1</v>
      </c>
      <c r="S6" s="47"/>
      <c r="T6" s="47"/>
      <c r="U6" s="70">
        <v>1</v>
      </c>
      <c r="V6" s="70">
        <v>1</v>
      </c>
      <c r="W6" s="47">
        <v>1</v>
      </c>
      <c r="X6" s="47">
        <v>1</v>
      </c>
      <c r="Y6" s="70">
        <v>1</v>
      </c>
      <c r="Z6" s="47"/>
      <c r="AA6" s="47"/>
      <c r="AB6" s="70">
        <v>1</v>
      </c>
      <c r="AC6" s="70">
        <v>1</v>
      </c>
      <c r="AD6" s="47">
        <v>1</v>
      </c>
      <c r="AE6" s="47">
        <v>1</v>
      </c>
      <c r="AF6" s="70">
        <v>1</v>
      </c>
      <c r="AG6" s="70">
        <v>1</v>
      </c>
      <c r="AH6" s="70"/>
      <c r="AI6" s="47">
        <v>1</v>
      </c>
      <c r="AJ6" s="70">
        <v>1</v>
      </c>
      <c r="AK6" s="33">
        <f>SUM(G7:K7)+SUM(N7:R7)+SUM(U7:Y7)+SUM(AB7:AF7)+SUM(AI7:AJ7)</f>
        <v>10.5</v>
      </c>
      <c r="AL6" s="33">
        <f>F7+L7+M7+S7+T7+Z7+AA7+AG7+AH7</f>
        <v>0</v>
      </c>
      <c r="AM6" s="34"/>
      <c r="AN6" s="34"/>
      <c r="AO6" s="34"/>
      <c r="AP6" s="66"/>
      <c r="AR6" s="3">
        <v>0</v>
      </c>
      <c r="AS6" s="3">
        <v>1</v>
      </c>
      <c r="AT6" s="3">
        <v>0</v>
      </c>
      <c r="AU6" s="3">
        <f>AR6+AS6-AT6</f>
        <v>1</v>
      </c>
    </row>
    <row r="7" spans="2:42">
      <c r="B7" s="12"/>
      <c r="C7" s="13"/>
      <c r="D7" s="13"/>
      <c r="E7" s="13"/>
      <c r="F7" s="48"/>
      <c r="H7" s="48">
        <v>1</v>
      </c>
      <c r="I7" s="48"/>
      <c r="J7" s="48"/>
      <c r="K7" s="71"/>
      <c r="L7" s="71"/>
      <c r="M7" s="71"/>
      <c r="N7" s="71">
        <v>1.5</v>
      </c>
      <c r="O7" s="71">
        <v>2</v>
      </c>
      <c r="P7" s="48"/>
      <c r="Q7" s="48"/>
      <c r="R7" s="71"/>
      <c r="S7" s="48"/>
      <c r="T7" s="48"/>
      <c r="U7" s="71"/>
      <c r="V7" s="71"/>
      <c r="W7" s="48"/>
      <c r="X7" s="48"/>
      <c r="Y7" s="71"/>
      <c r="Z7" s="48"/>
      <c r="AA7" s="48"/>
      <c r="AB7" s="71"/>
      <c r="AC7" s="71"/>
      <c r="AD7" s="48">
        <v>2</v>
      </c>
      <c r="AE7" s="48">
        <v>1</v>
      </c>
      <c r="AF7" s="71">
        <v>1</v>
      </c>
      <c r="AG7" s="71"/>
      <c r="AH7" s="71"/>
      <c r="AI7" s="48">
        <v>2</v>
      </c>
      <c r="AJ7" s="71"/>
      <c r="AK7" s="35"/>
      <c r="AL7" s="35"/>
      <c r="AM7" s="36"/>
      <c r="AN7" s="36"/>
      <c r="AO7" s="36"/>
      <c r="AP7" s="66"/>
    </row>
    <row r="8" spans="2:47">
      <c r="B8" s="12">
        <v>6</v>
      </c>
      <c r="C8" s="13" t="s">
        <v>28</v>
      </c>
      <c r="D8" s="13" t="s">
        <v>90</v>
      </c>
      <c r="E8" s="13" t="s">
        <v>27</v>
      </c>
      <c r="F8" s="68"/>
      <c r="G8" s="68">
        <v>1</v>
      </c>
      <c r="H8" s="68">
        <v>1</v>
      </c>
      <c r="I8" s="68">
        <v>1</v>
      </c>
      <c r="J8" s="68">
        <v>1</v>
      </c>
      <c r="K8" s="68">
        <v>1</v>
      </c>
      <c r="L8" s="68"/>
      <c r="M8" s="68"/>
      <c r="N8" s="68">
        <v>1</v>
      </c>
      <c r="O8" s="68">
        <v>1</v>
      </c>
      <c r="P8" s="68">
        <v>1</v>
      </c>
      <c r="Q8" s="68">
        <v>1</v>
      </c>
      <c r="R8" s="68">
        <v>1</v>
      </c>
      <c r="S8" s="68"/>
      <c r="T8" s="68"/>
      <c r="U8" s="68">
        <v>1</v>
      </c>
      <c r="V8" s="68">
        <v>1</v>
      </c>
      <c r="W8" s="68">
        <v>1</v>
      </c>
      <c r="X8" s="68">
        <v>1</v>
      </c>
      <c r="Y8" s="68">
        <v>1</v>
      </c>
      <c r="Z8" s="68"/>
      <c r="AA8" s="68"/>
      <c r="AB8" s="68">
        <v>1</v>
      </c>
      <c r="AC8" s="68">
        <v>1</v>
      </c>
      <c r="AD8" s="68">
        <v>1</v>
      </c>
      <c r="AE8" s="68">
        <v>1</v>
      </c>
      <c r="AF8" s="68">
        <v>1</v>
      </c>
      <c r="AG8" s="68">
        <v>1</v>
      </c>
      <c r="AH8" s="68"/>
      <c r="AI8" s="68">
        <v>1</v>
      </c>
      <c r="AJ8" s="68">
        <v>1</v>
      </c>
      <c r="AK8" s="33">
        <f>SUM(G9:K9)+SUM(N9:R9)+SUM(U9:Y9)+SUM(AB9:AF9)+SUM(AI9:AJ9)</f>
        <v>5.5</v>
      </c>
      <c r="AL8" s="33">
        <f>F9+L9+M9+S9+T9+Z9+AA9+AG9+AH9</f>
        <v>7</v>
      </c>
      <c r="AM8" s="34"/>
      <c r="AN8" s="34"/>
      <c r="AO8" s="34"/>
      <c r="AP8" s="15"/>
      <c r="AR8" s="3">
        <v>2</v>
      </c>
      <c r="AS8" s="3">
        <v>0</v>
      </c>
      <c r="AT8" s="3">
        <v>1</v>
      </c>
      <c r="AU8" s="3">
        <f>AR8+AS8-AT8</f>
        <v>1</v>
      </c>
    </row>
    <row r="9" spans="2:42">
      <c r="B9" s="12"/>
      <c r="C9" s="13" t="s">
        <v>28</v>
      </c>
      <c r="D9" s="13" t="s">
        <v>90</v>
      </c>
      <c r="E9" s="13"/>
      <c r="F9" s="48"/>
      <c r="G9" s="52"/>
      <c r="H9" s="48">
        <v>1</v>
      </c>
      <c r="I9" s="48">
        <v>1</v>
      </c>
      <c r="J9" s="48"/>
      <c r="K9" s="48"/>
      <c r="L9" s="48">
        <v>3</v>
      </c>
      <c r="M9" s="48"/>
      <c r="N9" s="48"/>
      <c r="O9" s="48">
        <v>1</v>
      </c>
      <c r="P9" s="48"/>
      <c r="Q9" s="48"/>
      <c r="R9" s="48"/>
      <c r="S9" s="48">
        <v>4</v>
      </c>
      <c r="T9" s="48"/>
      <c r="U9" s="48"/>
      <c r="V9" s="48"/>
      <c r="W9" s="48">
        <v>1</v>
      </c>
      <c r="X9" s="48"/>
      <c r="Y9" s="48">
        <v>1.5</v>
      </c>
      <c r="Z9" s="52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35"/>
      <c r="AL9" s="35"/>
      <c r="AM9" s="36"/>
      <c r="AN9" s="36"/>
      <c r="AO9" s="36"/>
      <c r="AP9" s="15"/>
    </row>
    <row r="10" spans="2:47">
      <c r="B10" s="12">
        <v>7</v>
      </c>
      <c r="C10" s="13" t="s">
        <v>91</v>
      </c>
      <c r="D10" s="13" t="s">
        <v>132</v>
      </c>
      <c r="E10" s="13" t="s">
        <v>31</v>
      </c>
      <c r="F10" s="68"/>
      <c r="G10" s="67" t="s">
        <v>152</v>
      </c>
      <c r="H10" s="67" t="s">
        <v>152</v>
      </c>
      <c r="I10" s="68">
        <v>1</v>
      </c>
      <c r="J10" s="68">
        <v>1</v>
      </c>
      <c r="K10" s="68">
        <v>1</v>
      </c>
      <c r="L10" s="68"/>
      <c r="M10" s="68"/>
      <c r="N10" s="68">
        <v>1</v>
      </c>
      <c r="O10" s="68">
        <v>1</v>
      </c>
      <c r="P10" s="68">
        <v>1</v>
      </c>
      <c r="Q10" s="68">
        <v>1</v>
      </c>
      <c r="R10" s="68">
        <v>1</v>
      </c>
      <c r="S10" s="68"/>
      <c r="T10" s="68"/>
      <c r="U10" s="68">
        <v>1</v>
      </c>
      <c r="V10" s="68">
        <v>1</v>
      </c>
      <c r="W10" s="68">
        <v>1</v>
      </c>
      <c r="X10" s="68">
        <v>1</v>
      </c>
      <c r="Y10" s="68">
        <v>1</v>
      </c>
      <c r="Z10" s="68"/>
      <c r="AA10" s="68"/>
      <c r="AB10" s="68">
        <v>1</v>
      </c>
      <c r="AC10" s="68">
        <v>1</v>
      </c>
      <c r="AD10" s="72">
        <v>1</v>
      </c>
      <c r="AE10" s="68">
        <v>1</v>
      </c>
      <c r="AF10" s="68">
        <v>1</v>
      </c>
      <c r="AG10" s="77" t="s">
        <v>161</v>
      </c>
      <c r="AH10" s="68"/>
      <c r="AI10" s="68">
        <v>1</v>
      </c>
      <c r="AJ10" s="68">
        <v>1</v>
      </c>
      <c r="AK10" s="33">
        <f>SUM(G11:K11)+SUM(N11:R11)+SUM(U11:Y11)+SUM(AB11:AF11)+SUM(AI11:AJ11)</f>
        <v>7.5</v>
      </c>
      <c r="AL10" s="33">
        <f>F11+L11+M11+S11+T11+Z11+AA11+AG11+AH11</f>
        <v>0</v>
      </c>
      <c r="AM10" s="34"/>
      <c r="AN10" s="34"/>
      <c r="AO10" s="34"/>
      <c r="AP10" s="15">
        <v>1.2</v>
      </c>
      <c r="AR10" s="3">
        <v>2</v>
      </c>
      <c r="AS10" s="3">
        <v>2</v>
      </c>
      <c r="AT10" s="3">
        <v>1</v>
      </c>
      <c r="AU10" s="3">
        <f>AR10+AS10-AT10</f>
        <v>3</v>
      </c>
    </row>
    <row r="11" spans="2:42">
      <c r="B11" s="12"/>
      <c r="C11" s="13" t="s">
        <v>91</v>
      </c>
      <c r="D11" s="13" t="s">
        <v>90</v>
      </c>
      <c r="E11" s="13"/>
      <c r="F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52"/>
      <c r="AA11" s="48"/>
      <c r="AB11" s="48">
        <v>2</v>
      </c>
      <c r="AC11" s="48">
        <v>2</v>
      </c>
      <c r="AD11" s="48">
        <v>3.5</v>
      </c>
      <c r="AE11" s="48"/>
      <c r="AF11" s="48"/>
      <c r="AG11" s="48"/>
      <c r="AH11" s="48"/>
      <c r="AI11" s="48"/>
      <c r="AJ11" s="48"/>
      <c r="AK11" s="35"/>
      <c r="AL11" s="35"/>
      <c r="AM11" s="36"/>
      <c r="AN11" s="36"/>
      <c r="AO11" s="36"/>
      <c r="AP11" s="15"/>
    </row>
    <row r="12" spans="2:47">
      <c r="B12" s="12">
        <v>8</v>
      </c>
      <c r="C12" s="13" t="s">
        <v>28</v>
      </c>
      <c r="D12" s="13" t="s">
        <v>90</v>
      </c>
      <c r="E12" s="13" t="s">
        <v>34</v>
      </c>
      <c r="F12" s="69"/>
      <c r="G12" s="67" t="s">
        <v>152</v>
      </c>
      <c r="H12" s="67" t="s">
        <v>152</v>
      </c>
      <c r="I12" s="69">
        <v>1</v>
      </c>
      <c r="J12" s="69">
        <v>1</v>
      </c>
      <c r="K12" s="69">
        <v>1</v>
      </c>
      <c r="L12" s="69"/>
      <c r="M12" s="69"/>
      <c r="N12" s="69">
        <v>1</v>
      </c>
      <c r="O12" s="69">
        <v>1</v>
      </c>
      <c r="P12" s="69">
        <v>1</v>
      </c>
      <c r="Q12" s="69">
        <v>1</v>
      </c>
      <c r="R12" s="69">
        <v>1</v>
      </c>
      <c r="S12" s="69"/>
      <c r="T12" s="69"/>
      <c r="U12" s="69">
        <v>1</v>
      </c>
      <c r="V12" s="69">
        <v>1</v>
      </c>
      <c r="W12" s="69">
        <v>1</v>
      </c>
      <c r="X12" s="69">
        <v>1</v>
      </c>
      <c r="Y12" s="69">
        <v>1</v>
      </c>
      <c r="Z12" s="69"/>
      <c r="AA12" s="69"/>
      <c r="AB12" s="69">
        <v>1</v>
      </c>
      <c r="AC12" s="69">
        <v>1</v>
      </c>
      <c r="AD12" s="69">
        <v>1</v>
      </c>
      <c r="AE12" s="69">
        <v>1</v>
      </c>
      <c r="AF12" s="69">
        <v>1</v>
      </c>
      <c r="AG12" s="77" t="s">
        <v>161</v>
      </c>
      <c r="AH12" s="69"/>
      <c r="AI12" s="69">
        <v>1</v>
      </c>
      <c r="AJ12" s="69">
        <v>1</v>
      </c>
      <c r="AK12" s="33">
        <f>SUM(G13:K13)+SUM(N13:R13)+SUM(U13:Y13)+SUM(AB13:AF13)+SUM(AI13:AJ13)</f>
        <v>9.5</v>
      </c>
      <c r="AL12" s="33">
        <f>F13+L13+M13+S13+T13+Z13+AA13+AG13+AH13</f>
        <v>0</v>
      </c>
      <c r="AM12" s="34"/>
      <c r="AN12" s="34"/>
      <c r="AO12" s="34"/>
      <c r="AP12" s="15">
        <v>1</v>
      </c>
      <c r="AR12" s="3">
        <v>2</v>
      </c>
      <c r="AS12" s="3">
        <v>2</v>
      </c>
      <c r="AT12" s="3">
        <v>1</v>
      </c>
      <c r="AU12" s="3">
        <f>AR12+AS12-AT12</f>
        <v>3</v>
      </c>
    </row>
    <row r="13" spans="2:42">
      <c r="B13" s="12"/>
      <c r="C13" s="13" t="s">
        <v>28</v>
      </c>
      <c r="D13" s="13" t="s">
        <v>90</v>
      </c>
      <c r="E13" s="13"/>
      <c r="F13" s="48"/>
      <c r="I13" s="48"/>
      <c r="J13" s="48">
        <v>1.5</v>
      </c>
      <c r="K13" s="48"/>
      <c r="L13" s="48"/>
      <c r="M13" s="48"/>
      <c r="N13" s="48"/>
      <c r="O13" s="48"/>
      <c r="P13" s="48">
        <v>1</v>
      </c>
      <c r="Q13" s="48">
        <v>1</v>
      </c>
      <c r="R13" s="48"/>
      <c r="S13" s="48"/>
      <c r="T13" s="48"/>
      <c r="U13" s="48">
        <v>1</v>
      </c>
      <c r="V13" s="48">
        <v>1</v>
      </c>
      <c r="W13" s="48">
        <v>1</v>
      </c>
      <c r="X13" s="48">
        <v>1</v>
      </c>
      <c r="Y13" s="48"/>
      <c r="Z13" s="52"/>
      <c r="AA13" s="48"/>
      <c r="AB13" s="48"/>
      <c r="AC13" s="48">
        <v>1</v>
      </c>
      <c r="AD13" s="48"/>
      <c r="AE13" s="48"/>
      <c r="AF13" s="48">
        <v>1</v>
      </c>
      <c r="AG13" s="48"/>
      <c r="AH13" s="48"/>
      <c r="AI13" s="48"/>
      <c r="AJ13" s="48"/>
      <c r="AK13" s="35"/>
      <c r="AL13" s="35"/>
      <c r="AM13" s="36"/>
      <c r="AN13" s="36"/>
      <c r="AO13" s="36"/>
      <c r="AP13" s="15"/>
    </row>
    <row r="14" spans="2:47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7" t="s">
        <v>152</v>
      </c>
      <c r="H14" s="67" t="s">
        <v>152</v>
      </c>
      <c r="I14" s="68">
        <v>1</v>
      </c>
      <c r="J14" s="68">
        <v>1</v>
      </c>
      <c r="K14" s="68">
        <v>1</v>
      </c>
      <c r="L14" s="68"/>
      <c r="M14" s="68"/>
      <c r="N14" s="68">
        <v>1</v>
      </c>
      <c r="O14" s="68">
        <v>1</v>
      </c>
      <c r="P14" s="68">
        <v>1</v>
      </c>
      <c r="Q14" s="68">
        <v>1</v>
      </c>
      <c r="R14" s="68">
        <v>1</v>
      </c>
      <c r="S14" s="68"/>
      <c r="T14" s="68"/>
      <c r="U14" s="68">
        <v>1</v>
      </c>
      <c r="V14" s="68">
        <v>1</v>
      </c>
      <c r="W14" s="68">
        <v>1</v>
      </c>
      <c r="X14" s="68">
        <v>1</v>
      </c>
      <c r="Y14" s="68">
        <v>1</v>
      </c>
      <c r="Z14" s="68"/>
      <c r="AA14" s="68"/>
      <c r="AB14" s="68">
        <v>1</v>
      </c>
      <c r="AC14" s="68">
        <v>1</v>
      </c>
      <c r="AD14" s="68">
        <v>1</v>
      </c>
      <c r="AE14" s="68">
        <v>1</v>
      </c>
      <c r="AF14" s="68">
        <v>1</v>
      </c>
      <c r="AG14" s="68">
        <v>1</v>
      </c>
      <c r="AH14" s="68"/>
      <c r="AI14" s="68">
        <v>1</v>
      </c>
      <c r="AJ14" s="68">
        <v>1</v>
      </c>
      <c r="AK14" s="37">
        <f>SUM(G15:K15)+SUM(N15:R15)+SUM(U15:Y15)+SUM(AB15:AF15)+SUM(AI15:AJ15)</f>
        <v>19.5</v>
      </c>
      <c r="AL14" s="33">
        <f>F15+L15+M15+S15+T15+Z15+AA15+AG15+AH15</f>
        <v>6</v>
      </c>
      <c r="AM14" s="34"/>
      <c r="AN14" s="34"/>
      <c r="AO14" s="34"/>
      <c r="AP14" s="15"/>
      <c r="AR14" s="3">
        <v>2</v>
      </c>
      <c r="AS14" s="3">
        <v>2</v>
      </c>
      <c r="AT14" s="3">
        <v>1</v>
      </c>
      <c r="AU14" s="3">
        <f>AR14+AS14-AT14</f>
        <v>3</v>
      </c>
    </row>
    <row r="15" s="1" customFormat="1" spans="1:129">
      <c r="A15" s="3"/>
      <c r="B15" s="16"/>
      <c r="C15" s="17" t="s">
        <v>37</v>
      </c>
      <c r="D15" s="17" t="s">
        <v>92</v>
      </c>
      <c r="E15" s="17"/>
      <c r="F15" s="48"/>
      <c r="I15" s="48">
        <v>1</v>
      </c>
      <c r="J15" s="48"/>
      <c r="K15" s="48"/>
      <c r="L15" s="48">
        <v>6</v>
      </c>
      <c r="M15" s="48"/>
      <c r="N15" s="48"/>
      <c r="O15" s="48"/>
      <c r="P15" s="48"/>
      <c r="Q15" s="48"/>
      <c r="R15" s="48">
        <v>5</v>
      </c>
      <c r="S15" s="48"/>
      <c r="T15" s="48"/>
      <c r="U15" s="48">
        <v>3.5</v>
      </c>
      <c r="V15" s="48">
        <v>1</v>
      </c>
      <c r="W15" s="48"/>
      <c r="X15" s="48"/>
      <c r="Y15" s="48">
        <v>1</v>
      </c>
      <c r="Z15" s="52"/>
      <c r="AA15" s="48"/>
      <c r="AB15" s="48">
        <v>1</v>
      </c>
      <c r="AC15" s="48"/>
      <c r="AD15" s="48">
        <v>5</v>
      </c>
      <c r="AE15" s="48"/>
      <c r="AF15" s="48">
        <v>1</v>
      </c>
      <c r="AG15" s="48"/>
      <c r="AH15" s="48"/>
      <c r="AI15" s="48"/>
      <c r="AJ15" s="48">
        <v>1</v>
      </c>
      <c r="AK15" s="55"/>
      <c r="AL15" s="35"/>
      <c r="AM15" s="36"/>
      <c r="AN15" s="36"/>
      <c r="AO15" s="36"/>
      <c r="AP15" s="15"/>
      <c r="AQ15" s="3"/>
      <c r="AR15" s="3"/>
      <c r="AS15" s="3"/>
      <c r="AT15" s="3"/>
      <c r="AU15" s="3"/>
      <c r="AV15" s="3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</row>
    <row r="16" spans="2:47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7" t="s">
        <v>152</v>
      </c>
      <c r="H16" s="67" t="s">
        <v>152</v>
      </c>
      <c r="I16" s="68">
        <v>1</v>
      </c>
      <c r="J16" s="68">
        <v>1</v>
      </c>
      <c r="K16" s="68">
        <v>1</v>
      </c>
      <c r="L16" s="68"/>
      <c r="M16" s="68"/>
      <c r="N16" s="68">
        <v>1</v>
      </c>
      <c r="O16" s="68">
        <v>1</v>
      </c>
      <c r="P16" s="68">
        <v>1</v>
      </c>
      <c r="Q16" s="68">
        <v>1</v>
      </c>
      <c r="R16" s="68">
        <v>1</v>
      </c>
      <c r="S16" s="68"/>
      <c r="T16" s="68"/>
      <c r="U16" s="68">
        <v>1</v>
      </c>
      <c r="V16" s="68">
        <v>1</v>
      </c>
      <c r="W16" s="68">
        <v>1</v>
      </c>
      <c r="X16" s="68">
        <v>1</v>
      </c>
      <c r="Y16" s="68">
        <v>1</v>
      </c>
      <c r="Z16" s="68"/>
      <c r="AA16" s="68"/>
      <c r="AB16" s="68">
        <v>1</v>
      </c>
      <c r="AC16" s="68">
        <v>1</v>
      </c>
      <c r="AD16" s="68">
        <v>1</v>
      </c>
      <c r="AE16" s="68">
        <v>1</v>
      </c>
      <c r="AF16" s="68">
        <v>1</v>
      </c>
      <c r="AG16" s="77" t="s">
        <v>161</v>
      </c>
      <c r="AH16" s="68"/>
      <c r="AI16" s="68">
        <v>1</v>
      </c>
      <c r="AJ16" s="68">
        <v>1</v>
      </c>
      <c r="AK16" s="33">
        <f>SUM(G17:K17)+SUM(N17:R17)+SUM(U17:Y17)+SUM(AB17:AF17)+SUM(AI17:AJ17)</f>
        <v>3</v>
      </c>
      <c r="AL16" s="33">
        <f>F17+L17+M17+S17+T17+Z17+AA17+AG17+AH17</f>
        <v>0</v>
      </c>
      <c r="AM16" s="34"/>
      <c r="AN16" s="34"/>
      <c r="AO16" s="34"/>
      <c r="AP16" s="15">
        <v>1</v>
      </c>
      <c r="AR16" s="3">
        <v>2</v>
      </c>
      <c r="AS16" s="3">
        <v>2</v>
      </c>
      <c r="AT16" s="3">
        <v>1</v>
      </c>
      <c r="AU16" s="3">
        <f>AR16+AS16-AT16</f>
        <v>3</v>
      </c>
    </row>
    <row r="17" spans="2:42">
      <c r="B17" s="12"/>
      <c r="C17" s="13" t="s">
        <v>91</v>
      </c>
      <c r="D17" s="13" t="s">
        <v>93</v>
      </c>
      <c r="E17" s="13"/>
      <c r="F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52"/>
      <c r="AA17" s="48"/>
      <c r="AB17" s="48"/>
      <c r="AC17" s="48"/>
      <c r="AD17" s="48"/>
      <c r="AE17" s="48"/>
      <c r="AF17" s="48">
        <v>1</v>
      </c>
      <c r="AG17" s="48"/>
      <c r="AH17" s="48"/>
      <c r="AI17" s="48">
        <v>2</v>
      </c>
      <c r="AJ17" s="48"/>
      <c r="AK17" s="35"/>
      <c r="AL17" s="35"/>
      <c r="AM17" s="36"/>
      <c r="AN17" s="36"/>
      <c r="AO17" s="36"/>
      <c r="AP17" s="15"/>
    </row>
    <row r="18" spans="2:47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7" t="s">
        <v>152</v>
      </c>
      <c r="H18" s="68">
        <v>1</v>
      </c>
      <c r="I18" s="68">
        <v>1</v>
      </c>
      <c r="J18" s="68">
        <v>1</v>
      </c>
      <c r="K18" s="68">
        <v>1</v>
      </c>
      <c r="L18" s="68"/>
      <c r="M18" s="68"/>
      <c r="N18" s="68">
        <v>1</v>
      </c>
      <c r="O18" s="68">
        <v>1</v>
      </c>
      <c r="P18" s="68">
        <v>1</v>
      </c>
      <c r="Q18" s="68">
        <v>1</v>
      </c>
      <c r="R18" s="68">
        <v>1</v>
      </c>
      <c r="S18" s="68"/>
      <c r="T18" s="68"/>
      <c r="U18" s="68">
        <v>1</v>
      </c>
      <c r="V18" s="68">
        <v>1</v>
      </c>
      <c r="W18" s="68">
        <v>1</v>
      </c>
      <c r="X18" s="68">
        <v>1</v>
      </c>
      <c r="Y18" s="68">
        <v>1</v>
      </c>
      <c r="Z18" s="68"/>
      <c r="AA18" s="68"/>
      <c r="AB18" s="68">
        <v>1</v>
      </c>
      <c r="AC18" s="68">
        <v>1</v>
      </c>
      <c r="AD18" s="68">
        <v>1</v>
      </c>
      <c r="AE18" s="68">
        <v>1</v>
      </c>
      <c r="AF18" s="68">
        <v>1</v>
      </c>
      <c r="AG18" s="68">
        <v>1</v>
      </c>
      <c r="AH18" s="68"/>
      <c r="AI18" s="68">
        <v>1</v>
      </c>
      <c r="AJ18" s="68">
        <v>1</v>
      </c>
      <c r="AK18" s="33">
        <f>SUM(G19:K19)+SUM(N19:R19)+SUM(U19:Y19)+SUM(AB19:AF19)+SUM(AI19:AJ19)</f>
        <v>0</v>
      </c>
      <c r="AL18" s="33">
        <f>F19+L19+M19+S19+T19+Z19+AA19+AG19+AH19</f>
        <v>0</v>
      </c>
      <c r="AM18" s="34"/>
      <c r="AN18" s="34"/>
      <c r="AO18" s="34"/>
      <c r="AP18" s="15"/>
      <c r="AS18" s="3">
        <v>1</v>
      </c>
      <c r="AU18" s="3">
        <f>AR18+AS18-AT18</f>
        <v>1</v>
      </c>
    </row>
    <row r="19" spans="2:42">
      <c r="B19" s="12"/>
      <c r="C19" s="13" t="s">
        <v>91</v>
      </c>
      <c r="D19" s="13" t="s">
        <v>94</v>
      </c>
      <c r="E19" s="13"/>
      <c r="F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  <c r="AN19" s="36"/>
      <c r="AO19" s="36"/>
      <c r="AP19" s="15"/>
    </row>
    <row r="20" spans="1:47">
      <c r="A20" s="3">
        <v>4</v>
      </c>
      <c r="B20" s="12">
        <v>13</v>
      </c>
      <c r="C20" s="13" t="s">
        <v>24</v>
      </c>
      <c r="D20" s="13" t="s">
        <v>90</v>
      </c>
      <c r="E20" s="13" t="s">
        <v>45</v>
      </c>
      <c r="F20" s="68"/>
      <c r="G20" s="67" t="s">
        <v>152</v>
      </c>
      <c r="H20" s="68">
        <v>1</v>
      </c>
      <c r="I20" s="68">
        <v>1</v>
      </c>
      <c r="J20" s="68">
        <v>1</v>
      </c>
      <c r="K20" s="68">
        <v>1</v>
      </c>
      <c r="L20" s="68"/>
      <c r="M20" s="68"/>
      <c r="N20" s="68">
        <v>1</v>
      </c>
      <c r="O20" s="68">
        <v>1</v>
      </c>
      <c r="P20" s="68">
        <v>1</v>
      </c>
      <c r="Q20" s="68">
        <v>1</v>
      </c>
      <c r="R20" s="68">
        <v>1</v>
      </c>
      <c r="S20" s="47"/>
      <c r="T20" s="47"/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47"/>
      <c r="AA20" s="68"/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>
        <v>1</v>
      </c>
      <c r="AH20" s="68"/>
      <c r="AI20" s="68">
        <v>1</v>
      </c>
      <c r="AJ20" s="68">
        <v>1</v>
      </c>
      <c r="AK20" s="33">
        <f>SUM(G21:K21)+SUM(N21:R21)+SUM(U21:Y21)+SUM(AB21:AF21)+SUM(AI21:AJ21)</f>
        <v>8.5</v>
      </c>
      <c r="AL20" s="33">
        <f>F21+L21+M21+S21+T21+Z21+AA21+AG21+AH21</f>
        <v>0</v>
      </c>
      <c r="AM20" s="34"/>
      <c r="AN20" s="34"/>
      <c r="AO20" s="34"/>
      <c r="AP20" s="15" t="s">
        <v>162</v>
      </c>
      <c r="AS20" s="3">
        <v>1</v>
      </c>
      <c r="AU20" s="3">
        <f>AR20+AS20-AT20</f>
        <v>1</v>
      </c>
    </row>
    <row r="21" spans="2:42">
      <c r="B21" s="12"/>
      <c r="C21" s="13"/>
      <c r="D21" s="13"/>
      <c r="E21" s="13"/>
      <c r="F21" s="48"/>
      <c r="H21" s="48"/>
      <c r="I21" s="48"/>
      <c r="J21" s="48"/>
      <c r="K21" s="48"/>
      <c r="L21" s="48"/>
      <c r="M21" s="48"/>
      <c r="N21" s="48">
        <v>1.5</v>
      </c>
      <c r="O21" s="48">
        <v>2</v>
      </c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>
        <v>2</v>
      </c>
      <c r="AE21" s="48">
        <v>1</v>
      </c>
      <c r="AF21" s="48"/>
      <c r="AG21" s="48"/>
      <c r="AH21" s="48"/>
      <c r="AI21" s="48">
        <v>2</v>
      </c>
      <c r="AJ21" s="48"/>
      <c r="AK21" s="35"/>
      <c r="AL21" s="35"/>
      <c r="AM21" s="36"/>
      <c r="AN21" s="36"/>
      <c r="AO21" s="36"/>
      <c r="AP21" s="15"/>
    </row>
    <row r="22" spans="2:42">
      <c r="B22" s="12">
        <v>14</v>
      </c>
      <c r="C22" s="13" t="s">
        <v>91</v>
      </c>
      <c r="D22" s="13" t="s">
        <v>93</v>
      </c>
      <c r="E22" s="13" t="s">
        <v>116</v>
      </c>
      <c r="F22" s="68"/>
      <c r="G22" s="68">
        <v>1</v>
      </c>
      <c r="H22" s="68">
        <v>1</v>
      </c>
      <c r="I22" s="68">
        <v>1</v>
      </c>
      <c r="J22" s="68">
        <v>1</v>
      </c>
      <c r="K22" s="68">
        <v>1</v>
      </c>
      <c r="L22" s="68"/>
      <c r="M22" s="68"/>
      <c r="N22" s="68">
        <v>1</v>
      </c>
      <c r="O22" s="68">
        <v>1</v>
      </c>
      <c r="P22" s="68">
        <v>1</v>
      </c>
      <c r="Q22" s="68">
        <v>1</v>
      </c>
      <c r="R22" s="68">
        <v>1</v>
      </c>
      <c r="S22" s="68"/>
      <c r="T22" s="68"/>
      <c r="U22" s="68">
        <v>1</v>
      </c>
      <c r="V22" s="68">
        <v>1</v>
      </c>
      <c r="W22" s="68">
        <v>1</v>
      </c>
      <c r="X22" s="68">
        <v>1</v>
      </c>
      <c r="Y22" s="68">
        <v>1</v>
      </c>
      <c r="Z22" s="47"/>
      <c r="AA22" s="47"/>
      <c r="AB22" s="68">
        <v>1</v>
      </c>
      <c r="AC22" s="68">
        <v>1</v>
      </c>
      <c r="AD22" s="68">
        <v>1</v>
      </c>
      <c r="AE22" s="68">
        <v>1</v>
      </c>
      <c r="AF22" s="68">
        <v>1</v>
      </c>
      <c r="AG22" s="68">
        <v>1</v>
      </c>
      <c r="AH22" s="68"/>
      <c r="AI22" s="68">
        <v>1</v>
      </c>
      <c r="AJ22" s="68">
        <v>1</v>
      </c>
      <c r="AK22" s="33">
        <f>SUM(G23:K23)+SUM(N23:R23)+SUM(U23:Y23)+SUM(AB23:AF23)+SUM(AI23:AJ23)</f>
        <v>2.5</v>
      </c>
      <c r="AL22" s="33">
        <f>F23+L23+M23+S23+T23+Z23+AA23+AG23+AH23</f>
        <v>0</v>
      </c>
      <c r="AM22" s="34"/>
      <c r="AN22" s="34"/>
      <c r="AO22" s="34"/>
      <c r="AP22" s="15"/>
    </row>
    <row r="23" s="1" customFormat="1" spans="1:129">
      <c r="A23" s="3"/>
      <c r="B23" s="16"/>
      <c r="C23" s="17"/>
      <c r="D23" s="17" t="s">
        <v>93</v>
      </c>
      <c r="E23" s="1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>
        <v>2.5</v>
      </c>
      <c r="AE23" s="48"/>
      <c r="AF23" s="48"/>
      <c r="AG23" s="48"/>
      <c r="AH23" s="48"/>
      <c r="AI23" s="48"/>
      <c r="AJ23" s="48"/>
      <c r="AK23" s="35"/>
      <c r="AL23" s="35"/>
      <c r="AM23" s="36"/>
      <c r="AN23" s="36"/>
      <c r="AO23" s="36"/>
      <c r="AP23" s="15"/>
      <c r="AQ23" s="3"/>
      <c r="AR23" s="3"/>
      <c r="AS23" s="3"/>
      <c r="AT23" s="3"/>
      <c r="AU23" s="3"/>
      <c r="AV23" s="3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</row>
    <row r="24" spans="2:49">
      <c r="B24" s="12">
        <v>21</v>
      </c>
      <c r="C24" s="13" t="s">
        <v>28</v>
      </c>
      <c r="D24" s="13" t="s">
        <v>90</v>
      </c>
      <c r="E24" s="13" t="s">
        <v>49</v>
      </c>
      <c r="F24" s="68"/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68"/>
      <c r="M24" s="68"/>
      <c r="N24" s="68">
        <v>1</v>
      </c>
      <c r="O24" s="68">
        <v>1</v>
      </c>
      <c r="P24" s="68">
        <v>1</v>
      </c>
      <c r="Q24" s="68">
        <v>1</v>
      </c>
      <c r="R24" s="68">
        <v>1</v>
      </c>
      <c r="S24" s="68"/>
      <c r="T24" s="68"/>
      <c r="U24" s="68">
        <v>1</v>
      </c>
      <c r="V24" s="68">
        <v>1</v>
      </c>
      <c r="W24" s="68">
        <v>1</v>
      </c>
      <c r="X24" s="68">
        <v>1</v>
      </c>
      <c r="Y24" s="68">
        <v>1</v>
      </c>
      <c r="Z24" s="47"/>
      <c r="AA24" s="47"/>
      <c r="AB24" s="68">
        <v>1</v>
      </c>
      <c r="AC24" s="68">
        <v>1</v>
      </c>
      <c r="AD24" s="68">
        <v>1</v>
      </c>
      <c r="AE24" s="68">
        <v>1</v>
      </c>
      <c r="AF24" s="68">
        <v>1</v>
      </c>
      <c r="AG24" s="68"/>
      <c r="AH24" s="68"/>
      <c r="AI24" s="68">
        <v>1</v>
      </c>
      <c r="AJ24" s="68">
        <v>1</v>
      </c>
      <c r="AK24" s="37">
        <f>SUM(G25:K25)+SUM(N25:R25)+SUM(U25:Y25)+SUM(AB25:AF25)+SUM(AI25:AJ25)</f>
        <v>11</v>
      </c>
      <c r="AL24" s="37">
        <f>F25+L25+M25+S25+T25+Z25+AA25+AG25+AH25</f>
        <v>26</v>
      </c>
      <c r="AM24" s="34"/>
      <c r="AN24" s="34"/>
      <c r="AO24" s="34"/>
      <c r="AP24" s="15"/>
      <c r="AR24" s="3">
        <v>9</v>
      </c>
      <c r="AT24" s="3">
        <v>1</v>
      </c>
      <c r="AU24" s="3">
        <f>AR24+AS24-AT24</f>
        <v>8</v>
      </c>
      <c r="AV24" s="15">
        <f>64-37</f>
        <v>27</v>
      </c>
      <c r="AW24" s="15"/>
    </row>
    <row r="25" s="1" customFormat="1" spans="1:129">
      <c r="A25" s="3"/>
      <c r="B25" s="16"/>
      <c r="C25" s="17"/>
      <c r="D25" s="17"/>
      <c r="E25" s="17"/>
      <c r="F25" s="48">
        <v>7</v>
      </c>
      <c r="G25" s="48"/>
      <c r="H25" s="48"/>
      <c r="I25" s="48"/>
      <c r="J25" s="48"/>
      <c r="K25" s="48"/>
      <c r="L25" s="48">
        <v>8</v>
      </c>
      <c r="M25" s="48">
        <v>6</v>
      </c>
      <c r="N25" s="48"/>
      <c r="O25" s="48"/>
      <c r="P25" s="48">
        <v>1</v>
      </c>
      <c r="Q25" s="48"/>
      <c r="R25" s="48"/>
      <c r="S25" s="48"/>
      <c r="T25" s="48"/>
      <c r="U25" s="48">
        <v>2</v>
      </c>
      <c r="V25" s="48">
        <v>2</v>
      </c>
      <c r="W25" s="48"/>
      <c r="X25" s="48"/>
      <c r="Y25" s="48"/>
      <c r="Z25" s="48"/>
      <c r="AA25" s="48">
        <v>5</v>
      </c>
      <c r="AB25" s="48"/>
      <c r="AC25" s="48">
        <v>4</v>
      </c>
      <c r="AD25" s="48"/>
      <c r="AE25" s="48"/>
      <c r="AF25" s="48"/>
      <c r="AG25" s="48"/>
      <c r="AH25" s="48"/>
      <c r="AI25" s="48">
        <v>2</v>
      </c>
      <c r="AJ25" s="48"/>
      <c r="AK25" s="55"/>
      <c r="AL25" s="55"/>
      <c r="AM25" s="36"/>
      <c r="AN25" s="36"/>
      <c r="AO25" s="36"/>
      <c r="AP25" s="15"/>
      <c r="AQ25" s="3"/>
      <c r="AR25" s="3"/>
      <c r="AS25" s="3"/>
      <c r="AT25" s="3"/>
      <c r="AU25" s="3"/>
      <c r="AV25" s="3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</row>
    <row r="26" spans="2:42">
      <c r="B26" s="8">
        <v>99031</v>
      </c>
      <c r="C26" s="13" t="s">
        <v>91</v>
      </c>
      <c r="D26" s="13" t="s">
        <v>134</v>
      </c>
      <c r="E26" s="13" t="s">
        <v>50</v>
      </c>
      <c r="F26" s="68"/>
      <c r="G26" s="70">
        <v>1</v>
      </c>
      <c r="H26" s="70">
        <v>1</v>
      </c>
      <c r="I26" s="47">
        <v>1</v>
      </c>
      <c r="J26" s="47">
        <v>1</v>
      </c>
      <c r="K26" s="70">
        <v>1</v>
      </c>
      <c r="L26" s="68"/>
      <c r="M26" s="68"/>
      <c r="N26" s="70">
        <v>1</v>
      </c>
      <c r="O26" s="70">
        <v>1</v>
      </c>
      <c r="P26" s="47">
        <v>1</v>
      </c>
      <c r="Q26" s="47">
        <v>1</v>
      </c>
      <c r="R26" s="70">
        <v>1</v>
      </c>
      <c r="S26" s="47"/>
      <c r="T26" s="68"/>
      <c r="U26" s="70">
        <v>1</v>
      </c>
      <c r="V26" s="70">
        <v>1</v>
      </c>
      <c r="W26" s="47">
        <v>1</v>
      </c>
      <c r="X26" s="47">
        <v>1</v>
      </c>
      <c r="Y26" s="70">
        <v>1</v>
      </c>
      <c r="Z26" s="68"/>
      <c r="AA26" s="68"/>
      <c r="AB26" s="70">
        <v>1</v>
      </c>
      <c r="AC26" s="70">
        <v>1</v>
      </c>
      <c r="AD26" s="47">
        <v>1</v>
      </c>
      <c r="AE26" s="47">
        <v>1</v>
      </c>
      <c r="AF26" s="70">
        <v>1</v>
      </c>
      <c r="AG26" s="68"/>
      <c r="AH26" s="68"/>
      <c r="AI26" s="47">
        <v>1</v>
      </c>
      <c r="AJ26" s="70">
        <v>1</v>
      </c>
      <c r="AK26" s="33">
        <f>SUM(G27:K27)+SUM(N27:R27)+SUM(U27:Y27)+SUM(AB27:AF27)+SUM(AI27:AJ27)</f>
        <v>0</v>
      </c>
      <c r="AL26" s="33">
        <f>F27+L27+M27+S27+T27+Z27+AA27+AG27+AH27</f>
        <v>0</v>
      </c>
      <c r="AM26" s="34"/>
      <c r="AN26" s="34"/>
      <c r="AO26" s="34"/>
      <c r="AP26" s="15"/>
    </row>
    <row r="27" spans="2:42">
      <c r="B27" s="12"/>
      <c r="C27" s="13"/>
      <c r="D27" s="13"/>
      <c r="E27" s="13"/>
      <c r="F27" s="48"/>
      <c r="G27" s="71"/>
      <c r="H27" s="71"/>
      <c r="I27" s="48"/>
      <c r="J27" s="48"/>
      <c r="K27" s="71"/>
      <c r="L27" s="48"/>
      <c r="M27" s="48"/>
      <c r="N27" s="71"/>
      <c r="O27" s="71"/>
      <c r="P27" s="48"/>
      <c r="Q27" s="48"/>
      <c r="R27" s="71"/>
      <c r="S27" s="48"/>
      <c r="T27" s="48"/>
      <c r="U27" s="71"/>
      <c r="V27" s="71"/>
      <c r="W27" s="48"/>
      <c r="X27" s="48"/>
      <c r="Y27" s="71"/>
      <c r="Z27" s="48"/>
      <c r="AA27" s="48"/>
      <c r="AB27" s="71"/>
      <c r="AC27" s="71"/>
      <c r="AD27" s="48"/>
      <c r="AE27" s="48"/>
      <c r="AF27" s="71"/>
      <c r="AG27" s="48"/>
      <c r="AH27" s="48"/>
      <c r="AI27" s="48"/>
      <c r="AJ27" s="71"/>
      <c r="AK27" s="35"/>
      <c r="AL27" s="35"/>
      <c r="AM27" s="36"/>
      <c r="AN27" s="36"/>
      <c r="AO27" s="36"/>
      <c r="AP27" s="15"/>
    </row>
    <row r="28" spans="2:42">
      <c r="B28" s="12">
        <v>99500</v>
      </c>
      <c r="C28" s="18" t="s">
        <v>121</v>
      </c>
      <c r="D28" s="13" t="s">
        <v>93</v>
      </c>
      <c r="E28" s="18" t="s">
        <v>51</v>
      </c>
      <c r="F28" s="47"/>
      <c r="G28" s="68">
        <v>1</v>
      </c>
      <c r="H28" s="68">
        <v>1</v>
      </c>
      <c r="I28" s="68">
        <v>1</v>
      </c>
      <c r="J28" s="68">
        <v>1</v>
      </c>
      <c r="K28" s="68">
        <v>1</v>
      </c>
      <c r="L28" s="68"/>
      <c r="M28" s="68"/>
      <c r="N28" s="68">
        <v>1</v>
      </c>
      <c r="O28" s="68">
        <v>1</v>
      </c>
      <c r="P28" s="68">
        <v>1</v>
      </c>
      <c r="Q28" s="68">
        <v>1</v>
      </c>
      <c r="R28" s="68">
        <v>1</v>
      </c>
      <c r="S28" s="68"/>
      <c r="T28" s="68"/>
      <c r="U28" s="68">
        <v>1</v>
      </c>
      <c r="V28" s="68">
        <v>1</v>
      </c>
      <c r="W28" s="68">
        <v>1</v>
      </c>
      <c r="X28" s="68">
        <v>1</v>
      </c>
      <c r="Y28" s="68">
        <v>1</v>
      </c>
      <c r="Z28" s="68"/>
      <c r="AA28" s="47"/>
      <c r="AB28" s="68">
        <v>1</v>
      </c>
      <c r="AC28" s="68">
        <v>1</v>
      </c>
      <c r="AD28" s="68">
        <v>1</v>
      </c>
      <c r="AE28" s="68">
        <v>1</v>
      </c>
      <c r="AF28" s="68">
        <v>1</v>
      </c>
      <c r="AG28" s="47"/>
      <c r="AH28" s="47"/>
      <c r="AI28" s="68">
        <v>1</v>
      </c>
      <c r="AJ28" s="68">
        <v>1</v>
      </c>
      <c r="AK28" s="33">
        <f>SUM(G29:K29)+SUM(N29:R29)+SUM(U29:Y29)+SUM(AB29:AF29)+SUM(AI29:AJ29)</f>
        <v>42</v>
      </c>
      <c r="AL28" s="33">
        <f>F29+L29+M29+S29+T29+Z29+AA29+AG29+AH29</f>
        <v>8</v>
      </c>
      <c r="AM28" s="34"/>
      <c r="AN28" s="34"/>
      <c r="AO28" s="34"/>
      <c r="AP28" s="42"/>
    </row>
    <row r="29" s="1" customFormat="1" spans="1:129">
      <c r="A29" s="3"/>
      <c r="B29" s="16"/>
      <c r="C29" s="17"/>
      <c r="D29" s="17"/>
      <c r="E29" s="17"/>
      <c r="F29" s="48"/>
      <c r="G29" s="48">
        <v>1</v>
      </c>
      <c r="H29" s="48">
        <v>2</v>
      </c>
      <c r="I29" s="48">
        <v>1</v>
      </c>
      <c r="J29" s="48">
        <v>2</v>
      </c>
      <c r="K29" s="48">
        <v>4</v>
      </c>
      <c r="L29" s="48">
        <v>8</v>
      </c>
      <c r="M29" s="48"/>
      <c r="N29" s="48">
        <v>3</v>
      </c>
      <c r="O29" s="48">
        <v>2</v>
      </c>
      <c r="P29" s="48">
        <v>1</v>
      </c>
      <c r="Q29" s="48">
        <v>3</v>
      </c>
      <c r="R29" s="48">
        <v>2</v>
      </c>
      <c r="S29" s="48"/>
      <c r="T29" s="48"/>
      <c r="U29" s="48">
        <v>2</v>
      </c>
      <c r="V29" s="48">
        <v>2</v>
      </c>
      <c r="W29" s="48">
        <v>2</v>
      </c>
      <c r="X29" s="48"/>
      <c r="Y29" s="48">
        <v>2</v>
      </c>
      <c r="Z29" s="48"/>
      <c r="AA29" s="48"/>
      <c r="AB29" s="48">
        <v>2</v>
      </c>
      <c r="AC29" s="48">
        <v>2</v>
      </c>
      <c r="AD29" s="48">
        <v>2</v>
      </c>
      <c r="AE29" s="48">
        <v>2</v>
      </c>
      <c r="AF29" s="48">
        <v>3</v>
      </c>
      <c r="AG29" s="48"/>
      <c r="AH29" s="48"/>
      <c r="AI29" s="48">
        <v>2</v>
      </c>
      <c r="AJ29" s="48"/>
      <c r="AK29" s="35"/>
      <c r="AL29" s="35"/>
      <c r="AM29" s="36"/>
      <c r="AN29" s="36"/>
      <c r="AO29" s="36"/>
      <c r="AP29" s="42"/>
      <c r="AQ29" s="3"/>
      <c r="AR29" s="3"/>
      <c r="AS29" s="3"/>
      <c r="AT29" s="3"/>
      <c r="AU29" s="3"/>
      <c r="AV29" s="3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</row>
    <row r="30" spans="2:42">
      <c r="B30" s="12">
        <v>99771</v>
      </c>
      <c r="C30" s="18" t="s">
        <v>121</v>
      </c>
      <c r="D30" s="13" t="s">
        <v>93</v>
      </c>
      <c r="E30" s="13" t="s">
        <v>82</v>
      </c>
      <c r="F30" s="68"/>
      <c r="G30" s="68">
        <v>1</v>
      </c>
      <c r="H30" s="68">
        <v>1</v>
      </c>
      <c r="I30" s="68">
        <v>1</v>
      </c>
      <c r="J30" s="68">
        <v>1</v>
      </c>
      <c r="K30" s="68">
        <v>1</v>
      </c>
      <c r="L30" s="68"/>
      <c r="M30" s="68"/>
      <c r="N30" s="68">
        <v>1</v>
      </c>
      <c r="O30" s="68">
        <v>1</v>
      </c>
      <c r="P30" s="68">
        <v>1</v>
      </c>
      <c r="Q30" s="68">
        <v>1</v>
      </c>
      <c r="R30" s="68">
        <v>1</v>
      </c>
      <c r="S30" s="68"/>
      <c r="T30" s="68"/>
      <c r="U30" s="68">
        <v>1</v>
      </c>
      <c r="V30" s="68">
        <v>1</v>
      </c>
      <c r="W30" s="68">
        <v>1</v>
      </c>
      <c r="X30" s="68">
        <v>1</v>
      </c>
      <c r="Y30" s="68">
        <v>1</v>
      </c>
      <c r="Z30" s="68"/>
      <c r="AA30" s="68"/>
      <c r="AB30" s="68">
        <v>1</v>
      </c>
      <c r="AC30" s="68">
        <v>1</v>
      </c>
      <c r="AD30" s="68">
        <v>1</v>
      </c>
      <c r="AE30" s="68">
        <v>1</v>
      </c>
      <c r="AF30" s="68">
        <v>1</v>
      </c>
      <c r="AG30" s="47"/>
      <c r="AH30" s="47"/>
      <c r="AI30" s="68">
        <v>1</v>
      </c>
      <c r="AJ30" s="68">
        <v>1</v>
      </c>
      <c r="AK30" s="33">
        <f>SUM(G31:K31)+SUM(N31:R31)+SUM(U31:Y31)+SUM(AB31:AF31)+SUM(AI31:AJ31)</f>
        <v>42</v>
      </c>
      <c r="AL30" s="33">
        <f>F31+L31+M31+S31+T31+Z31+AA31+AG31+AH31</f>
        <v>8</v>
      </c>
      <c r="AM30" s="34"/>
      <c r="AN30" s="34"/>
      <c r="AO30" s="34"/>
      <c r="AP30" s="57"/>
    </row>
    <row r="31" s="1" customFormat="1" spans="1:129">
      <c r="A31" s="3"/>
      <c r="B31" s="16"/>
      <c r="C31" s="17"/>
      <c r="D31" s="17"/>
      <c r="E31" s="17"/>
      <c r="F31" s="48"/>
      <c r="G31" s="48">
        <v>1</v>
      </c>
      <c r="H31" s="48">
        <v>2</v>
      </c>
      <c r="I31" s="48">
        <v>1</v>
      </c>
      <c r="J31" s="48">
        <v>2</v>
      </c>
      <c r="K31" s="48">
        <v>4</v>
      </c>
      <c r="L31" s="48">
        <v>8</v>
      </c>
      <c r="M31" s="48"/>
      <c r="N31" s="48">
        <v>3</v>
      </c>
      <c r="O31" s="48">
        <v>2</v>
      </c>
      <c r="P31" s="48">
        <v>1</v>
      </c>
      <c r="Q31" s="48">
        <v>3</v>
      </c>
      <c r="R31" s="48">
        <v>2</v>
      </c>
      <c r="S31" s="48"/>
      <c r="T31" s="48"/>
      <c r="U31" s="48">
        <v>2</v>
      </c>
      <c r="V31" s="48">
        <v>2</v>
      </c>
      <c r="W31" s="48">
        <v>2</v>
      </c>
      <c r="X31" s="48"/>
      <c r="Y31" s="48">
        <v>2</v>
      </c>
      <c r="Z31" s="48"/>
      <c r="AA31" s="48"/>
      <c r="AB31" s="48">
        <v>2</v>
      </c>
      <c r="AC31" s="48">
        <v>2</v>
      </c>
      <c r="AD31" s="48">
        <v>2</v>
      </c>
      <c r="AE31" s="48">
        <v>2</v>
      </c>
      <c r="AF31" s="48">
        <v>3</v>
      </c>
      <c r="AG31" s="48"/>
      <c r="AH31" s="48"/>
      <c r="AI31" s="48">
        <v>2</v>
      </c>
      <c r="AJ31" s="48"/>
      <c r="AK31" s="35"/>
      <c r="AL31" s="35"/>
      <c r="AM31" s="36"/>
      <c r="AN31" s="36"/>
      <c r="AO31" s="36"/>
      <c r="AP31" s="42"/>
      <c r="AQ31" s="3"/>
      <c r="AR31" s="3"/>
      <c r="AS31" s="3"/>
      <c r="AT31" s="3"/>
      <c r="AU31" s="3"/>
      <c r="AV31" s="3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</row>
    <row r="32" spans="2:42">
      <c r="B32" s="12">
        <v>5180004</v>
      </c>
      <c r="C32" s="13" t="s">
        <v>121</v>
      </c>
      <c r="D32" s="13" t="s">
        <v>93</v>
      </c>
      <c r="E32" s="13" t="s">
        <v>55</v>
      </c>
      <c r="F32" s="68"/>
      <c r="G32" s="69">
        <v>1</v>
      </c>
      <c r="H32" s="69">
        <v>1</v>
      </c>
      <c r="I32" s="69">
        <v>1</v>
      </c>
      <c r="J32" s="69">
        <v>1</v>
      </c>
      <c r="K32" s="69">
        <v>1</v>
      </c>
      <c r="L32" s="68"/>
      <c r="M32" s="68"/>
      <c r="N32" s="69">
        <v>1</v>
      </c>
      <c r="O32" s="69">
        <v>1</v>
      </c>
      <c r="P32" s="69">
        <v>1</v>
      </c>
      <c r="Q32" s="69">
        <v>1</v>
      </c>
      <c r="R32" s="69">
        <v>1</v>
      </c>
      <c r="S32" s="68"/>
      <c r="T32" s="68"/>
      <c r="U32" s="69">
        <v>1</v>
      </c>
      <c r="V32" s="69">
        <v>1</v>
      </c>
      <c r="W32" s="69">
        <v>1</v>
      </c>
      <c r="X32" s="69">
        <v>1</v>
      </c>
      <c r="Y32" s="69">
        <v>1</v>
      </c>
      <c r="Z32" s="68"/>
      <c r="AA32" s="68"/>
      <c r="AB32" s="69">
        <v>1</v>
      </c>
      <c r="AC32" s="69">
        <v>1</v>
      </c>
      <c r="AD32" s="69">
        <v>1</v>
      </c>
      <c r="AE32" s="69">
        <v>1</v>
      </c>
      <c r="AF32" s="69">
        <v>1</v>
      </c>
      <c r="AG32" s="68"/>
      <c r="AH32" s="68"/>
      <c r="AI32" s="69">
        <v>1</v>
      </c>
      <c r="AJ32" s="69">
        <v>1</v>
      </c>
      <c r="AK32" s="33">
        <f>SUM(G33:K33)+SUM(N33:R33)+SUM(U33:Y33)+SUM(AB33:AF33)+SUM(AI33:AJ33)</f>
        <v>0</v>
      </c>
      <c r="AL32" s="33">
        <f>F33+L33+M33+S33+T33+Z33+AA33+AG33+AH33</f>
        <v>0</v>
      </c>
      <c r="AM32" s="34"/>
      <c r="AN32" s="34"/>
      <c r="AO32" s="34"/>
      <c r="AP32" s="42"/>
    </row>
    <row r="33" spans="2:42">
      <c r="B33" s="12"/>
      <c r="C33" s="13"/>
      <c r="D33" s="13"/>
      <c r="E33" s="13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35"/>
      <c r="AL33" s="35"/>
      <c r="AM33" s="36"/>
      <c r="AN33" s="36"/>
      <c r="AO33" s="36"/>
      <c r="AP33" s="42"/>
    </row>
    <row r="34" spans="2:47">
      <c r="B34" s="8">
        <v>22</v>
      </c>
      <c r="C34" s="13" t="s">
        <v>121</v>
      </c>
      <c r="D34" s="13" t="s">
        <v>93</v>
      </c>
      <c r="E34" s="13" t="s">
        <v>57</v>
      </c>
      <c r="F34" s="68"/>
      <c r="G34" s="72" t="s">
        <v>163</v>
      </c>
      <c r="H34" s="72"/>
      <c r="I34" s="72"/>
      <c r="J34" s="68">
        <v>1</v>
      </c>
      <c r="K34" s="68">
        <v>1</v>
      </c>
      <c r="L34" s="72"/>
      <c r="M34" s="68"/>
      <c r="N34" s="68">
        <v>1</v>
      </c>
      <c r="O34" s="68">
        <v>1</v>
      </c>
      <c r="P34" s="68">
        <v>1</v>
      </c>
      <c r="Q34" s="68">
        <v>1</v>
      </c>
      <c r="R34" s="68">
        <v>1</v>
      </c>
      <c r="S34" s="68"/>
      <c r="T34" s="68"/>
      <c r="U34" s="68">
        <v>1</v>
      </c>
      <c r="V34" s="68">
        <v>1</v>
      </c>
      <c r="W34" s="68">
        <v>1</v>
      </c>
      <c r="X34" s="68">
        <v>1</v>
      </c>
      <c r="Y34" s="68">
        <v>1</v>
      </c>
      <c r="Z34" s="68"/>
      <c r="AA34" s="68"/>
      <c r="AB34" s="68">
        <v>1</v>
      </c>
      <c r="AC34" s="68">
        <v>1</v>
      </c>
      <c r="AD34" s="68">
        <v>1</v>
      </c>
      <c r="AE34" s="68">
        <v>1</v>
      </c>
      <c r="AF34" s="68">
        <v>1</v>
      </c>
      <c r="AG34" s="68"/>
      <c r="AH34" s="68"/>
      <c r="AI34" s="68">
        <v>1</v>
      </c>
      <c r="AJ34" s="68">
        <v>1</v>
      </c>
      <c r="AK34" s="33">
        <f>SUM(G35:K35)+SUM(N35:R35)+SUM(U35:Y35)+SUM(AB35:AF35)+SUM(AI35:AJ35)</f>
        <v>37</v>
      </c>
      <c r="AL34" s="33">
        <f>F35+L35+M35+S35+T35+Z35+AA35+AG35+AH35</f>
        <v>8</v>
      </c>
      <c r="AM34" s="34"/>
      <c r="AN34" s="34"/>
      <c r="AO34" s="34"/>
      <c r="AP34" s="42"/>
      <c r="AR34" s="3">
        <v>9</v>
      </c>
      <c r="AS34" s="3">
        <v>3</v>
      </c>
      <c r="AT34" s="3">
        <v>11</v>
      </c>
      <c r="AU34" s="3" t="s">
        <v>164</v>
      </c>
    </row>
    <row r="35" spans="2:42">
      <c r="B35" s="12"/>
      <c r="C35" s="13"/>
      <c r="D35" s="13"/>
      <c r="E35" s="13"/>
      <c r="F35" s="48"/>
      <c r="G35" s="48"/>
      <c r="H35" s="48"/>
      <c r="I35" s="48"/>
      <c r="J35" s="48">
        <v>2</v>
      </c>
      <c r="K35" s="48">
        <v>3</v>
      </c>
      <c r="L35" s="48">
        <v>8</v>
      </c>
      <c r="M35" s="48"/>
      <c r="N35" s="48">
        <v>3</v>
      </c>
      <c r="O35" s="48">
        <v>2</v>
      </c>
      <c r="P35" s="48">
        <v>1</v>
      </c>
      <c r="Q35" s="48">
        <v>3</v>
      </c>
      <c r="R35" s="48">
        <v>2</v>
      </c>
      <c r="S35" s="48"/>
      <c r="T35" s="48"/>
      <c r="U35" s="48">
        <v>2</v>
      </c>
      <c r="V35" s="48">
        <v>2</v>
      </c>
      <c r="W35" s="48">
        <v>2</v>
      </c>
      <c r="X35" s="48"/>
      <c r="Y35" s="48">
        <v>2</v>
      </c>
      <c r="Z35" s="48"/>
      <c r="AA35" s="48"/>
      <c r="AB35" s="48">
        <v>2</v>
      </c>
      <c r="AC35" s="48">
        <v>2</v>
      </c>
      <c r="AD35" s="48">
        <v>2</v>
      </c>
      <c r="AE35" s="48">
        <v>2</v>
      </c>
      <c r="AF35" s="48">
        <v>3</v>
      </c>
      <c r="AG35" s="48"/>
      <c r="AH35" s="48"/>
      <c r="AI35" s="48">
        <v>2</v>
      </c>
      <c r="AJ35" s="48"/>
      <c r="AK35" s="35"/>
      <c r="AL35" s="35"/>
      <c r="AM35" s="36"/>
      <c r="AN35" s="36"/>
      <c r="AO35" s="36"/>
      <c r="AP35" s="42"/>
    </row>
    <row r="36" spans="2:47">
      <c r="B36" s="12">
        <v>4003897</v>
      </c>
      <c r="C36" s="13" t="s">
        <v>91</v>
      </c>
      <c r="D36" s="13" t="s">
        <v>134</v>
      </c>
      <c r="E36" s="13" t="s">
        <v>59</v>
      </c>
      <c r="F36" s="19"/>
      <c r="G36" s="67" t="s">
        <v>152</v>
      </c>
      <c r="H36" s="73" t="s">
        <v>158</v>
      </c>
      <c r="I36" s="19">
        <v>1</v>
      </c>
      <c r="J36" s="19">
        <v>1</v>
      </c>
      <c r="K36" s="19">
        <v>1</v>
      </c>
      <c r="L36" s="19"/>
      <c r="M36" s="19"/>
      <c r="N36" s="19">
        <v>1</v>
      </c>
      <c r="O36" s="19">
        <v>1</v>
      </c>
      <c r="P36" s="19">
        <v>1</v>
      </c>
      <c r="Q36" s="19">
        <v>1</v>
      </c>
      <c r="R36" s="19">
        <v>1</v>
      </c>
      <c r="S36" s="19"/>
      <c r="T36" s="19"/>
      <c r="U36" s="19">
        <v>1</v>
      </c>
      <c r="V36" s="19">
        <v>1</v>
      </c>
      <c r="W36" s="19">
        <v>1</v>
      </c>
      <c r="X36" s="19">
        <v>1</v>
      </c>
      <c r="Y36" s="19">
        <v>1</v>
      </c>
      <c r="Z36" s="19"/>
      <c r="AA36" s="19"/>
      <c r="AB36" s="24" t="s">
        <v>165</v>
      </c>
      <c r="AC36" s="19">
        <v>1</v>
      </c>
      <c r="AD36" s="19">
        <v>1</v>
      </c>
      <c r="AE36" s="19">
        <v>1</v>
      </c>
      <c r="AF36" s="19">
        <v>1</v>
      </c>
      <c r="AG36" s="78"/>
      <c r="AH36" s="19"/>
      <c r="AI36" s="19">
        <v>1</v>
      </c>
      <c r="AJ36" s="19">
        <v>1</v>
      </c>
      <c r="AK36" s="33">
        <f>SUM(G37:K37)+SUM(N37:R37)+SUM(U37:Y37)+SUM(AB37:AF37)+SUM(AI37:AJ37)</f>
        <v>0</v>
      </c>
      <c r="AL36" s="33">
        <f>F37+L37+M37+S37+T37+Z37+AA37+AG37+AH37</f>
        <v>0</v>
      </c>
      <c r="AM36" s="34"/>
      <c r="AN36" s="34">
        <v>30</v>
      </c>
      <c r="AO36" s="34">
        <v>10</v>
      </c>
      <c r="AP36" s="42"/>
      <c r="AR36" s="3">
        <v>1</v>
      </c>
      <c r="AS36" s="3">
        <v>1</v>
      </c>
      <c r="AU36" s="3">
        <f>AR36+AS36-AT36</f>
        <v>2</v>
      </c>
    </row>
    <row r="37" s="2" customFormat="1" spans="1:129">
      <c r="A37" s="3"/>
      <c r="B37" s="16"/>
      <c r="C37" s="17"/>
      <c r="D37" s="17"/>
      <c r="E37" s="17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79"/>
      <c r="AH37" s="19"/>
      <c r="AI37" s="19"/>
      <c r="AJ37" s="19"/>
      <c r="AK37" s="35"/>
      <c r="AL37" s="35"/>
      <c r="AM37" s="36"/>
      <c r="AN37" s="36"/>
      <c r="AO37" s="36"/>
      <c r="AP37" s="42"/>
      <c r="AQ37" s="3"/>
      <c r="AR37" s="3"/>
      <c r="AS37" s="3"/>
      <c r="AT37" s="3"/>
      <c r="AU37" s="3"/>
      <c r="AV37" s="3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</row>
    <row r="38" spans="2:47">
      <c r="B38" s="12">
        <v>4004394</v>
      </c>
      <c r="C38" s="13" t="s">
        <v>91</v>
      </c>
      <c r="D38" s="13" t="s">
        <v>132</v>
      </c>
      <c r="E38" s="13" t="s">
        <v>61</v>
      </c>
      <c r="F38" s="19"/>
      <c r="G38" s="67" t="s">
        <v>152</v>
      </c>
      <c r="H38" s="67" t="s">
        <v>152</v>
      </c>
      <c r="I38" s="19">
        <v>1</v>
      </c>
      <c r="J38" s="19">
        <v>1</v>
      </c>
      <c r="K38" s="19">
        <v>1</v>
      </c>
      <c r="L38" s="19"/>
      <c r="M38" s="19"/>
      <c r="N38" s="24">
        <v>0.5</v>
      </c>
      <c r="O38" s="19">
        <v>1</v>
      </c>
      <c r="P38" s="19">
        <v>1</v>
      </c>
      <c r="Q38" s="19">
        <v>1</v>
      </c>
      <c r="R38" s="19">
        <v>1</v>
      </c>
      <c r="S38" s="19"/>
      <c r="T38" s="19"/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/>
      <c r="AA38" s="19"/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78"/>
      <c r="AH38" s="19"/>
      <c r="AI38" s="19">
        <v>1</v>
      </c>
      <c r="AJ38" s="19">
        <v>1</v>
      </c>
      <c r="AK38" s="33">
        <f>SUM(G39:K39)+SUM(N39:R39)+SUM(U39:Y39)+SUM(AB39:AF39)+SUM(AI39:AJ39)</f>
        <v>0</v>
      </c>
      <c r="AL38" s="33">
        <f>F39+L39+M39+S39+T39+Z39+AA39+AG39+AH39</f>
        <v>0</v>
      </c>
      <c r="AM38" s="34"/>
      <c r="AN38" s="34"/>
      <c r="AO38" s="34"/>
      <c r="AP38" s="42">
        <v>0.5</v>
      </c>
      <c r="AR38" s="3">
        <v>2</v>
      </c>
      <c r="AS38" s="3">
        <v>2</v>
      </c>
      <c r="AU38" s="3">
        <f>AR38+AS38-AT38</f>
        <v>4</v>
      </c>
    </row>
    <row r="39" s="2" customFormat="1" spans="1:129">
      <c r="A39" s="3"/>
      <c r="B39" s="16"/>
      <c r="C39" s="17"/>
      <c r="D39" s="17" t="s">
        <v>90</v>
      </c>
      <c r="E39" s="17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79"/>
      <c r="AH39" s="19"/>
      <c r="AI39" s="19"/>
      <c r="AJ39" s="19"/>
      <c r="AK39" s="35"/>
      <c r="AL39" s="35"/>
      <c r="AM39" s="36"/>
      <c r="AN39" s="36"/>
      <c r="AO39" s="36"/>
      <c r="AP39" s="42"/>
      <c r="AQ39" s="3"/>
      <c r="AR39" s="3"/>
      <c r="AS39" s="3"/>
      <c r="AT39" s="3"/>
      <c r="AU39" s="3"/>
      <c r="AV39" s="3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</row>
    <row r="40" spans="2:47">
      <c r="B40" s="12">
        <v>4008724</v>
      </c>
      <c r="C40" s="13" t="s">
        <v>91</v>
      </c>
      <c r="D40" s="13" t="s">
        <v>130</v>
      </c>
      <c r="E40" s="13" t="s">
        <v>63</v>
      </c>
      <c r="F40" s="19"/>
      <c r="G40" s="67" t="s">
        <v>152</v>
      </c>
      <c r="H40" s="67" t="s">
        <v>152</v>
      </c>
      <c r="I40" s="74" t="s">
        <v>21</v>
      </c>
      <c r="J40" s="19">
        <v>1</v>
      </c>
      <c r="K40" s="19">
        <v>1</v>
      </c>
      <c r="L40" s="19"/>
      <c r="M40" s="19"/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/>
      <c r="T40" s="19"/>
      <c r="U40" s="19">
        <v>1</v>
      </c>
      <c r="V40" s="19">
        <v>1</v>
      </c>
      <c r="W40" s="19">
        <v>1</v>
      </c>
      <c r="X40" s="19">
        <v>1</v>
      </c>
      <c r="Y40" s="19">
        <v>1</v>
      </c>
      <c r="Z40" s="19"/>
      <c r="AA40" s="19"/>
      <c r="AB40" s="19">
        <v>1</v>
      </c>
      <c r="AC40" s="19">
        <v>1</v>
      </c>
      <c r="AD40" s="19">
        <v>1</v>
      </c>
      <c r="AE40" s="24">
        <v>0.5</v>
      </c>
      <c r="AF40" s="19">
        <v>1</v>
      </c>
      <c r="AG40" s="78"/>
      <c r="AH40" s="19"/>
      <c r="AI40" s="19">
        <v>1</v>
      </c>
      <c r="AJ40" s="19">
        <v>1</v>
      </c>
      <c r="AK40" s="33">
        <f>SUM(G41:K41)+SUM(N41:R41)+SUM(U41:Y41)+SUM(AB41:AF41)+SUM(AI41:AJ41)</f>
        <v>0</v>
      </c>
      <c r="AL40" s="33">
        <f>F41+L41+M41+S41+T41+Z41+AA41+AG41+AH41</f>
        <v>0</v>
      </c>
      <c r="AM40" s="34"/>
      <c r="AN40" s="34"/>
      <c r="AO40" s="34"/>
      <c r="AP40" s="42">
        <v>1.5</v>
      </c>
      <c r="AS40" s="3">
        <v>2</v>
      </c>
      <c r="AU40" s="3">
        <f>AR40+AS40-AT40</f>
        <v>2</v>
      </c>
    </row>
    <row r="41" s="2" customFormat="1" spans="1:129">
      <c r="A41" s="3"/>
      <c r="B41" s="16"/>
      <c r="C41" s="17"/>
      <c r="D41" s="17"/>
      <c r="E41" s="17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79"/>
      <c r="AH41" s="19"/>
      <c r="AI41" s="19"/>
      <c r="AJ41" s="19"/>
      <c r="AK41" s="35"/>
      <c r="AL41" s="35"/>
      <c r="AM41" s="36"/>
      <c r="AN41" s="36"/>
      <c r="AO41" s="36"/>
      <c r="AP41" s="42"/>
      <c r="AQ41" s="3"/>
      <c r="AR41" s="3"/>
      <c r="AS41" s="3"/>
      <c r="AT41" s="3"/>
      <c r="AU41" s="3"/>
      <c r="AV41" s="3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</row>
    <row r="42" spans="2:47">
      <c r="B42" s="12">
        <v>4009567</v>
      </c>
      <c r="C42" s="13" t="s">
        <v>91</v>
      </c>
      <c r="D42" s="13" t="s">
        <v>130</v>
      </c>
      <c r="E42" s="13" t="s">
        <v>65</v>
      </c>
      <c r="F42" s="19"/>
      <c r="G42" s="67" t="s">
        <v>152</v>
      </c>
      <c r="H42" s="67" t="s">
        <v>152</v>
      </c>
      <c r="I42" s="19">
        <v>1</v>
      </c>
      <c r="J42" s="19">
        <v>1</v>
      </c>
      <c r="K42" s="19">
        <v>1</v>
      </c>
      <c r="L42" s="19"/>
      <c r="M42" s="19"/>
      <c r="N42" s="19">
        <v>1</v>
      </c>
      <c r="O42" s="19">
        <v>1</v>
      </c>
      <c r="P42" s="19">
        <v>1</v>
      </c>
      <c r="Q42" s="19">
        <v>1</v>
      </c>
      <c r="R42" s="19">
        <v>1</v>
      </c>
      <c r="S42" s="19"/>
      <c r="T42" s="19"/>
      <c r="U42" s="19">
        <v>1</v>
      </c>
      <c r="V42" s="19">
        <v>1</v>
      </c>
      <c r="W42" s="19">
        <v>1</v>
      </c>
      <c r="X42" s="19">
        <v>1</v>
      </c>
      <c r="Y42" s="19">
        <v>1</v>
      </c>
      <c r="Z42" s="19"/>
      <c r="AA42" s="19"/>
      <c r="AB42" s="19">
        <v>1</v>
      </c>
      <c r="AC42" s="19">
        <v>1</v>
      </c>
      <c r="AD42" s="19">
        <v>1</v>
      </c>
      <c r="AE42" s="19">
        <v>1</v>
      </c>
      <c r="AF42" s="19">
        <v>1</v>
      </c>
      <c r="AG42" s="78"/>
      <c r="AH42" s="19"/>
      <c r="AI42" s="19">
        <v>1</v>
      </c>
      <c r="AJ42" s="19">
        <v>1</v>
      </c>
      <c r="AK42" s="33">
        <f>SUM(G43:K43)+SUM(N43:R43)+SUM(U43:Y43)+SUM(AB43:AF43)+SUM(AI43:AJ43)</f>
        <v>8</v>
      </c>
      <c r="AL42" s="33">
        <f>F43+L43+M43+S43+T43+Z43+AA43+AG43+AH43</f>
        <v>0</v>
      </c>
      <c r="AM42" s="34"/>
      <c r="AN42" s="34"/>
      <c r="AO42" s="34"/>
      <c r="AP42" s="42"/>
      <c r="AR42" s="3">
        <v>1</v>
      </c>
      <c r="AS42" s="3">
        <v>2</v>
      </c>
      <c r="AU42" s="3">
        <f>AR42+AS42-AT42</f>
        <v>3</v>
      </c>
    </row>
    <row r="43" s="2" customFormat="1" spans="1:129">
      <c r="A43" s="3"/>
      <c r="B43" s="16"/>
      <c r="C43" s="17"/>
      <c r="D43" s="17"/>
      <c r="E43" s="17"/>
      <c r="F43" s="19"/>
      <c r="G43" s="19"/>
      <c r="H43" s="19"/>
      <c r="I43" s="19"/>
      <c r="J43" s="19">
        <v>1.5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>
        <v>2.5</v>
      </c>
      <c r="V43" s="19">
        <v>1</v>
      </c>
      <c r="W43" s="19">
        <v>1</v>
      </c>
      <c r="X43" s="19"/>
      <c r="Y43" s="19"/>
      <c r="Z43" s="19"/>
      <c r="AA43" s="19"/>
      <c r="AB43" s="19"/>
      <c r="AC43" s="19">
        <v>1</v>
      </c>
      <c r="AD43" s="19"/>
      <c r="AE43" s="19"/>
      <c r="AF43" s="19">
        <v>1</v>
      </c>
      <c r="AG43" s="19"/>
      <c r="AH43" s="19"/>
      <c r="AI43" s="19"/>
      <c r="AJ43" s="19"/>
      <c r="AK43" s="35"/>
      <c r="AL43" s="35"/>
      <c r="AM43" s="36"/>
      <c r="AN43" s="36"/>
      <c r="AO43" s="36"/>
      <c r="AP43" s="42"/>
      <c r="AQ43" s="3"/>
      <c r="AR43" s="3"/>
      <c r="AS43" s="3"/>
      <c r="AT43" s="3"/>
      <c r="AU43" s="3"/>
      <c r="AV43" s="3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</row>
    <row r="44" spans="2:42">
      <c r="B44" s="12">
        <v>4003107</v>
      </c>
      <c r="C44" s="13" t="s">
        <v>121</v>
      </c>
      <c r="D44" s="13" t="s">
        <v>139</v>
      </c>
      <c r="E44" s="13" t="s">
        <v>140</v>
      </c>
      <c r="F44" s="19">
        <v>1</v>
      </c>
      <c r="G44" s="19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/>
      <c r="T44" s="19"/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/>
      <c r="AA44" s="19"/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/>
      <c r="AI44" s="19">
        <v>1</v>
      </c>
      <c r="AJ44" s="19">
        <v>1</v>
      </c>
      <c r="AK44" s="33">
        <f>SUM(G45:K45)+SUM(N45:R45)+SUM(U45:Y45)+SUM(AB45:AF45)+SUM(AI45:AJ45)</f>
        <v>38</v>
      </c>
      <c r="AL44" s="33">
        <f>F45+L45+M45+S45+T45+Z45+AA45+AG45+AH45</f>
        <v>40</v>
      </c>
      <c r="AM44" s="34"/>
      <c r="AN44" s="34"/>
      <c r="AO44" s="34"/>
      <c r="AP44" s="42"/>
    </row>
    <row r="45" s="2" customFormat="1" spans="1:129">
      <c r="A45" s="3"/>
      <c r="B45" s="16"/>
      <c r="C45" s="17"/>
      <c r="D45" s="17"/>
      <c r="E45" s="17"/>
      <c r="F45" s="19">
        <v>10</v>
      </c>
      <c r="G45" s="19">
        <v>2</v>
      </c>
      <c r="H45" s="19"/>
      <c r="I45" s="19"/>
      <c r="J45" s="19">
        <v>2</v>
      </c>
      <c r="K45" s="19">
        <v>2</v>
      </c>
      <c r="L45" s="19">
        <v>10</v>
      </c>
      <c r="M45" s="19">
        <v>10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19"/>
      <c r="T45" s="19"/>
      <c r="U45" s="19">
        <v>2</v>
      </c>
      <c r="V45" s="19">
        <v>2</v>
      </c>
      <c r="W45" s="19">
        <v>2</v>
      </c>
      <c r="X45" s="19">
        <v>1</v>
      </c>
      <c r="Y45" s="19">
        <v>2</v>
      </c>
      <c r="Z45" s="19"/>
      <c r="AA45" s="19"/>
      <c r="AB45" s="19">
        <v>2</v>
      </c>
      <c r="AC45" s="19">
        <v>1</v>
      </c>
      <c r="AD45" s="19">
        <v>2</v>
      </c>
      <c r="AE45" s="19">
        <v>2</v>
      </c>
      <c r="AF45" s="19">
        <v>2</v>
      </c>
      <c r="AG45" s="19">
        <v>10</v>
      </c>
      <c r="AH45" s="19"/>
      <c r="AI45" s="19">
        <v>2</v>
      </c>
      <c r="AJ45" s="19">
        <v>2</v>
      </c>
      <c r="AK45" s="35"/>
      <c r="AL45" s="35"/>
      <c r="AM45" s="36"/>
      <c r="AN45" s="36"/>
      <c r="AO45" s="36"/>
      <c r="AP45" s="42"/>
      <c r="AQ45" s="3"/>
      <c r="AR45" s="3"/>
      <c r="AS45" s="3"/>
      <c r="AT45" s="3"/>
      <c r="AU45" s="3"/>
      <c r="AV45" s="3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</row>
    <row r="46" spans="2:42">
      <c r="B46" s="12">
        <v>4000332</v>
      </c>
      <c r="C46" s="13" t="s">
        <v>121</v>
      </c>
      <c r="D46" s="13" t="s">
        <v>93</v>
      </c>
      <c r="E46" s="13" t="s">
        <v>143</v>
      </c>
      <c r="F46" s="19">
        <v>1</v>
      </c>
      <c r="G46" s="19">
        <v>1</v>
      </c>
      <c r="H46" s="19">
        <v>1</v>
      </c>
      <c r="I46" s="19">
        <v>1</v>
      </c>
      <c r="J46" s="19">
        <v>1</v>
      </c>
      <c r="K46" s="19">
        <v>1</v>
      </c>
      <c r="L46" s="19">
        <v>1</v>
      </c>
      <c r="M46" s="19">
        <v>1</v>
      </c>
      <c r="N46" s="19">
        <v>1</v>
      </c>
      <c r="O46" s="19">
        <v>1</v>
      </c>
      <c r="P46" s="19">
        <v>1</v>
      </c>
      <c r="Q46" s="19">
        <v>1</v>
      </c>
      <c r="R46" s="19">
        <v>1</v>
      </c>
      <c r="S46" s="19"/>
      <c r="T46" s="19"/>
      <c r="U46" s="19">
        <v>1</v>
      </c>
      <c r="V46" s="19">
        <v>1</v>
      </c>
      <c r="W46" s="19">
        <v>1</v>
      </c>
      <c r="X46" s="19">
        <v>1</v>
      </c>
      <c r="Y46" s="19">
        <v>1</v>
      </c>
      <c r="Z46" s="19"/>
      <c r="AA46" s="19"/>
      <c r="AB46" s="19">
        <v>1</v>
      </c>
      <c r="AC46" s="19">
        <v>1</v>
      </c>
      <c r="AD46" s="19">
        <v>1</v>
      </c>
      <c r="AE46" s="19">
        <v>1</v>
      </c>
      <c r="AF46" s="19">
        <v>1</v>
      </c>
      <c r="AG46" s="19">
        <v>1</v>
      </c>
      <c r="AH46" s="19"/>
      <c r="AI46" s="19">
        <v>1</v>
      </c>
      <c r="AJ46" s="19">
        <v>1</v>
      </c>
      <c r="AK46" s="33">
        <f>SUM(G47:K47)+SUM(N47:R47)+SUM(U47:Y47)+SUM(AB47:AF47)+SUM(AI47:AJ47)</f>
        <v>48</v>
      </c>
      <c r="AL46" s="33">
        <f>F47+L47+M47+S47+T47+Z47+AA47+AG47+AH47</f>
        <v>40</v>
      </c>
      <c r="AM46" s="34"/>
      <c r="AN46" s="34"/>
      <c r="AO46" s="34"/>
      <c r="AP46" s="42"/>
    </row>
    <row r="47" s="2" customFormat="1" spans="1:129">
      <c r="A47" s="3"/>
      <c r="B47" s="16"/>
      <c r="C47" s="17"/>
      <c r="D47" s="17"/>
      <c r="E47" s="17"/>
      <c r="F47" s="19">
        <v>10</v>
      </c>
      <c r="G47" s="19">
        <v>2</v>
      </c>
      <c r="H47" s="19">
        <v>2</v>
      </c>
      <c r="I47" s="19">
        <v>2</v>
      </c>
      <c r="J47" s="19">
        <v>2</v>
      </c>
      <c r="K47" s="19">
        <v>2</v>
      </c>
      <c r="L47" s="19">
        <v>10</v>
      </c>
      <c r="M47" s="19">
        <v>10</v>
      </c>
      <c r="N47" s="19">
        <v>2</v>
      </c>
      <c r="O47" s="19">
        <v>2</v>
      </c>
      <c r="P47" s="19">
        <v>2</v>
      </c>
      <c r="Q47" s="19">
        <v>2</v>
      </c>
      <c r="R47" s="19">
        <v>2</v>
      </c>
      <c r="S47" s="19"/>
      <c r="T47" s="19"/>
      <c r="U47" s="19">
        <v>2</v>
      </c>
      <c r="V47" s="19">
        <v>2</v>
      </c>
      <c r="W47" s="19">
        <v>4</v>
      </c>
      <c r="X47" s="19">
        <v>2</v>
      </c>
      <c r="Y47" s="19">
        <v>2</v>
      </c>
      <c r="Z47" s="19"/>
      <c r="AA47" s="19"/>
      <c r="AB47" s="19">
        <v>2</v>
      </c>
      <c r="AC47" s="19">
        <v>2</v>
      </c>
      <c r="AD47" s="19">
        <v>4</v>
      </c>
      <c r="AE47" s="19">
        <v>2</v>
      </c>
      <c r="AF47" s="19">
        <v>2</v>
      </c>
      <c r="AG47" s="19">
        <v>10</v>
      </c>
      <c r="AH47" s="19"/>
      <c r="AI47" s="19">
        <v>2</v>
      </c>
      <c r="AJ47" s="19">
        <v>2</v>
      </c>
      <c r="AK47" s="35"/>
      <c r="AL47" s="35"/>
      <c r="AM47" s="36"/>
      <c r="AN47" s="36"/>
      <c r="AO47" s="36"/>
      <c r="AP47" s="42"/>
      <c r="AQ47" s="3"/>
      <c r="AR47" s="3"/>
      <c r="AS47" s="3"/>
      <c r="AT47" s="3"/>
      <c r="AU47" s="3"/>
      <c r="AV47" s="3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</row>
    <row r="48" spans="2:42">
      <c r="B48" s="12">
        <v>4004981</v>
      </c>
      <c r="C48" s="13" t="s">
        <v>121</v>
      </c>
      <c r="D48" s="13" t="s">
        <v>93</v>
      </c>
      <c r="E48" s="13" t="s">
        <v>144</v>
      </c>
      <c r="F48" s="19">
        <v>1</v>
      </c>
      <c r="G48" s="19">
        <v>1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19">
        <v>1</v>
      </c>
      <c r="S48" s="19"/>
      <c r="T48" s="19"/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/>
      <c r="AA48" s="19"/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/>
      <c r="AI48" s="19">
        <v>1</v>
      </c>
      <c r="AJ48" s="19">
        <v>1</v>
      </c>
      <c r="AK48" s="33">
        <f>SUM(G49:K49)+SUM(N49:R49)+SUM(U49:Y49)+SUM(AB49:AF49)+SUM(AI49:AJ49)</f>
        <v>66.5</v>
      </c>
      <c r="AL48" s="33">
        <f>F49+L49+M49+S49+T49+Z49+AA49+AG49+AH49</f>
        <v>40</v>
      </c>
      <c r="AM48" s="34"/>
      <c r="AN48" s="34"/>
      <c r="AO48" s="34"/>
      <c r="AP48" s="42"/>
    </row>
    <row r="49" s="2" customFormat="1" spans="1:129">
      <c r="A49" s="3"/>
      <c r="B49" s="16"/>
      <c r="C49" s="17"/>
      <c r="D49" s="17"/>
      <c r="E49" s="17"/>
      <c r="F49" s="19">
        <v>10</v>
      </c>
      <c r="G49" s="19">
        <v>2.5</v>
      </c>
      <c r="H49" s="19">
        <v>3</v>
      </c>
      <c r="I49" s="19">
        <v>4</v>
      </c>
      <c r="J49" s="19">
        <v>4</v>
      </c>
      <c r="K49" s="19">
        <v>4</v>
      </c>
      <c r="L49" s="19">
        <v>10</v>
      </c>
      <c r="M49" s="19">
        <v>10</v>
      </c>
      <c r="N49" s="19">
        <v>2.5</v>
      </c>
      <c r="O49" s="19">
        <v>2.5</v>
      </c>
      <c r="P49" s="19">
        <v>4</v>
      </c>
      <c r="Q49" s="19">
        <v>4</v>
      </c>
      <c r="R49" s="19">
        <v>4</v>
      </c>
      <c r="S49" s="19"/>
      <c r="T49" s="19"/>
      <c r="U49" s="19">
        <v>2</v>
      </c>
      <c r="V49" s="19">
        <v>2</v>
      </c>
      <c r="W49" s="19">
        <v>2</v>
      </c>
      <c r="X49" s="19">
        <v>4</v>
      </c>
      <c r="Y49" s="19">
        <v>4</v>
      </c>
      <c r="Z49" s="19"/>
      <c r="AA49" s="19"/>
      <c r="AB49" s="19">
        <v>2</v>
      </c>
      <c r="AC49" s="19">
        <v>2</v>
      </c>
      <c r="AD49" s="19">
        <v>2</v>
      </c>
      <c r="AE49" s="19">
        <v>4</v>
      </c>
      <c r="AF49" s="19">
        <v>4</v>
      </c>
      <c r="AG49" s="19">
        <v>10</v>
      </c>
      <c r="AH49" s="19"/>
      <c r="AI49" s="19">
        <v>2</v>
      </c>
      <c r="AJ49" s="19">
        <v>2</v>
      </c>
      <c r="AK49" s="35"/>
      <c r="AL49" s="35"/>
      <c r="AM49" s="36"/>
      <c r="AN49" s="36"/>
      <c r="AO49" s="36"/>
      <c r="AP49" s="42"/>
      <c r="AQ49" s="3"/>
      <c r="AR49" s="3"/>
      <c r="AS49" s="3"/>
      <c r="AT49" s="3"/>
      <c r="AU49" s="3"/>
      <c r="AV49" s="3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</row>
    <row r="50" spans="2:42">
      <c r="B50" s="12">
        <v>4007376</v>
      </c>
      <c r="C50" s="13" t="s">
        <v>121</v>
      </c>
      <c r="D50" s="13" t="s">
        <v>93</v>
      </c>
      <c r="E50" s="13" t="s">
        <v>73</v>
      </c>
      <c r="F50" s="19">
        <v>1</v>
      </c>
      <c r="G50" s="19">
        <v>1</v>
      </c>
      <c r="H50" s="19">
        <v>1</v>
      </c>
      <c r="I50" s="19">
        <v>1</v>
      </c>
      <c r="J50" s="19">
        <v>1</v>
      </c>
      <c r="K50" s="19">
        <v>1</v>
      </c>
      <c r="L50" s="19">
        <v>1</v>
      </c>
      <c r="M50" s="19">
        <v>1</v>
      </c>
      <c r="N50" s="19">
        <v>0.5</v>
      </c>
      <c r="O50" s="19">
        <v>1</v>
      </c>
      <c r="P50" s="19">
        <v>1</v>
      </c>
      <c r="Q50" s="19">
        <v>1</v>
      </c>
      <c r="R50" s="19">
        <v>1</v>
      </c>
      <c r="S50" s="19"/>
      <c r="T50" s="19"/>
      <c r="U50" s="19">
        <v>1</v>
      </c>
      <c r="V50" s="19">
        <v>1</v>
      </c>
      <c r="W50" s="19">
        <v>1</v>
      </c>
      <c r="X50" s="19">
        <v>1</v>
      </c>
      <c r="Y50" s="19">
        <v>1</v>
      </c>
      <c r="Z50" s="19"/>
      <c r="AA50" s="19"/>
      <c r="AB50" s="19">
        <v>1</v>
      </c>
      <c r="AC50" s="19">
        <v>1</v>
      </c>
      <c r="AD50" s="19">
        <v>1</v>
      </c>
      <c r="AE50" s="19">
        <v>1</v>
      </c>
      <c r="AF50" s="19">
        <v>1</v>
      </c>
      <c r="AG50" s="19">
        <v>1</v>
      </c>
      <c r="AH50" s="19"/>
      <c r="AI50" s="19">
        <v>1</v>
      </c>
      <c r="AJ50" s="19">
        <v>1</v>
      </c>
      <c r="AK50" s="33">
        <f>SUM(G51:K51)+SUM(N51:R51)+SUM(U51:Y51)+SUM(AB51:AF51)+SUM(AI51:AJ51)</f>
        <v>48</v>
      </c>
      <c r="AL50" s="33">
        <f>F51+L51+M51+S51+T51+Z51+AA51+AG51+AH51</f>
        <v>42</v>
      </c>
      <c r="AM50" s="34"/>
      <c r="AN50" s="34"/>
      <c r="AO50" s="34"/>
      <c r="AP50" s="42"/>
    </row>
    <row r="51" s="2" customFormat="1" spans="1:129">
      <c r="A51" s="3"/>
      <c r="B51" s="16"/>
      <c r="C51" s="17"/>
      <c r="D51" s="17"/>
      <c r="E51" s="17"/>
      <c r="F51" s="19">
        <v>10</v>
      </c>
      <c r="G51" s="19">
        <v>2</v>
      </c>
      <c r="H51" s="19">
        <v>2</v>
      </c>
      <c r="I51" s="19">
        <v>2</v>
      </c>
      <c r="J51" s="19">
        <v>2</v>
      </c>
      <c r="K51" s="19">
        <v>2</v>
      </c>
      <c r="L51" s="19">
        <v>10</v>
      </c>
      <c r="M51" s="19">
        <v>10</v>
      </c>
      <c r="N51" s="19"/>
      <c r="O51" s="19">
        <v>2</v>
      </c>
      <c r="P51" s="19">
        <v>2</v>
      </c>
      <c r="Q51" s="19">
        <v>2</v>
      </c>
      <c r="R51" s="19">
        <v>2</v>
      </c>
      <c r="S51" s="19"/>
      <c r="T51" s="19"/>
      <c r="U51" s="19">
        <v>4</v>
      </c>
      <c r="V51" s="19">
        <v>2</v>
      </c>
      <c r="W51" s="19">
        <v>2</v>
      </c>
      <c r="X51" s="19">
        <v>2</v>
      </c>
      <c r="Y51" s="19">
        <v>2</v>
      </c>
      <c r="Z51" s="19"/>
      <c r="AA51" s="19"/>
      <c r="AB51" s="19">
        <v>4</v>
      </c>
      <c r="AC51" s="19">
        <v>2</v>
      </c>
      <c r="AD51" s="19">
        <v>2</v>
      </c>
      <c r="AE51" s="19">
        <v>2</v>
      </c>
      <c r="AF51" s="19">
        <v>2</v>
      </c>
      <c r="AG51" s="19">
        <v>12</v>
      </c>
      <c r="AH51" s="19"/>
      <c r="AI51" s="19">
        <v>4</v>
      </c>
      <c r="AJ51" s="19">
        <v>2</v>
      </c>
      <c r="AK51" s="35"/>
      <c r="AL51" s="35"/>
      <c r="AM51" s="36"/>
      <c r="AN51" s="36"/>
      <c r="AO51" s="36"/>
      <c r="AP51" s="42"/>
      <c r="AQ51" s="3"/>
      <c r="AR51" s="3"/>
      <c r="AS51" s="3"/>
      <c r="AT51" s="3"/>
      <c r="AU51" s="3"/>
      <c r="AV51" s="3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</row>
    <row r="52" spans="2:42">
      <c r="B52" s="12">
        <v>4170044</v>
      </c>
      <c r="C52" s="13" t="s">
        <v>121</v>
      </c>
      <c r="D52" s="13" t="s">
        <v>93</v>
      </c>
      <c r="E52" s="13" t="s">
        <v>146</v>
      </c>
      <c r="F52" s="19">
        <v>1</v>
      </c>
      <c r="G52" s="19">
        <v>1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19">
        <v>1</v>
      </c>
      <c r="Q52" s="19">
        <v>1</v>
      </c>
      <c r="R52" s="19">
        <v>1</v>
      </c>
      <c r="S52" s="19"/>
      <c r="T52" s="19"/>
      <c r="U52" s="19">
        <v>1</v>
      </c>
      <c r="V52" s="19">
        <v>1</v>
      </c>
      <c r="W52" s="19">
        <v>1</v>
      </c>
      <c r="X52" s="19">
        <v>1</v>
      </c>
      <c r="Y52" s="19">
        <v>1</v>
      </c>
      <c r="Z52" s="19"/>
      <c r="AA52" s="19"/>
      <c r="AB52" s="19">
        <v>1</v>
      </c>
      <c r="AC52" s="19">
        <v>1</v>
      </c>
      <c r="AD52" s="19">
        <v>1</v>
      </c>
      <c r="AE52" s="19">
        <v>1</v>
      </c>
      <c r="AF52" s="19">
        <v>1</v>
      </c>
      <c r="AG52" s="19">
        <v>1</v>
      </c>
      <c r="AH52" s="19"/>
      <c r="AI52" s="19">
        <v>1</v>
      </c>
      <c r="AJ52" s="19">
        <v>1</v>
      </c>
      <c r="AK52" s="33">
        <f>SUM(G53:K53)+SUM(N53:R53)+SUM(U53:Y53)+SUM(AB53:AF53)+SUM(AI53:AJ53)</f>
        <v>52</v>
      </c>
      <c r="AL52" s="33">
        <f>F53+L53+M53+S53+T53+Z53+AA53+AG53+AH53</f>
        <v>40</v>
      </c>
      <c r="AM52" s="34"/>
      <c r="AN52" s="34"/>
      <c r="AO52" s="34"/>
      <c r="AP52" s="42"/>
    </row>
    <row r="53" s="2" customFormat="1" spans="1:129">
      <c r="A53" s="3"/>
      <c r="B53" s="16"/>
      <c r="C53" s="17"/>
      <c r="D53" s="17"/>
      <c r="E53" s="17"/>
      <c r="F53" s="19">
        <v>10</v>
      </c>
      <c r="G53" s="19">
        <v>2</v>
      </c>
      <c r="H53" s="19">
        <v>2</v>
      </c>
      <c r="I53" s="19">
        <v>2</v>
      </c>
      <c r="J53" s="19">
        <v>2</v>
      </c>
      <c r="K53" s="19">
        <v>2</v>
      </c>
      <c r="L53" s="19">
        <v>10</v>
      </c>
      <c r="M53" s="19">
        <v>10</v>
      </c>
      <c r="N53" s="19">
        <v>2</v>
      </c>
      <c r="O53" s="19">
        <v>4</v>
      </c>
      <c r="P53" s="19">
        <v>2</v>
      </c>
      <c r="Q53" s="19">
        <v>2</v>
      </c>
      <c r="R53" s="19">
        <v>2</v>
      </c>
      <c r="S53" s="19"/>
      <c r="T53" s="19"/>
      <c r="U53" s="19">
        <v>2</v>
      </c>
      <c r="V53" s="19">
        <v>4</v>
      </c>
      <c r="W53" s="19">
        <v>2</v>
      </c>
      <c r="X53" s="19">
        <v>2</v>
      </c>
      <c r="Y53" s="19">
        <v>2</v>
      </c>
      <c r="Z53" s="19"/>
      <c r="AA53" s="19"/>
      <c r="AB53" s="19">
        <v>2</v>
      </c>
      <c r="AC53" s="19">
        <v>4</v>
      </c>
      <c r="AD53" s="19">
        <v>2</v>
      </c>
      <c r="AE53" s="19">
        <v>2</v>
      </c>
      <c r="AF53" s="19">
        <v>2</v>
      </c>
      <c r="AG53" s="19">
        <v>10</v>
      </c>
      <c r="AH53" s="19"/>
      <c r="AI53" s="19">
        <v>2</v>
      </c>
      <c r="AJ53" s="19">
        <v>4</v>
      </c>
      <c r="AK53" s="35"/>
      <c r="AL53" s="35"/>
      <c r="AM53" s="36"/>
      <c r="AN53" s="36"/>
      <c r="AO53" s="36"/>
      <c r="AP53" s="42"/>
      <c r="AQ53" s="3"/>
      <c r="AR53" s="3"/>
      <c r="AS53" s="3"/>
      <c r="AT53" s="3"/>
      <c r="AU53" s="3"/>
      <c r="AV53" s="3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</row>
    <row r="54" spans="2:42">
      <c r="B54" s="12"/>
      <c r="C54" s="13"/>
      <c r="D54" s="13"/>
      <c r="E54" s="13"/>
      <c r="F54" s="48"/>
      <c r="G54" s="48"/>
      <c r="H54" s="48"/>
      <c r="I54" s="48"/>
      <c r="J54" s="48"/>
      <c r="K54" s="48"/>
      <c r="L54" s="48"/>
      <c r="M54" s="48"/>
      <c r="N54" s="48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33">
        <f>SUM(AK6:AK53)</f>
        <v>459</v>
      </c>
      <c r="AL54" s="33">
        <f>SUM(AL6:AL53)</f>
        <v>265</v>
      </c>
      <c r="AM54" s="34"/>
      <c r="AN54" s="34"/>
      <c r="AO54" s="34"/>
      <c r="AP54" s="42"/>
    </row>
    <row r="55" s="2" customFormat="1" spans="1:129">
      <c r="A55" s="3"/>
      <c r="B55" s="20"/>
      <c r="C55" s="21"/>
      <c r="D55" s="21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75"/>
      <c r="AF55" s="75"/>
      <c r="AG55" s="75"/>
      <c r="AH55" s="75"/>
      <c r="AI55" s="75"/>
      <c r="AJ55" s="75"/>
      <c r="AK55" s="35"/>
      <c r="AL55" s="35"/>
      <c r="AM55" s="36"/>
      <c r="AN55" s="36"/>
      <c r="AO55" s="36"/>
      <c r="AP55" s="42"/>
      <c r="AQ55" s="3"/>
      <c r="AR55" s="3"/>
      <c r="AS55" s="3"/>
      <c r="AT55" s="3"/>
      <c r="AU55" s="3"/>
      <c r="AV55" s="3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</row>
  </sheetData>
  <mergeCells count="251">
    <mergeCell ref="AV24:AW2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K54:AK55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L54:AL55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M54:AM55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N50:AN51"/>
    <mergeCell ref="AN52:AN53"/>
    <mergeCell ref="AN54:AN55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  <mergeCell ref="AO50:AO51"/>
    <mergeCell ref="AO52:AO53"/>
    <mergeCell ref="AO54:AO55"/>
    <mergeCell ref="AP6:AP7"/>
    <mergeCell ref="AP8:AP9"/>
    <mergeCell ref="AP10:AP11"/>
    <mergeCell ref="AP12:AP13"/>
    <mergeCell ref="AP14:AP15"/>
    <mergeCell ref="AP16:AP17"/>
    <mergeCell ref="AP18:AP19"/>
    <mergeCell ref="AP20:AP21"/>
    <mergeCell ref="AP22:AP23"/>
    <mergeCell ref="AP24:AP25"/>
    <mergeCell ref="AP26:AP27"/>
    <mergeCell ref="AP28:AP29"/>
    <mergeCell ref="AP30:AP31"/>
    <mergeCell ref="AP32:AP33"/>
    <mergeCell ref="AP34:AP35"/>
    <mergeCell ref="AP36:AP37"/>
    <mergeCell ref="AP38:AP39"/>
    <mergeCell ref="AP40:AP41"/>
    <mergeCell ref="AP42:AP43"/>
    <mergeCell ref="AP44:AP45"/>
    <mergeCell ref="AP46:AP47"/>
    <mergeCell ref="AP48:AP49"/>
    <mergeCell ref="AP50:AP51"/>
    <mergeCell ref="AP52:AP53"/>
    <mergeCell ref="AP54:AP55"/>
  </mergeCells>
  <pageMargins left="0.75" right="0.75" top="1" bottom="1" header="0.5" footer="0.5"/>
  <pageSetup paperSize="9" orientation="portrait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X55"/>
  <sheetViews>
    <sheetView zoomScale="85" zoomScaleNormal="85" topLeftCell="F13" workbookViewId="0">
      <selection activeCell="AM52" sqref="AM52:AM53"/>
    </sheetView>
  </sheetViews>
  <sheetFormatPr defaultColWidth="9" defaultRowHeight="16.5"/>
  <cols>
    <col min="1" max="1" width="2.5" style="3" customWidth="1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85" style="3" customWidth="1"/>
    <col min="7" max="16" width="4.25" style="3" customWidth="1"/>
    <col min="17" max="17" width="4.875" style="3" customWidth="1"/>
    <col min="18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4" width="4.25" customWidth="1"/>
    <col min="35" max="35" width="4.5" customWidth="1"/>
    <col min="36" max="37" width="8.875" style="3" customWidth="1"/>
    <col min="38" max="38" width="8.625" style="3" customWidth="1"/>
    <col min="39" max="40" width="10.75" style="3" customWidth="1"/>
    <col min="41" max="41" width="15.25" style="3" customWidth="1"/>
    <col min="42" max="103" width="9" style="3"/>
    <col min="104" max="128" width="9" style="4"/>
    <col min="129" max="16383" width="9" style="3"/>
  </cols>
  <sheetData>
    <row r="3" spans="2:2">
      <c r="B3" s="5" t="s">
        <v>111</v>
      </c>
    </row>
    <row r="5" ht="18" spans="2:46">
      <c r="B5" s="6" t="s">
        <v>84</v>
      </c>
      <c r="C5" s="7" t="s">
        <v>85</v>
      </c>
      <c r="D5" s="7" t="s">
        <v>86</v>
      </c>
      <c r="E5" s="7" t="s">
        <v>2</v>
      </c>
      <c r="F5" s="7">
        <v>1</v>
      </c>
      <c r="G5" s="7">
        <v>2</v>
      </c>
      <c r="H5" s="7">
        <v>3</v>
      </c>
      <c r="I5" s="60">
        <v>4</v>
      </c>
      <c r="J5" s="60">
        <v>5</v>
      </c>
      <c r="K5" s="60">
        <v>6</v>
      </c>
      <c r="L5" s="7">
        <v>7</v>
      </c>
      <c r="M5" s="7">
        <v>8</v>
      </c>
      <c r="N5" s="7">
        <v>9</v>
      </c>
      <c r="O5" s="7">
        <v>10</v>
      </c>
      <c r="P5" s="60">
        <v>11</v>
      </c>
      <c r="Q5" s="60">
        <v>12</v>
      </c>
      <c r="R5" s="7">
        <v>13</v>
      </c>
      <c r="S5" s="7">
        <v>14</v>
      </c>
      <c r="T5" s="7">
        <v>15</v>
      </c>
      <c r="U5" s="7">
        <v>16</v>
      </c>
      <c r="V5" s="7">
        <v>17</v>
      </c>
      <c r="W5" s="60">
        <v>18</v>
      </c>
      <c r="X5" s="60">
        <v>19</v>
      </c>
      <c r="Y5" s="7">
        <v>20</v>
      </c>
      <c r="Z5" s="7">
        <v>21</v>
      </c>
      <c r="AA5" s="7">
        <v>22</v>
      </c>
      <c r="AB5" s="7">
        <v>23</v>
      </c>
      <c r="AC5" s="7">
        <v>24</v>
      </c>
      <c r="AD5" s="60">
        <v>25</v>
      </c>
      <c r="AE5" s="7">
        <v>26</v>
      </c>
      <c r="AF5" s="7">
        <v>27</v>
      </c>
      <c r="AG5" s="30">
        <v>28</v>
      </c>
      <c r="AH5" s="7">
        <v>29</v>
      </c>
      <c r="AI5" s="7">
        <v>30</v>
      </c>
      <c r="AJ5" s="7" t="s">
        <v>87</v>
      </c>
      <c r="AK5" s="7" t="s">
        <v>88</v>
      </c>
      <c r="AL5" s="31" t="s">
        <v>114</v>
      </c>
      <c r="AM5" s="32" t="s">
        <v>97</v>
      </c>
      <c r="AN5" s="31" t="s">
        <v>158</v>
      </c>
      <c r="AO5" s="32" t="s">
        <v>126</v>
      </c>
      <c r="AQ5" s="39" t="s">
        <v>159</v>
      </c>
      <c r="AR5" s="39" t="s">
        <v>160</v>
      </c>
      <c r="AS5" s="3" t="s">
        <v>150</v>
      </c>
      <c r="AT5" s="3" t="s">
        <v>151</v>
      </c>
    </row>
    <row r="6" ht="17.25" spans="2:46">
      <c r="B6" s="8">
        <v>5</v>
      </c>
      <c r="C6" s="9" t="s">
        <v>24</v>
      </c>
      <c r="D6" s="9" t="s">
        <v>130</v>
      </c>
      <c r="E6" s="9" t="s">
        <v>23</v>
      </c>
      <c r="F6" s="47">
        <v>1</v>
      </c>
      <c r="G6" s="52">
        <v>1</v>
      </c>
      <c r="H6" s="47">
        <v>1</v>
      </c>
      <c r="I6" s="47"/>
      <c r="J6" s="47"/>
      <c r="K6" s="47"/>
      <c r="L6" s="47">
        <v>1</v>
      </c>
      <c r="M6" s="47">
        <v>1</v>
      </c>
      <c r="N6" s="47">
        <v>1</v>
      </c>
      <c r="O6" s="47">
        <v>1</v>
      </c>
      <c r="P6" s="47"/>
      <c r="Q6" s="47"/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/>
      <c r="X6" s="47"/>
      <c r="Y6" s="47">
        <v>1</v>
      </c>
      <c r="Z6" s="47">
        <v>1</v>
      </c>
      <c r="AA6" s="47">
        <v>1</v>
      </c>
      <c r="AB6" s="61">
        <v>1</v>
      </c>
      <c r="AC6" s="47">
        <v>1</v>
      </c>
      <c r="AD6" s="47"/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33">
        <f>SUM(F7:H7)+SUM(L7:O7)+SUM(R7:V7)+SUM(Y7:AC7)+SUM(AE7:AI7)</f>
        <v>9</v>
      </c>
      <c r="AK6" s="33">
        <f>J7+K7+Q7+P7+W7+X7+AD7</f>
        <v>2.5</v>
      </c>
      <c r="AL6" s="34">
        <f>I7</f>
        <v>0</v>
      </c>
      <c r="AM6" s="34"/>
      <c r="AN6" s="34"/>
      <c r="AO6" s="65" t="s">
        <v>166</v>
      </c>
      <c r="AQ6" s="3">
        <v>0</v>
      </c>
      <c r="AR6" s="3">
        <v>1</v>
      </c>
      <c r="AS6" s="3">
        <v>0</v>
      </c>
      <c r="AT6" s="3">
        <f t="shared" ref="AT6:AT10" si="0">AQ6+AR6-AS6</f>
        <v>1</v>
      </c>
    </row>
    <row r="7" spans="2:41">
      <c r="B7" s="12"/>
      <c r="C7" s="13"/>
      <c r="D7" s="13"/>
      <c r="E7" s="13"/>
      <c r="F7" s="48"/>
      <c r="G7" s="3">
        <v>1.5</v>
      </c>
      <c r="H7" s="48"/>
      <c r="I7" s="48"/>
      <c r="J7" s="48"/>
      <c r="K7" s="48"/>
      <c r="L7" s="48">
        <v>1.5</v>
      </c>
      <c r="M7" s="48">
        <v>2</v>
      </c>
      <c r="N7" s="48">
        <v>1</v>
      </c>
      <c r="O7" s="48"/>
      <c r="P7" s="48"/>
      <c r="Q7" s="48">
        <v>2.5</v>
      </c>
      <c r="R7" s="48"/>
      <c r="S7" s="48">
        <v>1</v>
      </c>
      <c r="T7" s="48"/>
      <c r="U7" s="48"/>
      <c r="V7" s="48"/>
      <c r="W7" s="48"/>
      <c r="X7" s="48"/>
      <c r="Y7" s="48"/>
      <c r="Z7" s="48"/>
      <c r="AA7" s="48">
        <v>1</v>
      </c>
      <c r="AB7" s="48"/>
      <c r="AC7" s="48"/>
      <c r="AD7" s="48"/>
      <c r="AE7" s="48"/>
      <c r="AF7" s="48"/>
      <c r="AG7" s="48"/>
      <c r="AH7" s="48">
        <v>1</v>
      </c>
      <c r="AI7" s="48"/>
      <c r="AJ7" s="35"/>
      <c r="AK7" s="35"/>
      <c r="AL7" s="36"/>
      <c r="AM7" s="36"/>
      <c r="AN7" s="36"/>
      <c r="AO7" s="66"/>
    </row>
    <row r="8" spans="2:46">
      <c r="B8" s="12">
        <v>6</v>
      </c>
      <c r="C8" s="13" t="s">
        <v>28</v>
      </c>
      <c r="D8" s="13" t="s">
        <v>90</v>
      </c>
      <c r="E8" s="13" t="s">
        <v>27</v>
      </c>
      <c r="F8" s="47">
        <v>1</v>
      </c>
      <c r="G8" s="52">
        <v>1</v>
      </c>
      <c r="H8" s="53">
        <v>1</v>
      </c>
      <c r="I8" s="47"/>
      <c r="J8" s="47"/>
      <c r="K8" s="47"/>
      <c r="L8" s="47">
        <v>1</v>
      </c>
      <c r="M8" s="47">
        <v>1</v>
      </c>
      <c r="N8" s="47">
        <v>1</v>
      </c>
      <c r="O8" s="47">
        <v>1</v>
      </c>
      <c r="P8" s="47"/>
      <c r="Q8" s="47"/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/>
      <c r="X8" s="47"/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/>
      <c r="AE8" s="47">
        <v>1</v>
      </c>
      <c r="AF8" s="47">
        <v>1</v>
      </c>
      <c r="AG8" s="47">
        <v>1</v>
      </c>
      <c r="AH8" s="47">
        <v>1</v>
      </c>
      <c r="AI8" s="47">
        <v>1</v>
      </c>
      <c r="AJ8" s="33">
        <f>SUM(F9:H9)+SUM(L9:O9)+SUM(R9:V9)+SUM(Y9:AC9)+SUM(AE9:AI9)</f>
        <v>2</v>
      </c>
      <c r="AK8" s="33">
        <f>J9+K9+Q9+P9+W9+X9+AD9</f>
        <v>7.5</v>
      </c>
      <c r="AL8" s="34"/>
      <c r="AM8" s="34">
        <v>30</v>
      </c>
      <c r="AN8" s="34"/>
      <c r="AO8" s="15"/>
      <c r="AQ8" s="3">
        <v>2</v>
      </c>
      <c r="AR8" s="3">
        <v>0</v>
      </c>
      <c r="AS8" s="3">
        <v>1</v>
      </c>
      <c r="AT8" s="3">
        <f t="shared" si="0"/>
        <v>1</v>
      </c>
    </row>
    <row r="9" spans="2:41">
      <c r="B9" s="12"/>
      <c r="C9" s="13" t="s">
        <v>28</v>
      </c>
      <c r="D9" s="13" t="s">
        <v>90</v>
      </c>
      <c r="E9" s="13"/>
      <c r="F9" s="48"/>
      <c r="G9" s="52"/>
      <c r="H9" s="48"/>
      <c r="I9" s="48"/>
      <c r="J9" s="48"/>
      <c r="K9" s="48">
        <v>3</v>
      </c>
      <c r="L9" s="48">
        <v>1</v>
      </c>
      <c r="M9" s="48"/>
      <c r="N9" s="48">
        <v>1</v>
      </c>
      <c r="O9" s="48"/>
      <c r="P9" s="48"/>
      <c r="Q9" s="48">
        <v>3</v>
      </c>
      <c r="R9" s="48"/>
      <c r="S9" s="48"/>
      <c r="T9" s="48"/>
      <c r="U9" s="48"/>
      <c r="V9" s="48"/>
      <c r="W9" s="48"/>
      <c r="X9" s="48"/>
      <c r="Y9" s="48"/>
      <c r="Z9" s="52"/>
      <c r="AA9" s="48"/>
      <c r="AB9" s="48"/>
      <c r="AC9" s="48"/>
      <c r="AD9" s="48">
        <v>1.5</v>
      </c>
      <c r="AE9" s="48"/>
      <c r="AF9" s="48"/>
      <c r="AG9" s="48"/>
      <c r="AH9" s="48"/>
      <c r="AI9" s="48"/>
      <c r="AJ9" s="35"/>
      <c r="AK9" s="35"/>
      <c r="AL9" s="36"/>
      <c r="AM9" s="36"/>
      <c r="AN9" s="36"/>
      <c r="AO9" s="15"/>
    </row>
    <row r="10" spans="2:46">
      <c r="B10" s="12">
        <v>7</v>
      </c>
      <c r="C10" s="13" t="s">
        <v>91</v>
      </c>
      <c r="D10" s="13" t="s">
        <v>132</v>
      </c>
      <c r="E10" s="13" t="s">
        <v>31</v>
      </c>
      <c r="F10" s="47">
        <v>1</v>
      </c>
      <c r="G10" s="52">
        <v>1</v>
      </c>
      <c r="H10" s="47">
        <v>1</v>
      </c>
      <c r="I10" s="47"/>
      <c r="J10" s="47"/>
      <c r="K10" s="47"/>
      <c r="L10" s="47">
        <v>1</v>
      </c>
      <c r="M10" s="47">
        <v>1</v>
      </c>
      <c r="N10" s="47">
        <v>1</v>
      </c>
      <c r="O10" s="47">
        <v>1</v>
      </c>
      <c r="P10" s="47"/>
      <c r="Q10" s="47"/>
      <c r="R10" s="47">
        <v>1</v>
      </c>
      <c r="S10" s="47">
        <v>1</v>
      </c>
      <c r="T10" s="47">
        <v>1</v>
      </c>
      <c r="U10" s="47">
        <v>1</v>
      </c>
      <c r="V10" s="47">
        <v>1</v>
      </c>
      <c r="W10" s="47"/>
      <c r="X10" s="47"/>
      <c r="Y10" s="47">
        <v>1</v>
      </c>
      <c r="Z10" s="47">
        <v>1</v>
      </c>
      <c r="AA10" s="47">
        <v>1</v>
      </c>
      <c r="AB10" s="47">
        <v>1</v>
      </c>
      <c r="AC10" s="47">
        <v>1</v>
      </c>
      <c r="AD10" s="47"/>
      <c r="AE10" s="47">
        <v>1</v>
      </c>
      <c r="AF10" s="47">
        <v>1</v>
      </c>
      <c r="AG10" s="47">
        <v>1</v>
      </c>
      <c r="AH10" s="47">
        <v>1</v>
      </c>
      <c r="AI10" s="47">
        <v>1</v>
      </c>
      <c r="AJ10" s="33">
        <f>SUM(F11:H11)+SUM(L11:O11)+SUM(R11:V11)+SUM(Y11:AC11)+SUM(AE11:AI11)</f>
        <v>4</v>
      </c>
      <c r="AK10" s="33">
        <f>J11+K11+Q11+P11+W11+X11+AD11</f>
        <v>0</v>
      </c>
      <c r="AL10" s="34"/>
      <c r="AM10" s="34"/>
      <c r="AN10" s="34"/>
      <c r="AO10" s="15"/>
      <c r="AQ10" s="3">
        <v>2</v>
      </c>
      <c r="AR10" s="3">
        <v>2</v>
      </c>
      <c r="AS10" s="3">
        <v>1</v>
      </c>
      <c r="AT10" s="3">
        <f t="shared" si="0"/>
        <v>3</v>
      </c>
    </row>
    <row r="11" spans="2:41">
      <c r="B11" s="12"/>
      <c r="C11" s="13" t="s">
        <v>91</v>
      </c>
      <c r="D11" s="13" t="s">
        <v>90</v>
      </c>
      <c r="E11" s="13"/>
      <c r="F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52"/>
      <c r="AA11" s="48">
        <v>2</v>
      </c>
      <c r="AB11" s="48">
        <v>2</v>
      </c>
      <c r="AC11" s="48"/>
      <c r="AD11" s="48"/>
      <c r="AE11" s="48"/>
      <c r="AF11" s="48"/>
      <c r="AG11" s="48"/>
      <c r="AH11" s="48"/>
      <c r="AI11" s="48"/>
      <c r="AJ11" s="35"/>
      <c r="AK11" s="35"/>
      <c r="AL11" s="36"/>
      <c r="AM11" s="36"/>
      <c r="AN11" s="36"/>
      <c r="AO11" s="15"/>
    </row>
    <row r="12" spans="2:46">
      <c r="B12" s="12">
        <v>8</v>
      </c>
      <c r="C12" s="13" t="s">
        <v>28</v>
      </c>
      <c r="D12" s="13" t="s">
        <v>90</v>
      </c>
      <c r="E12" s="13" t="s">
        <v>34</v>
      </c>
      <c r="F12" s="47">
        <v>1</v>
      </c>
      <c r="G12" s="54">
        <v>1</v>
      </c>
      <c r="H12" s="47">
        <v>1</v>
      </c>
      <c r="I12" s="47"/>
      <c r="J12" s="47"/>
      <c r="K12" s="47"/>
      <c r="L12" s="47">
        <v>1</v>
      </c>
      <c r="M12" s="47">
        <v>1</v>
      </c>
      <c r="N12" s="47">
        <v>1</v>
      </c>
      <c r="O12" s="47">
        <v>1</v>
      </c>
      <c r="P12" s="47"/>
      <c r="Q12" s="47"/>
      <c r="R12" s="47">
        <v>1</v>
      </c>
      <c r="S12" s="47">
        <v>1</v>
      </c>
      <c r="T12" s="47">
        <v>1</v>
      </c>
      <c r="U12" s="47">
        <v>1</v>
      </c>
      <c r="V12" s="47">
        <v>1</v>
      </c>
      <c r="W12" s="47"/>
      <c r="X12" s="47"/>
      <c r="Y12" s="47">
        <v>1</v>
      </c>
      <c r="Z12" s="47">
        <v>1</v>
      </c>
      <c r="AA12" s="47">
        <v>1</v>
      </c>
      <c r="AB12" s="47">
        <v>1</v>
      </c>
      <c r="AC12" s="47">
        <v>1</v>
      </c>
      <c r="AD12" s="47"/>
      <c r="AE12" s="47">
        <v>1</v>
      </c>
      <c r="AF12" s="47">
        <v>1</v>
      </c>
      <c r="AG12" s="47">
        <v>1</v>
      </c>
      <c r="AH12" s="47">
        <v>1</v>
      </c>
      <c r="AI12" s="47">
        <v>1</v>
      </c>
      <c r="AJ12" s="33">
        <f>SUM(F13:H13)+SUM(L13:O13)+SUM(R13:V13)+SUM(Y13:AC13)+SUM(AE13:AI13)</f>
        <v>10.5</v>
      </c>
      <c r="AK12" s="33">
        <f>J13+K13+Q13+P13+W13+X13+AD13</f>
        <v>6</v>
      </c>
      <c r="AL12" s="34"/>
      <c r="AM12" s="34">
        <v>30</v>
      </c>
      <c r="AN12" s="34"/>
      <c r="AO12" s="15"/>
      <c r="AQ12" s="3">
        <v>2</v>
      </c>
      <c r="AR12" s="3">
        <v>2</v>
      </c>
      <c r="AS12" s="3">
        <v>1</v>
      </c>
      <c r="AT12" s="3">
        <f t="shared" ref="AT12:AT16" si="1">AQ12+AR12-AS12</f>
        <v>3</v>
      </c>
    </row>
    <row r="13" spans="2:41">
      <c r="B13" s="12"/>
      <c r="C13" s="13" t="s">
        <v>28</v>
      </c>
      <c r="D13" s="13" t="s">
        <v>90</v>
      </c>
      <c r="E13" s="13"/>
      <c r="F13" s="48"/>
      <c r="I13" s="48"/>
      <c r="J13" s="48"/>
      <c r="K13" s="48"/>
      <c r="L13" s="48"/>
      <c r="M13" s="48">
        <v>2</v>
      </c>
      <c r="N13" s="48">
        <v>1</v>
      </c>
      <c r="O13" s="48"/>
      <c r="P13" s="48"/>
      <c r="Q13" s="48">
        <v>3</v>
      </c>
      <c r="R13" s="48">
        <v>1</v>
      </c>
      <c r="S13" s="48"/>
      <c r="T13" s="48"/>
      <c r="U13" s="48"/>
      <c r="V13" s="48"/>
      <c r="W13" s="48"/>
      <c r="X13" s="48">
        <v>3</v>
      </c>
      <c r="Y13" s="48">
        <v>1</v>
      </c>
      <c r="Z13" s="52">
        <v>1.5</v>
      </c>
      <c r="AA13" s="48"/>
      <c r="AB13" s="48"/>
      <c r="AC13" s="48"/>
      <c r="AD13" s="48"/>
      <c r="AE13" s="48"/>
      <c r="AF13" s="48"/>
      <c r="AG13" s="48">
        <v>1.5</v>
      </c>
      <c r="AH13" s="48">
        <v>1</v>
      </c>
      <c r="AI13" s="48">
        <v>1.5</v>
      </c>
      <c r="AJ13" s="35"/>
      <c r="AK13" s="35"/>
      <c r="AL13" s="36"/>
      <c r="AM13" s="36"/>
      <c r="AN13" s="36"/>
      <c r="AO13" s="15"/>
    </row>
    <row r="14" spans="2:46">
      <c r="B14" s="12">
        <v>9</v>
      </c>
      <c r="C14" s="13" t="s">
        <v>37</v>
      </c>
      <c r="D14" s="13" t="s">
        <v>92</v>
      </c>
      <c r="E14" s="13" t="s">
        <v>36</v>
      </c>
      <c r="F14" s="47">
        <v>1</v>
      </c>
      <c r="G14" s="52">
        <v>1</v>
      </c>
      <c r="H14" s="47">
        <v>1</v>
      </c>
      <c r="I14" s="47"/>
      <c r="J14" s="47"/>
      <c r="K14" s="47"/>
      <c r="L14" s="47">
        <v>1</v>
      </c>
      <c r="M14" s="47">
        <v>1</v>
      </c>
      <c r="N14" s="47">
        <v>1</v>
      </c>
      <c r="O14" s="47">
        <v>1</v>
      </c>
      <c r="P14" s="47"/>
      <c r="Q14" s="47"/>
      <c r="R14" s="47">
        <v>1</v>
      </c>
      <c r="S14" s="47">
        <v>1</v>
      </c>
      <c r="T14" s="47">
        <v>1</v>
      </c>
      <c r="U14" s="47">
        <v>1</v>
      </c>
      <c r="V14" s="47">
        <v>1</v>
      </c>
      <c r="W14" s="47"/>
      <c r="X14" s="47"/>
      <c r="Y14" s="47">
        <v>1</v>
      </c>
      <c r="Z14" s="47">
        <v>1</v>
      </c>
      <c r="AA14" s="47">
        <v>1</v>
      </c>
      <c r="AB14" s="47">
        <v>1</v>
      </c>
      <c r="AC14" s="47">
        <v>1</v>
      </c>
      <c r="AD14" s="47"/>
      <c r="AE14" s="47">
        <v>1</v>
      </c>
      <c r="AF14" s="47">
        <v>1</v>
      </c>
      <c r="AG14" s="47">
        <v>1</v>
      </c>
      <c r="AH14" s="47">
        <v>1</v>
      </c>
      <c r="AI14" s="47">
        <v>1</v>
      </c>
      <c r="AJ14" s="33">
        <f>SUM(F15:H15)+SUM(L15:O15)+SUM(R15:V15)+SUM(Y15:AC15)+SUM(AE15:AI15)</f>
        <v>35.5</v>
      </c>
      <c r="AK14" s="33">
        <f>J15+K15+Q15+P15+W15+X15+AD15</f>
        <v>7</v>
      </c>
      <c r="AL14" s="34"/>
      <c r="AM14" s="34"/>
      <c r="AN14" s="34"/>
      <c r="AO14" s="15"/>
      <c r="AQ14" s="3">
        <v>2</v>
      </c>
      <c r="AR14" s="3">
        <v>2</v>
      </c>
      <c r="AS14" s="3">
        <v>1</v>
      </c>
      <c r="AT14" s="3">
        <f t="shared" si="1"/>
        <v>3</v>
      </c>
    </row>
    <row r="15" s="1" customFormat="1" spans="1:128">
      <c r="A15" s="3"/>
      <c r="B15" s="16"/>
      <c r="C15" s="17" t="s">
        <v>37</v>
      </c>
      <c r="D15" s="17" t="s">
        <v>92</v>
      </c>
      <c r="E15" s="17"/>
      <c r="F15" s="48"/>
      <c r="G15" s="3">
        <v>6</v>
      </c>
      <c r="H15" s="3">
        <v>1</v>
      </c>
      <c r="I15" s="48"/>
      <c r="J15" s="48"/>
      <c r="K15" s="48"/>
      <c r="L15" s="48"/>
      <c r="M15" s="48"/>
      <c r="N15" s="48"/>
      <c r="O15" s="48">
        <v>6.5</v>
      </c>
      <c r="P15" s="48"/>
      <c r="Q15" s="48"/>
      <c r="R15" s="48"/>
      <c r="S15" s="48"/>
      <c r="T15" s="48">
        <v>2</v>
      </c>
      <c r="U15" s="48">
        <v>5</v>
      </c>
      <c r="V15" s="48">
        <v>2.5</v>
      </c>
      <c r="W15" s="48"/>
      <c r="X15" s="48"/>
      <c r="Y15" s="48">
        <v>2</v>
      </c>
      <c r="Z15" s="52">
        <v>1.5</v>
      </c>
      <c r="AA15" s="48"/>
      <c r="AB15" s="48"/>
      <c r="AC15" s="48"/>
      <c r="AD15" s="48">
        <v>7</v>
      </c>
      <c r="AE15" s="48"/>
      <c r="AF15" s="48">
        <v>4</v>
      </c>
      <c r="AG15" s="48"/>
      <c r="AH15" s="48"/>
      <c r="AI15" s="48">
        <v>5</v>
      </c>
      <c r="AJ15" s="35"/>
      <c r="AK15" s="35"/>
      <c r="AL15" s="36"/>
      <c r="AM15" s="36"/>
      <c r="AN15" s="36"/>
      <c r="AO15" s="15"/>
      <c r="AP15" s="3"/>
      <c r="AQ15" s="3"/>
      <c r="AR15" s="3"/>
      <c r="AS15" s="3"/>
      <c r="AT15" s="3"/>
      <c r="AU15" s="3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</row>
    <row r="16" spans="2:46">
      <c r="B16" s="12">
        <v>10</v>
      </c>
      <c r="C16" s="13" t="s">
        <v>91</v>
      </c>
      <c r="D16" s="13" t="s">
        <v>93</v>
      </c>
      <c r="E16" s="13" t="s">
        <v>40</v>
      </c>
      <c r="F16" s="47">
        <v>1</v>
      </c>
      <c r="G16" s="52">
        <v>1</v>
      </c>
      <c r="H16" s="47">
        <v>1</v>
      </c>
      <c r="I16" s="47"/>
      <c r="J16" s="47"/>
      <c r="K16" s="47"/>
      <c r="L16" s="47">
        <v>1</v>
      </c>
      <c r="M16" s="47">
        <v>1</v>
      </c>
      <c r="N16" s="47">
        <v>1</v>
      </c>
      <c r="O16" s="61">
        <v>1</v>
      </c>
      <c r="P16" s="47"/>
      <c r="Q16" s="47"/>
      <c r="R16" s="47">
        <v>1</v>
      </c>
      <c r="S16" s="61">
        <v>1</v>
      </c>
      <c r="T16" s="47">
        <v>1</v>
      </c>
      <c r="U16" s="47">
        <v>1</v>
      </c>
      <c r="V16" s="47">
        <v>1</v>
      </c>
      <c r="W16" s="47"/>
      <c r="X16" s="47"/>
      <c r="Y16" s="47">
        <v>1</v>
      </c>
      <c r="Z16" s="47">
        <v>1</v>
      </c>
      <c r="AA16" s="47">
        <v>1</v>
      </c>
      <c r="AB16" s="47">
        <v>1</v>
      </c>
      <c r="AC16" s="47">
        <v>1</v>
      </c>
      <c r="AD16" s="47"/>
      <c r="AE16" s="47">
        <v>1</v>
      </c>
      <c r="AF16" s="47">
        <v>1</v>
      </c>
      <c r="AG16" s="47">
        <v>1</v>
      </c>
      <c r="AH16" s="47">
        <v>1</v>
      </c>
      <c r="AI16" s="47">
        <v>1</v>
      </c>
      <c r="AJ16" s="33">
        <f>SUM(F17:H17)+SUM(L17:O17)+SUM(R17:V17)+SUM(Y17:AC17)+SUM(AE17:AI17)</f>
        <v>5</v>
      </c>
      <c r="AK16" s="33">
        <f>J17+K17+Q17+P17+W17+X17+AD17</f>
        <v>0</v>
      </c>
      <c r="AL16" s="34"/>
      <c r="AM16" s="34"/>
      <c r="AN16" s="34"/>
      <c r="AO16" s="15" t="s">
        <v>167</v>
      </c>
      <c r="AQ16" s="3">
        <v>2</v>
      </c>
      <c r="AR16" s="3">
        <v>2</v>
      </c>
      <c r="AS16" s="3">
        <v>1</v>
      </c>
      <c r="AT16" s="3">
        <f t="shared" si="1"/>
        <v>3</v>
      </c>
    </row>
    <row r="17" spans="2:41">
      <c r="B17" s="12"/>
      <c r="C17" s="13" t="s">
        <v>91</v>
      </c>
      <c r="D17" s="13" t="s">
        <v>93</v>
      </c>
      <c r="E17" s="13"/>
      <c r="F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52"/>
      <c r="AA17" s="48"/>
      <c r="AB17" s="48">
        <v>2</v>
      </c>
      <c r="AC17" s="48"/>
      <c r="AD17" s="48"/>
      <c r="AE17" s="48"/>
      <c r="AF17" s="48"/>
      <c r="AG17" s="48"/>
      <c r="AH17" s="48">
        <v>3</v>
      </c>
      <c r="AI17" s="48"/>
      <c r="AJ17" s="35"/>
      <c r="AK17" s="35"/>
      <c r="AL17" s="36"/>
      <c r="AM17" s="36"/>
      <c r="AN17" s="36"/>
      <c r="AO17" s="15"/>
    </row>
    <row r="18" spans="2:46">
      <c r="B18" s="12">
        <v>11</v>
      </c>
      <c r="C18" s="13" t="s">
        <v>91</v>
      </c>
      <c r="D18" s="13" t="s">
        <v>94</v>
      </c>
      <c r="E18" s="13" t="s">
        <v>43</v>
      </c>
      <c r="F18" s="47">
        <v>1</v>
      </c>
      <c r="G18" s="52">
        <v>1</v>
      </c>
      <c r="H18" s="47">
        <v>1</v>
      </c>
      <c r="I18" s="47"/>
      <c r="J18" s="47"/>
      <c r="K18" s="47"/>
      <c r="L18" s="47">
        <v>1</v>
      </c>
      <c r="M18" s="47">
        <v>1</v>
      </c>
      <c r="N18" s="47">
        <v>1</v>
      </c>
      <c r="O18" s="47">
        <v>1</v>
      </c>
      <c r="P18" s="47"/>
      <c r="Q18" s="47"/>
      <c r="R18" s="47">
        <v>1</v>
      </c>
      <c r="S18" s="47">
        <v>1</v>
      </c>
      <c r="T18" s="47">
        <v>1</v>
      </c>
      <c r="U18" s="47">
        <v>1</v>
      </c>
      <c r="V18" s="47">
        <v>1</v>
      </c>
      <c r="W18" s="47"/>
      <c r="X18" s="47"/>
      <c r="Y18" s="47">
        <v>1</v>
      </c>
      <c r="Z18" s="47">
        <v>1</v>
      </c>
      <c r="AA18" s="47">
        <v>1</v>
      </c>
      <c r="AB18" s="47">
        <v>1</v>
      </c>
      <c r="AC18" s="47">
        <v>1</v>
      </c>
      <c r="AD18" s="47"/>
      <c r="AE18" s="61">
        <v>1</v>
      </c>
      <c r="AF18" s="47">
        <v>1</v>
      </c>
      <c r="AG18" s="47">
        <v>1</v>
      </c>
      <c r="AH18" s="47">
        <v>1</v>
      </c>
      <c r="AI18" s="47">
        <v>1</v>
      </c>
      <c r="AJ18" s="33">
        <f>SUM(F19:H19)+SUM(L19:O19)+SUM(R19:V19)+SUM(Y19:AC19)+SUM(AE19:AI19)</f>
        <v>0</v>
      </c>
      <c r="AK18" s="33">
        <f>J19+K19+Q19+P19+W19+X19+AD19</f>
        <v>0</v>
      </c>
      <c r="AL18" s="34"/>
      <c r="AM18" s="34"/>
      <c r="AN18" s="34"/>
      <c r="AO18" s="15">
        <v>4.26</v>
      </c>
      <c r="AR18" s="3">
        <v>1</v>
      </c>
      <c r="AT18" s="3">
        <f>AQ18+AR18-AS18</f>
        <v>1</v>
      </c>
    </row>
    <row r="19" spans="2:41">
      <c r="B19" s="12"/>
      <c r="C19" s="13" t="s">
        <v>91</v>
      </c>
      <c r="D19" s="13" t="s">
        <v>94</v>
      </c>
      <c r="E19" s="13"/>
      <c r="F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35"/>
      <c r="AK19" s="35"/>
      <c r="AL19" s="36"/>
      <c r="AM19" s="36"/>
      <c r="AN19" s="36"/>
      <c r="AO19" s="15"/>
    </row>
    <row r="20" spans="1:46">
      <c r="A20" s="3">
        <v>4</v>
      </c>
      <c r="B20" s="12">
        <v>13</v>
      </c>
      <c r="C20" s="13" t="s">
        <v>24</v>
      </c>
      <c r="D20" s="13" t="s">
        <v>90</v>
      </c>
      <c r="E20" s="13" t="s">
        <v>45</v>
      </c>
      <c r="F20" s="47">
        <v>1</v>
      </c>
      <c r="G20" s="52">
        <v>1</v>
      </c>
      <c r="H20" s="47">
        <v>1</v>
      </c>
      <c r="I20" s="47"/>
      <c r="J20" s="47"/>
      <c r="K20" s="47"/>
      <c r="L20" s="47">
        <v>1</v>
      </c>
      <c r="M20" s="47">
        <v>1</v>
      </c>
      <c r="N20" s="47">
        <v>1</v>
      </c>
      <c r="O20" s="61">
        <v>1</v>
      </c>
      <c r="P20" s="47"/>
      <c r="Q20" s="47"/>
      <c r="R20" s="47">
        <v>1</v>
      </c>
      <c r="S20" s="47">
        <v>1</v>
      </c>
      <c r="T20" s="47">
        <v>1</v>
      </c>
      <c r="U20" s="47">
        <v>1</v>
      </c>
      <c r="V20" s="47">
        <v>1</v>
      </c>
      <c r="W20" s="47"/>
      <c r="X20" s="47"/>
      <c r="Y20" s="47">
        <v>1</v>
      </c>
      <c r="Z20" s="47">
        <v>1</v>
      </c>
      <c r="AA20" s="47">
        <v>1</v>
      </c>
      <c r="AB20" s="47">
        <v>1</v>
      </c>
      <c r="AC20" s="47">
        <v>1</v>
      </c>
      <c r="AD20" s="47"/>
      <c r="AE20" s="47">
        <v>1</v>
      </c>
      <c r="AF20" s="47">
        <v>1</v>
      </c>
      <c r="AG20" s="47">
        <v>1</v>
      </c>
      <c r="AH20" s="47">
        <v>1</v>
      </c>
      <c r="AI20" s="47">
        <v>1</v>
      </c>
      <c r="AJ20" s="33">
        <f>SUM(F21:H21)+SUM(L21:O21)+SUM(R21:V21)+SUM(Y21:AC21)+SUM(AE21:AI21)</f>
        <v>10</v>
      </c>
      <c r="AK20" s="33">
        <f>J21+K21+Q21+P21+W21+X21+AD21</f>
        <v>0</v>
      </c>
      <c r="AL20" s="34"/>
      <c r="AM20" s="34"/>
      <c r="AN20" s="34"/>
      <c r="AO20" s="56">
        <v>4.1</v>
      </c>
      <c r="AR20" s="3">
        <v>1</v>
      </c>
      <c r="AT20" s="3">
        <f>AQ20+AR20-AS20</f>
        <v>1</v>
      </c>
    </row>
    <row r="21" spans="2:41">
      <c r="B21" s="12"/>
      <c r="C21" s="13"/>
      <c r="D21" s="13"/>
      <c r="E21" s="13"/>
      <c r="F21" s="48"/>
      <c r="G21" s="3">
        <v>1</v>
      </c>
      <c r="H21" s="48"/>
      <c r="I21" s="48"/>
      <c r="J21" s="48"/>
      <c r="K21" s="48"/>
      <c r="L21" s="48"/>
      <c r="M21" s="48">
        <v>1.5</v>
      </c>
      <c r="N21" s="48">
        <v>1.5</v>
      </c>
      <c r="O21" s="48"/>
      <c r="P21" s="48"/>
      <c r="Q21" s="48"/>
      <c r="R21" s="48"/>
      <c r="S21" s="48">
        <v>1</v>
      </c>
      <c r="T21" s="48"/>
      <c r="U21" s="48"/>
      <c r="V21" s="48"/>
      <c r="W21" s="48"/>
      <c r="X21" s="48"/>
      <c r="Y21" s="48"/>
      <c r="Z21" s="48"/>
      <c r="AA21" s="48">
        <v>2</v>
      </c>
      <c r="AB21" s="48">
        <v>2</v>
      </c>
      <c r="AC21" s="48"/>
      <c r="AD21" s="48"/>
      <c r="AE21" s="48"/>
      <c r="AF21" s="48"/>
      <c r="AG21" s="48"/>
      <c r="AH21" s="48">
        <v>1</v>
      </c>
      <c r="AI21" s="48"/>
      <c r="AJ21" s="35"/>
      <c r="AK21" s="35"/>
      <c r="AL21" s="36"/>
      <c r="AM21" s="36"/>
      <c r="AN21" s="36"/>
      <c r="AO21" s="56"/>
    </row>
    <row r="22" spans="2:41">
      <c r="B22" s="12">
        <v>14</v>
      </c>
      <c r="C22" s="13" t="s">
        <v>91</v>
      </c>
      <c r="D22" s="13" t="s">
        <v>93</v>
      </c>
      <c r="E22" s="13" t="s">
        <v>116</v>
      </c>
      <c r="F22" s="47">
        <v>1</v>
      </c>
      <c r="G22" s="52">
        <v>1</v>
      </c>
      <c r="H22" s="47">
        <v>1</v>
      </c>
      <c r="I22" s="47"/>
      <c r="J22" s="47"/>
      <c r="K22" s="47"/>
      <c r="L22" s="47">
        <v>1</v>
      </c>
      <c r="M22" s="47">
        <v>1</v>
      </c>
      <c r="N22" s="47">
        <v>1</v>
      </c>
      <c r="O22" s="47">
        <v>1</v>
      </c>
      <c r="P22" s="47"/>
      <c r="Q22" s="47"/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/>
      <c r="X22" s="47"/>
      <c r="Y22" s="47">
        <v>1</v>
      </c>
      <c r="Z22" s="47">
        <v>1</v>
      </c>
      <c r="AA22" s="47">
        <v>1</v>
      </c>
      <c r="AB22" s="47">
        <v>1</v>
      </c>
      <c r="AC22" s="47">
        <v>1</v>
      </c>
      <c r="AD22" s="47"/>
      <c r="AE22" s="47">
        <v>1</v>
      </c>
      <c r="AF22" s="47">
        <v>1</v>
      </c>
      <c r="AG22" s="47">
        <v>1</v>
      </c>
      <c r="AH22" s="47">
        <v>1</v>
      </c>
      <c r="AI22" s="47">
        <v>1</v>
      </c>
      <c r="AJ22" s="33">
        <f>SUM(F23:H23)+SUM(L23:O23)+SUM(R23:V23)+SUM(Y23:AC23)+SUM(AE23:AI23)</f>
        <v>3</v>
      </c>
      <c r="AK22" s="33">
        <f>J23+K23+Q23+P23+W23+X23+AD23</f>
        <v>0</v>
      </c>
      <c r="AL22" s="34"/>
      <c r="AM22" s="34"/>
      <c r="AN22" s="34"/>
      <c r="AO22" s="15"/>
    </row>
    <row r="23" s="1" customFormat="1" spans="1:128">
      <c r="A23" s="3"/>
      <c r="B23" s="16"/>
      <c r="C23" s="17"/>
      <c r="D23" s="17" t="s">
        <v>93</v>
      </c>
      <c r="E23" s="1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>
        <v>1</v>
      </c>
      <c r="AF23" s="48">
        <v>2</v>
      </c>
      <c r="AG23" s="48"/>
      <c r="AH23" s="48"/>
      <c r="AI23" s="48"/>
      <c r="AJ23" s="35"/>
      <c r="AK23" s="35"/>
      <c r="AL23" s="36"/>
      <c r="AM23" s="36"/>
      <c r="AN23" s="36"/>
      <c r="AO23" s="15"/>
      <c r="AP23" s="3"/>
      <c r="AQ23" s="3"/>
      <c r="AR23" s="3"/>
      <c r="AS23" s="3"/>
      <c r="AT23" s="3"/>
      <c r="AU23" s="3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</row>
    <row r="24" spans="2:48">
      <c r="B24" s="12">
        <v>21</v>
      </c>
      <c r="C24" s="13" t="s">
        <v>28</v>
      </c>
      <c r="D24" s="13" t="s">
        <v>90</v>
      </c>
      <c r="E24" s="13" t="s">
        <v>49</v>
      </c>
      <c r="F24" s="47">
        <v>1</v>
      </c>
      <c r="G24" s="52">
        <v>1</v>
      </c>
      <c r="H24" s="47">
        <v>1</v>
      </c>
      <c r="I24" s="47"/>
      <c r="J24" s="47"/>
      <c r="K24" s="47"/>
      <c r="L24" s="47">
        <v>1</v>
      </c>
      <c r="M24" s="47">
        <v>1</v>
      </c>
      <c r="N24" s="47">
        <v>1</v>
      </c>
      <c r="O24" s="47">
        <v>1</v>
      </c>
      <c r="P24" s="47"/>
      <c r="Q24" s="47"/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/>
      <c r="X24" s="47"/>
      <c r="Y24" s="47">
        <v>1</v>
      </c>
      <c r="Z24" s="47">
        <v>1</v>
      </c>
      <c r="AA24" s="47">
        <v>1</v>
      </c>
      <c r="AB24" s="47">
        <v>1</v>
      </c>
      <c r="AC24" s="47">
        <v>1</v>
      </c>
      <c r="AD24" s="47"/>
      <c r="AE24" s="47">
        <v>1</v>
      </c>
      <c r="AF24" s="47">
        <v>1</v>
      </c>
      <c r="AG24" s="47">
        <v>1</v>
      </c>
      <c r="AH24" s="47">
        <v>1</v>
      </c>
      <c r="AI24" s="47">
        <v>1</v>
      </c>
      <c r="AJ24" s="33">
        <f>SUM(F25:H25)+SUM(L25:O25)+SUM(R25:V25)+SUM(Y25:AC25)+SUM(AE25:AI25)</f>
        <v>4.5</v>
      </c>
      <c r="AK24" s="33">
        <f>J25+K25+Q25+P25+W25+X25+AD25</f>
        <v>0</v>
      </c>
      <c r="AL24" s="34"/>
      <c r="AM24" s="34"/>
      <c r="AN24" s="34"/>
      <c r="AO24" s="15"/>
      <c r="AQ24" s="3">
        <v>9</v>
      </c>
      <c r="AS24" s="3">
        <v>1</v>
      </c>
      <c r="AT24" s="3">
        <f>AQ24+AR24-AS24</f>
        <v>8</v>
      </c>
      <c r="AU24" s="15">
        <f>27-4.5</f>
        <v>22.5</v>
      </c>
      <c r="AV24" s="15"/>
    </row>
    <row r="25" s="1" customFormat="1" spans="1:128">
      <c r="A25" s="3"/>
      <c r="B25" s="16"/>
      <c r="C25" s="17"/>
      <c r="D25" s="17"/>
      <c r="E25" s="1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>
        <v>1</v>
      </c>
      <c r="S25" s="48">
        <v>1</v>
      </c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>
        <v>2.5</v>
      </c>
      <c r="AI25" s="48"/>
      <c r="AJ25" s="35"/>
      <c r="AK25" s="35"/>
      <c r="AL25" s="36"/>
      <c r="AM25" s="36"/>
      <c r="AN25" s="36"/>
      <c r="AO25" s="15"/>
      <c r="AP25" s="3"/>
      <c r="AQ25" s="3"/>
      <c r="AR25" s="3"/>
      <c r="AS25" s="3"/>
      <c r="AT25" s="3"/>
      <c r="AU25" s="3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</row>
    <row r="26" spans="2:41">
      <c r="B26" s="8">
        <v>99031</v>
      </c>
      <c r="C26" s="13" t="s">
        <v>91</v>
      </c>
      <c r="D26" s="13" t="s">
        <v>134</v>
      </c>
      <c r="E26" s="13" t="s">
        <v>50</v>
      </c>
      <c r="F26" s="47">
        <v>1</v>
      </c>
      <c r="G26" s="52">
        <v>1</v>
      </c>
      <c r="H26" s="47">
        <v>1</v>
      </c>
      <c r="I26" s="47"/>
      <c r="J26" s="47"/>
      <c r="K26" s="47"/>
      <c r="L26" s="47">
        <v>1</v>
      </c>
      <c r="M26" s="47">
        <v>1</v>
      </c>
      <c r="N26" s="47">
        <v>1</v>
      </c>
      <c r="O26" s="47">
        <v>1</v>
      </c>
      <c r="P26" s="47"/>
      <c r="Q26" s="47"/>
      <c r="R26" s="47">
        <v>1</v>
      </c>
      <c r="S26" s="47">
        <v>1</v>
      </c>
      <c r="T26" s="47">
        <v>1</v>
      </c>
      <c r="U26" s="47">
        <v>1</v>
      </c>
      <c r="V26" s="47">
        <v>1</v>
      </c>
      <c r="W26" s="47"/>
      <c r="X26" s="47"/>
      <c r="Y26" s="47">
        <v>1</v>
      </c>
      <c r="Z26" s="47">
        <v>1</v>
      </c>
      <c r="AA26" s="47">
        <v>1</v>
      </c>
      <c r="AB26" s="47">
        <v>1</v>
      </c>
      <c r="AC26" s="47">
        <v>1</v>
      </c>
      <c r="AD26" s="47"/>
      <c r="AE26" s="47">
        <v>1</v>
      </c>
      <c r="AF26" s="47">
        <v>1</v>
      </c>
      <c r="AG26" s="47">
        <v>1</v>
      </c>
      <c r="AH26" s="47">
        <v>1</v>
      </c>
      <c r="AI26" s="47">
        <v>1</v>
      </c>
      <c r="AJ26" s="33">
        <f>SUM(F27:H27)+SUM(L27:O27)+SUM(R27:V27)+SUM(Y27:AC27)+SUM(AE27:AI27)</f>
        <v>0</v>
      </c>
      <c r="AK26" s="33">
        <f>J27+K27+Q27+P27+W27+X27+AD27</f>
        <v>0</v>
      </c>
      <c r="AL26" s="34"/>
      <c r="AM26" s="34"/>
      <c r="AN26" s="34"/>
      <c r="AO26" s="15"/>
    </row>
    <row r="27" spans="2:41">
      <c r="B27" s="12"/>
      <c r="C27" s="13"/>
      <c r="D27" s="13"/>
      <c r="E27" s="1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35"/>
      <c r="AK27" s="35"/>
      <c r="AL27" s="36"/>
      <c r="AM27" s="36"/>
      <c r="AN27" s="36"/>
      <c r="AO27" s="15"/>
    </row>
    <row r="28" spans="2:41">
      <c r="B28" s="12">
        <v>99500</v>
      </c>
      <c r="C28" s="18" t="s">
        <v>121</v>
      </c>
      <c r="D28" s="13" t="s">
        <v>93</v>
      </c>
      <c r="E28" s="18" t="s">
        <v>51</v>
      </c>
      <c r="F28" s="47">
        <v>1</v>
      </c>
      <c r="G28" s="52">
        <v>1</v>
      </c>
      <c r="H28" s="47">
        <v>1</v>
      </c>
      <c r="I28" s="47"/>
      <c r="J28" s="47"/>
      <c r="K28" s="47"/>
      <c r="L28" s="47">
        <v>1</v>
      </c>
      <c r="M28" s="47">
        <v>1</v>
      </c>
      <c r="N28" s="47">
        <v>1</v>
      </c>
      <c r="O28" s="47">
        <v>1</v>
      </c>
      <c r="P28" s="47"/>
      <c r="Q28" s="47"/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/>
      <c r="X28" s="47"/>
      <c r="Y28" s="47">
        <v>1</v>
      </c>
      <c r="Z28" s="47">
        <v>1</v>
      </c>
      <c r="AA28" s="47">
        <v>1</v>
      </c>
      <c r="AB28" s="47">
        <v>1</v>
      </c>
      <c r="AC28" s="47">
        <v>1</v>
      </c>
      <c r="AD28" s="47"/>
      <c r="AE28" s="47">
        <v>1</v>
      </c>
      <c r="AF28" s="47">
        <v>1</v>
      </c>
      <c r="AG28" s="47">
        <v>1</v>
      </c>
      <c r="AH28" s="47">
        <v>1</v>
      </c>
      <c r="AI28" s="47">
        <v>1</v>
      </c>
      <c r="AJ28" s="33">
        <f>SUM(F29:H29)+SUM(L29:O29)+SUM(R29:V29)+SUM(Y29:AC29)+SUM(AE29:AI29)</f>
        <v>57</v>
      </c>
      <c r="AK28" s="33">
        <f>J29+K29+Q29+P29+W29+X29+AD29</f>
        <v>37</v>
      </c>
      <c r="AL28" s="34"/>
      <c r="AM28" s="34"/>
      <c r="AN28" s="34"/>
      <c r="AO28" s="42"/>
    </row>
    <row r="29" s="1" customFormat="1" spans="1:128">
      <c r="A29" s="3"/>
      <c r="B29" s="16"/>
      <c r="C29" s="17"/>
      <c r="D29" s="17"/>
      <c r="E29" s="17"/>
      <c r="F29" s="48">
        <v>2</v>
      </c>
      <c r="G29" s="48">
        <v>2</v>
      </c>
      <c r="H29" s="48">
        <v>2</v>
      </c>
      <c r="I29" s="48"/>
      <c r="J29" s="48"/>
      <c r="K29" s="48">
        <v>11</v>
      </c>
      <c r="L29" s="48">
        <v>3</v>
      </c>
      <c r="M29" s="48">
        <v>3</v>
      </c>
      <c r="N29" s="48">
        <v>2</v>
      </c>
      <c r="O29" s="48">
        <v>3</v>
      </c>
      <c r="P29" s="48">
        <v>10</v>
      </c>
      <c r="Q29" s="48">
        <v>8</v>
      </c>
      <c r="R29" s="48">
        <v>3</v>
      </c>
      <c r="S29" s="48">
        <v>2</v>
      </c>
      <c r="T29" s="48">
        <v>3</v>
      </c>
      <c r="U29" s="48">
        <v>3</v>
      </c>
      <c r="V29" s="48">
        <v>3</v>
      </c>
      <c r="W29" s="48"/>
      <c r="X29" s="48"/>
      <c r="Y29" s="48">
        <v>3</v>
      </c>
      <c r="Z29" s="48">
        <v>3</v>
      </c>
      <c r="AA29" s="48">
        <v>3</v>
      </c>
      <c r="AB29" s="48">
        <v>3</v>
      </c>
      <c r="AC29" s="48">
        <v>3</v>
      </c>
      <c r="AD29" s="48">
        <v>8</v>
      </c>
      <c r="AE29" s="48">
        <v>3</v>
      </c>
      <c r="AF29" s="48">
        <v>3</v>
      </c>
      <c r="AG29" s="48">
        <v>2</v>
      </c>
      <c r="AH29" s="48">
        <v>3</v>
      </c>
      <c r="AI29" s="48"/>
      <c r="AJ29" s="35"/>
      <c r="AK29" s="35"/>
      <c r="AL29" s="36"/>
      <c r="AM29" s="36"/>
      <c r="AN29" s="36"/>
      <c r="AO29" s="42"/>
      <c r="AP29" s="3"/>
      <c r="AQ29" s="3"/>
      <c r="AR29" s="3"/>
      <c r="AS29" s="3"/>
      <c r="AT29" s="3"/>
      <c r="AU29" s="3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</row>
    <row r="30" spans="2:41">
      <c r="B30" s="12">
        <v>99771</v>
      </c>
      <c r="C30" s="18" t="s">
        <v>121</v>
      </c>
      <c r="D30" s="13" t="s">
        <v>93</v>
      </c>
      <c r="E30" s="13" t="s">
        <v>82</v>
      </c>
      <c r="F30" s="47">
        <v>1</v>
      </c>
      <c r="G30" s="52">
        <v>1</v>
      </c>
      <c r="H30" s="47">
        <v>1</v>
      </c>
      <c r="I30" s="47"/>
      <c r="J30" s="47"/>
      <c r="K30" s="47"/>
      <c r="L30" s="47">
        <v>1</v>
      </c>
      <c r="M30" s="47">
        <v>1</v>
      </c>
      <c r="N30" s="47">
        <v>1</v>
      </c>
      <c r="O30" s="47">
        <v>1</v>
      </c>
      <c r="P30" s="47"/>
      <c r="Q30" s="47"/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/>
      <c r="X30" s="47"/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/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33">
        <f>SUM(F31:H31)+SUM(L31:O31)+SUM(R31:V31)+SUM(Y31:AC31)+SUM(AE31:AI31)</f>
        <v>56</v>
      </c>
      <c r="AK30" s="33">
        <f>J31+K31+Q31+P31+W31+X31+AD31</f>
        <v>37</v>
      </c>
      <c r="AL30" s="34"/>
      <c r="AM30" s="34"/>
      <c r="AN30" s="34"/>
      <c r="AO30" s="57"/>
    </row>
    <row r="31" s="1" customFormat="1" spans="1:128">
      <c r="A31" s="3"/>
      <c r="B31" s="16"/>
      <c r="C31" s="17"/>
      <c r="D31" s="17"/>
      <c r="E31" s="17"/>
      <c r="F31" s="48">
        <v>2</v>
      </c>
      <c r="G31" s="48">
        <v>2</v>
      </c>
      <c r="H31" s="48">
        <v>2</v>
      </c>
      <c r="I31" s="48"/>
      <c r="J31" s="48"/>
      <c r="K31" s="48">
        <v>11</v>
      </c>
      <c r="L31" s="48">
        <v>3</v>
      </c>
      <c r="M31" s="48">
        <v>3</v>
      </c>
      <c r="N31" s="48">
        <v>2</v>
      </c>
      <c r="O31" s="48">
        <v>3</v>
      </c>
      <c r="P31" s="48">
        <v>10</v>
      </c>
      <c r="Q31" s="48">
        <v>8</v>
      </c>
      <c r="R31" s="48">
        <v>3</v>
      </c>
      <c r="S31" s="48">
        <v>2</v>
      </c>
      <c r="T31" s="48">
        <v>3</v>
      </c>
      <c r="U31" s="48">
        <v>3</v>
      </c>
      <c r="V31" s="48">
        <v>3</v>
      </c>
      <c r="W31" s="48"/>
      <c r="X31" s="48"/>
      <c r="Y31" s="48">
        <v>3</v>
      </c>
      <c r="Z31" s="48">
        <v>2</v>
      </c>
      <c r="AA31" s="48">
        <v>3</v>
      </c>
      <c r="AB31" s="48">
        <v>3</v>
      </c>
      <c r="AC31" s="48">
        <v>3</v>
      </c>
      <c r="AD31" s="48">
        <v>8</v>
      </c>
      <c r="AE31" s="48">
        <v>3</v>
      </c>
      <c r="AF31" s="48">
        <v>3</v>
      </c>
      <c r="AG31" s="48">
        <v>2</v>
      </c>
      <c r="AH31" s="48">
        <v>3</v>
      </c>
      <c r="AI31" s="48"/>
      <c r="AJ31" s="35"/>
      <c r="AK31" s="35"/>
      <c r="AL31" s="36"/>
      <c r="AM31" s="36"/>
      <c r="AN31" s="36"/>
      <c r="AO31" s="42"/>
      <c r="AP31" s="3"/>
      <c r="AQ31" s="3"/>
      <c r="AR31" s="3"/>
      <c r="AS31" s="3"/>
      <c r="AT31" s="3"/>
      <c r="AU31" s="3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</row>
    <row r="32" spans="2:41">
      <c r="B32" s="12">
        <v>5180004</v>
      </c>
      <c r="C32" s="13" t="s">
        <v>121</v>
      </c>
      <c r="D32" s="13" t="s">
        <v>93</v>
      </c>
      <c r="E32" s="13" t="s">
        <v>55</v>
      </c>
      <c r="F32" s="47">
        <v>1</v>
      </c>
      <c r="G32" s="58">
        <v>1</v>
      </c>
      <c r="H32" s="47">
        <v>1</v>
      </c>
      <c r="I32" s="47"/>
      <c r="J32" s="47"/>
      <c r="K32" s="47"/>
      <c r="L32" s="47">
        <v>1</v>
      </c>
      <c r="M32" s="47">
        <v>1</v>
      </c>
      <c r="N32" s="47">
        <v>1</v>
      </c>
      <c r="O32" s="47">
        <v>1</v>
      </c>
      <c r="P32" s="47"/>
      <c r="Q32" s="47"/>
      <c r="R32" s="47">
        <v>1</v>
      </c>
      <c r="S32" s="47">
        <v>1</v>
      </c>
      <c r="T32" s="47">
        <v>1</v>
      </c>
      <c r="U32" s="47">
        <v>1</v>
      </c>
      <c r="V32" s="47">
        <v>1</v>
      </c>
      <c r="W32" s="47"/>
      <c r="X32" s="47"/>
      <c r="Y32" s="47">
        <v>1</v>
      </c>
      <c r="Z32" s="47">
        <v>1</v>
      </c>
      <c r="AA32" s="47">
        <v>1</v>
      </c>
      <c r="AB32" s="47">
        <v>1</v>
      </c>
      <c r="AC32" s="47">
        <v>1</v>
      </c>
      <c r="AD32" s="47"/>
      <c r="AE32" s="47">
        <v>1</v>
      </c>
      <c r="AF32" s="47">
        <v>1</v>
      </c>
      <c r="AG32" s="47">
        <v>1</v>
      </c>
      <c r="AH32" s="47">
        <v>1</v>
      </c>
      <c r="AI32" s="47">
        <v>1</v>
      </c>
      <c r="AJ32" s="33">
        <f>SUM(F33:H33)+SUM(L33:O33)+SUM(R33:V33)+SUM(Y33:AC33)+SUM(AE33:AI33)</f>
        <v>10</v>
      </c>
      <c r="AK32" s="33">
        <f>J33+K33+Q33+P33+W33+X33+AD33</f>
        <v>18</v>
      </c>
      <c r="AL32" s="34"/>
      <c r="AM32" s="34"/>
      <c r="AN32" s="34"/>
      <c r="AO32" s="42">
        <v>4.2</v>
      </c>
    </row>
    <row r="33" spans="2:41">
      <c r="B33" s="12"/>
      <c r="C33" s="13"/>
      <c r="D33" s="13"/>
      <c r="E33" s="13"/>
      <c r="F33" s="48"/>
      <c r="G33" s="48"/>
      <c r="H33" s="48"/>
      <c r="I33" s="48"/>
      <c r="J33" s="48"/>
      <c r="K33" s="48">
        <v>10</v>
      </c>
      <c r="L33" s="48"/>
      <c r="M33" s="48">
        <v>1</v>
      </c>
      <c r="N33" s="48"/>
      <c r="O33" s="48">
        <v>1</v>
      </c>
      <c r="P33" s="48">
        <v>8</v>
      </c>
      <c r="Q33" s="48"/>
      <c r="R33" s="48">
        <v>1</v>
      </c>
      <c r="S33" s="48"/>
      <c r="T33" s="48"/>
      <c r="U33" s="48">
        <v>1</v>
      </c>
      <c r="V33" s="48">
        <v>1</v>
      </c>
      <c r="W33" s="48"/>
      <c r="X33" s="48"/>
      <c r="Y33" s="48">
        <v>1</v>
      </c>
      <c r="Z33" s="48"/>
      <c r="AA33" s="48"/>
      <c r="AB33" s="48">
        <v>1</v>
      </c>
      <c r="AC33" s="48">
        <v>1</v>
      </c>
      <c r="AD33" s="48"/>
      <c r="AE33" s="48"/>
      <c r="AF33" s="48"/>
      <c r="AG33" s="48"/>
      <c r="AH33" s="48">
        <v>2</v>
      </c>
      <c r="AI33" s="48"/>
      <c r="AJ33" s="35"/>
      <c r="AK33" s="35"/>
      <c r="AL33" s="36"/>
      <c r="AM33" s="36"/>
      <c r="AN33" s="36"/>
      <c r="AO33" s="42"/>
    </row>
    <row r="34" spans="2:47">
      <c r="B34" s="8">
        <v>22</v>
      </c>
      <c r="C34" s="13" t="s">
        <v>121</v>
      </c>
      <c r="D34" s="13" t="s">
        <v>93</v>
      </c>
      <c r="E34" s="13" t="s">
        <v>57</v>
      </c>
      <c r="F34" s="47">
        <v>1</v>
      </c>
      <c r="G34" s="52">
        <v>1</v>
      </c>
      <c r="H34" s="47">
        <v>1</v>
      </c>
      <c r="I34" s="47"/>
      <c r="J34" s="47"/>
      <c r="K34" s="47"/>
      <c r="L34" s="47">
        <v>1</v>
      </c>
      <c r="M34" s="47">
        <v>1</v>
      </c>
      <c r="N34" s="47">
        <v>1</v>
      </c>
      <c r="O34" s="47">
        <v>1</v>
      </c>
      <c r="P34" s="47"/>
      <c r="Q34" s="47"/>
      <c r="R34" s="47">
        <v>1</v>
      </c>
      <c r="S34" s="47">
        <v>1</v>
      </c>
      <c r="T34" s="47">
        <v>1</v>
      </c>
      <c r="U34" s="47">
        <v>1</v>
      </c>
      <c r="V34" s="47">
        <v>1</v>
      </c>
      <c r="W34" s="47"/>
      <c r="X34" s="47"/>
      <c r="Y34" s="47">
        <v>1</v>
      </c>
      <c r="Z34" s="47">
        <v>1</v>
      </c>
      <c r="AA34" s="47">
        <v>1</v>
      </c>
      <c r="AB34" s="47">
        <v>1</v>
      </c>
      <c r="AC34" s="47">
        <v>1</v>
      </c>
      <c r="AD34" s="47"/>
      <c r="AE34" s="47">
        <v>1</v>
      </c>
      <c r="AF34" s="47">
        <v>1</v>
      </c>
      <c r="AG34" s="47">
        <v>1</v>
      </c>
      <c r="AH34" s="47">
        <v>1</v>
      </c>
      <c r="AI34" s="47">
        <v>1</v>
      </c>
      <c r="AJ34" s="33">
        <f>SUM(F35:H35)+SUM(L35:O35)+SUM(R35:V35)+SUM(Y35:AC35)+SUM(AE35:AI35)</f>
        <v>57</v>
      </c>
      <c r="AK34" s="33">
        <f>J35+K35+Q35+P35+W35+X35+AD35</f>
        <v>37</v>
      </c>
      <c r="AL34" s="34"/>
      <c r="AM34" s="34"/>
      <c r="AN34" s="34"/>
      <c r="AO34" s="42"/>
      <c r="AQ34" s="3">
        <v>9</v>
      </c>
      <c r="AR34" s="3">
        <v>3</v>
      </c>
      <c r="AS34" s="3">
        <v>11</v>
      </c>
      <c r="AT34" s="3">
        <v>0</v>
      </c>
      <c r="AU34" s="45"/>
    </row>
    <row r="35" spans="2:41">
      <c r="B35" s="12"/>
      <c r="C35" s="13"/>
      <c r="D35" s="13"/>
      <c r="E35" s="13"/>
      <c r="F35" s="48">
        <v>2</v>
      </c>
      <c r="G35" s="48">
        <v>2</v>
      </c>
      <c r="H35" s="48">
        <v>2</v>
      </c>
      <c r="I35" s="48"/>
      <c r="J35" s="48"/>
      <c r="K35" s="48">
        <v>11</v>
      </c>
      <c r="L35" s="48">
        <v>3</v>
      </c>
      <c r="M35" s="48">
        <v>3</v>
      </c>
      <c r="N35" s="48">
        <v>2</v>
      </c>
      <c r="O35" s="48">
        <v>3</v>
      </c>
      <c r="P35" s="48">
        <v>10</v>
      </c>
      <c r="Q35" s="48">
        <v>8</v>
      </c>
      <c r="R35" s="48">
        <v>3</v>
      </c>
      <c r="S35" s="48">
        <v>2</v>
      </c>
      <c r="T35" s="48">
        <v>3</v>
      </c>
      <c r="U35" s="48">
        <v>3</v>
      </c>
      <c r="V35" s="48">
        <v>3</v>
      </c>
      <c r="W35" s="48"/>
      <c r="X35" s="48"/>
      <c r="Y35" s="48">
        <v>3</v>
      </c>
      <c r="Z35" s="48">
        <v>3</v>
      </c>
      <c r="AA35" s="48">
        <v>3</v>
      </c>
      <c r="AB35" s="48">
        <v>3</v>
      </c>
      <c r="AC35" s="48">
        <v>3</v>
      </c>
      <c r="AD35" s="48">
        <v>8</v>
      </c>
      <c r="AE35" s="48">
        <v>3</v>
      </c>
      <c r="AF35" s="48">
        <v>3</v>
      </c>
      <c r="AG35" s="48">
        <v>2</v>
      </c>
      <c r="AH35" s="48">
        <v>3</v>
      </c>
      <c r="AI35" s="48"/>
      <c r="AJ35" s="35"/>
      <c r="AK35" s="35"/>
      <c r="AL35" s="36"/>
      <c r="AM35" s="36"/>
      <c r="AN35" s="36"/>
      <c r="AO35" s="42"/>
    </row>
    <row r="36" spans="2:46">
      <c r="B36" s="12">
        <v>4003897</v>
      </c>
      <c r="C36" s="13" t="s">
        <v>91</v>
      </c>
      <c r="D36" s="13" t="s">
        <v>134</v>
      </c>
      <c r="E36" s="13" t="s">
        <v>59</v>
      </c>
      <c r="F36" s="47">
        <v>1</v>
      </c>
      <c r="G36" s="52">
        <v>1</v>
      </c>
      <c r="H36" s="53">
        <v>1</v>
      </c>
      <c r="I36" s="47"/>
      <c r="J36" s="47"/>
      <c r="K36" s="47"/>
      <c r="L36" s="47">
        <v>1</v>
      </c>
      <c r="M36" s="47">
        <v>1</v>
      </c>
      <c r="N36" s="47">
        <v>1</v>
      </c>
      <c r="O36" s="47">
        <v>1</v>
      </c>
      <c r="P36" s="47"/>
      <c r="Q36" s="47"/>
      <c r="R36" s="47">
        <v>1</v>
      </c>
      <c r="S36" s="47">
        <v>1</v>
      </c>
      <c r="T36" s="47">
        <v>1</v>
      </c>
      <c r="U36" s="47">
        <v>1</v>
      </c>
      <c r="V36" s="47">
        <v>1</v>
      </c>
      <c r="W36" s="47"/>
      <c r="X36" s="47"/>
      <c r="Y36" s="47">
        <v>1</v>
      </c>
      <c r="Z36" s="47">
        <v>1</v>
      </c>
      <c r="AA36" s="47">
        <v>1</v>
      </c>
      <c r="AB36" s="47">
        <v>1</v>
      </c>
      <c r="AC36" s="47">
        <v>1</v>
      </c>
      <c r="AD36" s="47"/>
      <c r="AE36" s="47">
        <v>1</v>
      </c>
      <c r="AF36" s="47">
        <v>1</v>
      </c>
      <c r="AG36" s="47">
        <v>1</v>
      </c>
      <c r="AH36" s="47">
        <v>1</v>
      </c>
      <c r="AI36" s="47">
        <v>1</v>
      </c>
      <c r="AJ36" s="33">
        <f>SUM(F37:H37)+SUM(L37:O37)+SUM(R37:V37)+SUM(Y37:AC37)+SUM(AE37:AI37)</f>
        <v>0</v>
      </c>
      <c r="AK36" s="33">
        <f>J37+K37+Q37+P37+W37+X37+AD37</f>
        <v>0</v>
      </c>
      <c r="AL36" s="34"/>
      <c r="AM36" s="34">
        <v>30</v>
      </c>
      <c r="AN36" s="34"/>
      <c r="AO36" s="42"/>
      <c r="AQ36" s="3">
        <v>1</v>
      </c>
      <c r="AR36" s="3">
        <v>1</v>
      </c>
      <c r="AT36" s="3">
        <f t="shared" ref="AT36:AT40" si="2">AQ36+AR36-AS36</f>
        <v>2</v>
      </c>
    </row>
    <row r="37" s="2" customFormat="1" spans="1:128">
      <c r="A37" s="3"/>
      <c r="B37" s="16"/>
      <c r="C37" s="17"/>
      <c r="D37" s="17"/>
      <c r="E37" s="17"/>
      <c r="F37" s="48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35"/>
      <c r="AK37" s="35"/>
      <c r="AL37" s="36"/>
      <c r="AM37" s="36"/>
      <c r="AN37" s="36"/>
      <c r="AO37" s="42"/>
      <c r="AP37" s="3"/>
      <c r="AQ37" s="3"/>
      <c r="AR37" s="3"/>
      <c r="AS37" s="3"/>
      <c r="AT37" s="3"/>
      <c r="AU37" s="3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</row>
    <row r="38" spans="2:46">
      <c r="B38" s="12">
        <v>4004394</v>
      </c>
      <c r="C38" s="13" t="s">
        <v>91</v>
      </c>
      <c r="D38" s="13" t="s">
        <v>132</v>
      </c>
      <c r="E38" s="13" t="s">
        <v>61</v>
      </c>
      <c r="F38" s="47">
        <v>1</v>
      </c>
      <c r="G38" s="52">
        <v>1</v>
      </c>
      <c r="H38" s="47">
        <v>1</v>
      </c>
      <c r="I38" s="47"/>
      <c r="J38" s="47"/>
      <c r="K38" s="47"/>
      <c r="L38" s="47">
        <v>1</v>
      </c>
      <c r="M38" s="47">
        <v>1</v>
      </c>
      <c r="N38" s="47">
        <v>1</v>
      </c>
      <c r="O38" s="47">
        <v>1</v>
      </c>
      <c r="P38" s="47"/>
      <c r="Q38" s="47"/>
      <c r="R38" s="61">
        <v>1</v>
      </c>
      <c r="S38" s="47">
        <v>1</v>
      </c>
      <c r="T38" s="47">
        <v>1</v>
      </c>
      <c r="U38" s="47">
        <v>1</v>
      </c>
      <c r="V38" s="61">
        <v>1</v>
      </c>
      <c r="W38" s="47"/>
      <c r="X38" s="47"/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/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33">
        <f>SUM(F39:H39)+SUM(L39:O39)+SUM(R39:V39)+SUM(Y39:AC39)+SUM(AE39:AI39)</f>
        <v>0</v>
      </c>
      <c r="AK38" s="33">
        <f>J39+K39+Q39+P39+W39+X39+AD39</f>
        <v>0</v>
      </c>
      <c r="AL38" s="34"/>
      <c r="AM38" s="34"/>
      <c r="AN38" s="34"/>
      <c r="AO38" s="42">
        <v>4.13</v>
      </c>
      <c r="AQ38" s="3">
        <v>2</v>
      </c>
      <c r="AR38" s="3">
        <v>2</v>
      </c>
      <c r="AT38" s="3">
        <f t="shared" si="2"/>
        <v>4</v>
      </c>
    </row>
    <row r="39" s="2" customFormat="1" spans="1:128">
      <c r="A39" s="3"/>
      <c r="B39" s="16"/>
      <c r="C39" s="17"/>
      <c r="D39" s="17" t="s">
        <v>90</v>
      </c>
      <c r="E39" s="17"/>
      <c r="F39" s="48"/>
      <c r="G39" s="5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52"/>
      <c r="AA39" s="48"/>
      <c r="AB39" s="48"/>
      <c r="AC39" s="48"/>
      <c r="AD39" s="48"/>
      <c r="AE39" s="48"/>
      <c r="AF39" s="48"/>
      <c r="AG39" s="48"/>
      <c r="AH39" s="48"/>
      <c r="AI39" s="48"/>
      <c r="AJ39" s="35"/>
      <c r="AK39" s="35"/>
      <c r="AL39" s="36"/>
      <c r="AM39" s="36"/>
      <c r="AN39" s="36"/>
      <c r="AO39" s="42"/>
      <c r="AP39" s="3"/>
      <c r="AQ39" s="3"/>
      <c r="AR39" s="3"/>
      <c r="AS39" s="3"/>
      <c r="AT39" s="3"/>
      <c r="AU39" s="3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</row>
    <row r="40" spans="2:46">
      <c r="B40" s="12">
        <v>4008724</v>
      </c>
      <c r="C40" s="13" t="s">
        <v>91</v>
      </c>
      <c r="D40" s="13" t="s">
        <v>130</v>
      </c>
      <c r="E40" s="13" t="s">
        <v>63</v>
      </c>
      <c r="F40" s="47">
        <v>1</v>
      </c>
      <c r="G40" s="52">
        <v>1</v>
      </c>
      <c r="H40" s="47">
        <v>1</v>
      </c>
      <c r="I40" s="47"/>
      <c r="J40" s="47"/>
      <c r="K40" s="47"/>
      <c r="L40" s="47">
        <v>1</v>
      </c>
      <c r="M40" s="61">
        <v>1</v>
      </c>
      <c r="N40" s="47">
        <v>1</v>
      </c>
      <c r="O40" s="47">
        <v>1</v>
      </c>
      <c r="P40" s="47"/>
      <c r="Q40" s="47"/>
      <c r="R40" s="61">
        <v>1</v>
      </c>
      <c r="S40" s="61">
        <v>1</v>
      </c>
      <c r="T40" s="61">
        <v>1</v>
      </c>
      <c r="U40" s="62" t="s">
        <v>21</v>
      </c>
      <c r="V40" s="63">
        <v>1</v>
      </c>
      <c r="W40" s="47"/>
      <c r="X40" s="47"/>
      <c r="Y40" s="63">
        <v>1</v>
      </c>
      <c r="Z40" s="63">
        <v>1</v>
      </c>
      <c r="AA40" s="63">
        <v>1</v>
      </c>
      <c r="AB40" s="64" t="s">
        <v>168</v>
      </c>
      <c r="AC40" s="49">
        <v>1</v>
      </c>
      <c r="AD40" s="49"/>
      <c r="AE40" s="49">
        <v>1</v>
      </c>
      <c r="AF40" s="49">
        <v>1</v>
      </c>
      <c r="AG40" s="49">
        <v>1</v>
      </c>
      <c r="AH40" s="49">
        <v>1</v>
      </c>
      <c r="AI40" s="49">
        <v>1</v>
      </c>
      <c r="AJ40" s="33">
        <f>SUM(F41:H41)+SUM(L41:O41)+SUM(R41:V41)+SUM(Y41:AC41)+SUM(AE41:AI41)</f>
        <v>0</v>
      </c>
      <c r="AK40" s="33">
        <f>J41+K41+Q41+P41+W41+X41+AD41</f>
        <v>0</v>
      </c>
      <c r="AL40" s="34"/>
      <c r="AM40" s="34"/>
      <c r="AN40" s="34"/>
      <c r="AO40" s="42" t="s">
        <v>169</v>
      </c>
      <c r="AR40" s="3">
        <v>2</v>
      </c>
      <c r="AT40" s="3">
        <f t="shared" si="2"/>
        <v>2</v>
      </c>
    </row>
    <row r="41" s="2" customFormat="1" spans="1:128">
      <c r="A41" s="3"/>
      <c r="B41" s="16"/>
      <c r="C41" s="17"/>
      <c r="D41" s="17"/>
      <c r="E41" s="17"/>
      <c r="F41" s="48"/>
      <c r="G41" s="3"/>
      <c r="H41" s="3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52"/>
      <c r="AA41" s="48"/>
      <c r="AB41" s="48"/>
      <c r="AC41" s="48"/>
      <c r="AD41" s="48"/>
      <c r="AE41" s="48"/>
      <c r="AF41" s="48"/>
      <c r="AG41" s="48"/>
      <c r="AH41" s="48"/>
      <c r="AI41" s="48"/>
      <c r="AJ41" s="35"/>
      <c r="AK41" s="35"/>
      <c r="AL41" s="36"/>
      <c r="AM41" s="36"/>
      <c r="AN41" s="36"/>
      <c r="AO41" s="42"/>
      <c r="AP41" s="3"/>
      <c r="AQ41" s="3"/>
      <c r="AR41" s="3"/>
      <c r="AS41" s="3"/>
      <c r="AT41" s="3"/>
      <c r="AU41" s="3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</row>
    <row r="42" spans="2:46">
      <c r="B42" s="12">
        <v>4009567</v>
      </c>
      <c r="C42" s="13" t="s">
        <v>91</v>
      </c>
      <c r="D42" s="13" t="s">
        <v>130</v>
      </c>
      <c r="E42" s="13" t="s">
        <v>65</v>
      </c>
      <c r="F42" s="47">
        <v>1</v>
      </c>
      <c r="G42" s="52">
        <v>1</v>
      </c>
      <c r="H42" s="53">
        <v>1</v>
      </c>
      <c r="I42" s="47"/>
      <c r="J42" s="47"/>
      <c r="K42" s="47"/>
      <c r="L42" s="47">
        <v>1</v>
      </c>
      <c r="M42" s="47">
        <v>1</v>
      </c>
      <c r="N42" s="47">
        <v>1</v>
      </c>
      <c r="O42" s="47">
        <v>1</v>
      </c>
      <c r="P42" s="47"/>
      <c r="Q42" s="47"/>
      <c r="R42" s="47">
        <v>1</v>
      </c>
      <c r="S42" s="47">
        <v>1</v>
      </c>
      <c r="T42" s="47">
        <v>1</v>
      </c>
      <c r="U42" s="47">
        <v>1</v>
      </c>
      <c r="V42" s="47">
        <v>1</v>
      </c>
      <c r="W42" s="47"/>
      <c r="X42" s="47"/>
      <c r="Y42" s="47">
        <v>1</v>
      </c>
      <c r="Z42" s="47">
        <v>1</v>
      </c>
      <c r="AA42" s="47">
        <v>1</v>
      </c>
      <c r="AB42" s="47">
        <v>1</v>
      </c>
      <c r="AC42" s="47">
        <v>1</v>
      </c>
      <c r="AD42" s="47"/>
      <c r="AE42" s="47">
        <v>1</v>
      </c>
      <c r="AF42" s="47">
        <v>1</v>
      </c>
      <c r="AG42" s="47">
        <v>1</v>
      </c>
      <c r="AH42" s="47">
        <v>1</v>
      </c>
      <c r="AI42" s="47">
        <v>1</v>
      </c>
      <c r="AJ42" s="33">
        <f>SUM(F43:H43)+SUM(L43:O43)+SUM(R43:V43)+SUM(Y43:AC43)+SUM(AE43:AI43)</f>
        <v>7</v>
      </c>
      <c r="AK42" s="33">
        <f>J43+K43+Q43+P43+W43+X43+AD43</f>
        <v>3</v>
      </c>
      <c r="AL42" s="34"/>
      <c r="AM42" s="34"/>
      <c r="AN42" s="34"/>
      <c r="AO42" s="42"/>
      <c r="AQ42" s="3">
        <v>1</v>
      </c>
      <c r="AR42" s="3">
        <v>2</v>
      </c>
      <c r="AT42" s="3">
        <f>AQ42+AR42-AS42</f>
        <v>3</v>
      </c>
    </row>
    <row r="43" s="2" customFormat="1" spans="1:128">
      <c r="A43" s="3"/>
      <c r="B43" s="16"/>
      <c r="C43" s="17"/>
      <c r="D43" s="17"/>
      <c r="E43" s="17"/>
      <c r="F43" s="48"/>
      <c r="G43" s="3"/>
      <c r="H43" s="3"/>
      <c r="I43" s="48"/>
      <c r="J43" s="48"/>
      <c r="K43" s="48"/>
      <c r="L43" s="48"/>
      <c r="M43" s="48"/>
      <c r="N43" s="48">
        <v>1</v>
      </c>
      <c r="O43" s="48"/>
      <c r="P43" s="48"/>
      <c r="Q43" s="48"/>
      <c r="R43" s="48">
        <v>1</v>
      </c>
      <c r="S43" s="48"/>
      <c r="T43" s="48"/>
      <c r="U43" s="48"/>
      <c r="V43" s="48"/>
      <c r="W43" s="48"/>
      <c r="X43" s="48">
        <v>3</v>
      </c>
      <c r="Y43" s="48"/>
      <c r="Z43" s="52"/>
      <c r="AA43" s="48"/>
      <c r="AB43" s="48">
        <v>1</v>
      </c>
      <c r="AC43" s="48"/>
      <c r="AD43" s="48"/>
      <c r="AE43" s="48"/>
      <c r="AF43" s="48"/>
      <c r="AG43" s="48">
        <v>1.5</v>
      </c>
      <c r="AH43" s="48">
        <v>1</v>
      </c>
      <c r="AI43" s="48">
        <v>1.5</v>
      </c>
      <c r="AJ43" s="35"/>
      <c r="AK43" s="35"/>
      <c r="AL43" s="36"/>
      <c r="AM43" s="36"/>
      <c r="AN43" s="36"/>
      <c r="AO43" s="42"/>
      <c r="AP43" s="3"/>
      <c r="AQ43" s="3"/>
      <c r="AR43" s="3"/>
      <c r="AS43" s="3"/>
      <c r="AT43" s="3"/>
      <c r="AU43" s="3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</row>
    <row r="44" spans="2:41">
      <c r="B44" s="12">
        <v>4003107</v>
      </c>
      <c r="C44" s="13" t="s">
        <v>121</v>
      </c>
      <c r="D44" s="13" t="s">
        <v>139</v>
      </c>
      <c r="E44" s="13" t="s">
        <v>140</v>
      </c>
      <c r="F44" s="47">
        <v>1</v>
      </c>
      <c r="G44" s="52">
        <v>1</v>
      </c>
      <c r="H44" s="47">
        <v>1</v>
      </c>
      <c r="I44" s="47"/>
      <c r="J44" s="47"/>
      <c r="K44" s="47">
        <v>1</v>
      </c>
      <c r="L44" s="47">
        <v>1</v>
      </c>
      <c r="M44" s="47">
        <v>1</v>
      </c>
      <c r="N44" s="47">
        <v>1</v>
      </c>
      <c r="O44" s="47">
        <v>1</v>
      </c>
      <c r="P44" s="47">
        <v>1</v>
      </c>
      <c r="Q44" s="47"/>
      <c r="R44" s="47">
        <v>1</v>
      </c>
      <c r="S44" s="47">
        <v>1</v>
      </c>
      <c r="T44" s="47">
        <v>1</v>
      </c>
      <c r="U44" s="47">
        <v>1</v>
      </c>
      <c r="V44" s="47">
        <v>1</v>
      </c>
      <c r="W44" s="47"/>
      <c r="X44" s="47"/>
      <c r="Y44" s="47">
        <v>1</v>
      </c>
      <c r="Z44" s="47">
        <v>1</v>
      </c>
      <c r="AA44" s="47">
        <v>1</v>
      </c>
      <c r="AB44" s="47">
        <v>1</v>
      </c>
      <c r="AC44" s="47">
        <v>1</v>
      </c>
      <c r="AD44" s="47"/>
      <c r="AE44" s="47">
        <v>1</v>
      </c>
      <c r="AF44" s="47">
        <v>1</v>
      </c>
      <c r="AG44" s="47">
        <v>1</v>
      </c>
      <c r="AH44" s="47">
        <v>1</v>
      </c>
      <c r="AI44" s="47">
        <v>1</v>
      </c>
      <c r="AJ44" s="33">
        <f>SUM(F45:H45)+SUM(L45:O45)+SUM(R45:V45)+SUM(Y45:AC45)+SUM(AE45:AI45)</f>
        <v>38</v>
      </c>
      <c r="AK44" s="33">
        <f>J45+K45+Q45+P45+W45+X45+AD45</f>
        <v>12</v>
      </c>
      <c r="AL44" s="34"/>
      <c r="AM44" s="34">
        <v>30</v>
      </c>
      <c r="AN44" s="34"/>
      <c r="AO44" s="42"/>
    </row>
    <row r="45" s="2" customFormat="1" spans="1:128">
      <c r="A45" s="3"/>
      <c r="B45" s="16"/>
      <c r="C45" s="17"/>
      <c r="D45" s="17"/>
      <c r="E45" s="17"/>
      <c r="F45" s="48">
        <v>1</v>
      </c>
      <c r="G45" s="48">
        <v>2</v>
      </c>
      <c r="H45" s="59">
        <v>2</v>
      </c>
      <c r="I45" s="48"/>
      <c r="J45" s="48"/>
      <c r="K45" s="48">
        <v>2</v>
      </c>
      <c r="L45" s="48">
        <v>2</v>
      </c>
      <c r="M45" s="48">
        <v>1</v>
      </c>
      <c r="N45" s="48">
        <v>2</v>
      </c>
      <c r="O45" s="48"/>
      <c r="P45" s="48">
        <v>10</v>
      </c>
      <c r="Q45" s="48"/>
      <c r="R45" s="48">
        <v>2</v>
      </c>
      <c r="S45" s="48">
        <v>2</v>
      </c>
      <c r="T45" s="48">
        <v>2</v>
      </c>
      <c r="U45" s="48">
        <v>2</v>
      </c>
      <c r="V45" s="48">
        <v>2</v>
      </c>
      <c r="W45" s="48"/>
      <c r="X45" s="48"/>
      <c r="Y45" s="48">
        <v>2</v>
      </c>
      <c r="Z45" s="48">
        <v>2</v>
      </c>
      <c r="AA45" s="48">
        <v>2</v>
      </c>
      <c r="AB45" s="48">
        <v>2</v>
      </c>
      <c r="AC45" s="48"/>
      <c r="AD45" s="48"/>
      <c r="AE45" s="48">
        <v>2</v>
      </c>
      <c r="AF45" s="48">
        <v>2</v>
      </c>
      <c r="AG45" s="48">
        <v>2</v>
      </c>
      <c r="AH45" s="48">
        <v>2</v>
      </c>
      <c r="AI45" s="48">
        <v>2</v>
      </c>
      <c r="AJ45" s="35"/>
      <c r="AK45" s="35"/>
      <c r="AL45" s="36"/>
      <c r="AM45" s="36"/>
      <c r="AN45" s="36"/>
      <c r="AO45" s="42"/>
      <c r="AP45" s="3"/>
      <c r="AQ45" s="3"/>
      <c r="AR45" s="3"/>
      <c r="AS45" s="3"/>
      <c r="AT45" s="3"/>
      <c r="AU45" s="3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</row>
    <row r="46" spans="2:41">
      <c r="B46" s="12">
        <v>4000332</v>
      </c>
      <c r="C46" s="13" t="s">
        <v>121</v>
      </c>
      <c r="D46" s="13" t="s">
        <v>93</v>
      </c>
      <c r="E46" s="13" t="s">
        <v>143</v>
      </c>
      <c r="F46" s="47">
        <v>1</v>
      </c>
      <c r="G46" s="52">
        <v>1</v>
      </c>
      <c r="H46" s="47">
        <v>1</v>
      </c>
      <c r="I46" s="47"/>
      <c r="J46" s="47"/>
      <c r="K46" s="47">
        <v>1</v>
      </c>
      <c r="L46" s="47">
        <v>1</v>
      </c>
      <c r="M46" s="47">
        <v>1</v>
      </c>
      <c r="N46" s="47">
        <v>1</v>
      </c>
      <c r="O46" s="47">
        <v>1</v>
      </c>
      <c r="P46" s="47">
        <v>1</v>
      </c>
      <c r="Q46" s="47"/>
      <c r="R46" s="47">
        <v>1</v>
      </c>
      <c r="S46" s="47">
        <v>1</v>
      </c>
      <c r="T46" s="47">
        <v>1</v>
      </c>
      <c r="U46" s="47">
        <v>1</v>
      </c>
      <c r="V46" s="47">
        <v>1</v>
      </c>
      <c r="W46" s="47">
        <v>1</v>
      </c>
      <c r="X46" s="47"/>
      <c r="Y46" s="47">
        <v>1</v>
      </c>
      <c r="Z46" s="47">
        <v>1</v>
      </c>
      <c r="AA46" s="47">
        <v>1</v>
      </c>
      <c r="AB46" s="47">
        <v>1</v>
      </c>
      <c r="AC46" s="47">
        <v>1</v>
      </c>
      <c r="AD46" s="47"/>
      <c r="AE46" s="47">
        <v>1</v>
      </c>
      <c r="AF46" s="47">
        <v>1</v>
      </c>
      <c r="AG46" s="47">
        <v>1</v>
      </c>
      <c r="AH46" s="47">
        <v>1</v>
      </c>
      <c r="AI46" s="47">
        <v>1</v>
      </c>
      <c r="AJ46" s="33">
        <f>SUM(F47:H47)+SUM(L47:O47)+SUM(R47:V47)+SUM(Y47:AC47)+SUM(AE47:AI47)</f>
        <v>55</v>
      </c>
      <c r="AK46" s="33">
        <f>J47+K47+Q47+P47+W47+X47+AD47</f>
        <v>32</v>
      </c>
      <c r="AL46" s="34"/>
      <c r="AM46" s="34"/>
      <c r="AN46" s="34"/>
      <c r="AO46" s="42"/>
    </row>
    <row r="47" s="2" customFormat="1" spans="1:128">
      <c r="A47" s="3"/>
      <c r="B47" s="16"/>
      <c r="C47" s="17"/>
      <c r="D47" s="17"/>
      <c r="E47" s="17"/>
      <c r="F47" s="48">
        <v>4</v>
      </c>
      <c r="G47" s="48">
        <v>2</v>
      </c>
      <c r="H47" s="48">
        <v>2</v>
      </c>
      <c r="I47" s="48"/>
      <c r="J47" s="48"/>
      <c r="K47" s="48">
        <v>10</v>
      </c>
      <c r="L47" s="48">
        <v>2</v>
      </c>
      <c r="M47" s="48">
        <v>4</v>
      </c>
      <c r="N47" s="48">
        <v>2</v>
      </c>
      <c r="O47" s="48">
        <v>3</v>
      </c>
      <c r="P47" s="48">
        <v>12</v>
      </c>
      <c r="Q47" s="48"/>
      <c r="R47" s="48">
        <v>2</v>
      </c>
      <c r="S47" s="48">
        <v>2</v>
      </c>
      <c r="T47" s="48">
        <v>4</v>
      </c>
      <c r="U47" s="48">
        <v>2</v>
      </c>
      <c r="V47" s="48">
        <v>2</v>
      </c>
      <c r="W47" s="48">
        <v>10</v>
      </c>
      <c r="X47" s="48"/>
      <c r="Y47" s="48">
        <v>2</v>
      </c>
      <c r="Z47" s="48">
        <v>2</v>
      </c>
      <c r="AA47" s="48">
        <v>4</v>
      </c>
      <c r="AB47" s="48">
        <v>2</v>
      </c>
      <c r="AC47" s="48">
        <v>2</v>
      </c>
      <c r="AD47" s="48"/>
      <c r="AE47" s="48">
        <v>2</v>
      </c>
      <c r="AF47" s="48">
        <v>2</v>
      </c>
      <c r="AG47" s="48">
        <v>2</v>
      </c>
      <c r="AH47" s="48">
        <v>4</v>
      </c>
      <c r="AI47" s="48">
        <v>2</v>
      </c>
      <c r="AJ47" s="35"/>
      <c r="AK47" s="35"/>
      <c r="AL47" s="36"/>
      <c r="AM47" s="36"/>
      <c r="AN47" s="36"/>
      <c r="AO47" s="42"/>
      <c r="AP47" s="3"/>
      <c r="AQ47" s="3"/>
      <c r="AR47" s="3"/>
      <c r="AS47" s="3"/>
      <c r="AT47" s="3"/>
      <c r="AU47" s="3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</row>
    <row r="48" spans="2:41">
      <c r="B48" s="12">
        <v>4004981</v>
      </c>
      <c r="C48" s="13" t="s">
        <v>121</v>
      </c>
      <c r="D48" s="13" t="s">
        <v>93</v>
      </c>
      <c r="E48" s="13" t="s">
        <v>144</v>
      </c>
      <c r="F48" s="47">
        <v>1</v>
      </c>
      <c r="G48" s="52">
        <v>1</v>
      </c>
      <c r="H48" s="47">
        <v>1</v>
      </c>
      <c r="I48" s="47"/>
      <c r="J48" s="47">
        <v>1</v>
      </c>
      <c r="K48" s="47">
        <v>1</v>
      </c>
      <c r="L48" s="47">
        <v>1</v>
      </c>
      <c r="M48" s="47">
        <v>1</v>
      </c>
      <c r="N48" s="47">
        <v>1</v>
      </c>
      <c r="O48" s="47">
        <v>1</v>
      </c>
      <c r="P48" s="47">
        <v>1</v>
      </c>
      <c r="Q48" s="47"/>
      <c r="R48" s="47">
        <v>1</v>
      </c>
      <c r="S48" s="47">
        <v>1</v>
      </c>
      <c r="T48" s="47">
        <v>1</v>
      </c>
      <c r="U48" s="47">
        <v>1</v>
      </c>
      <c r="V48" s="47">
        <v>1</v>
      </c>
      <c r="W48" s="47">
        <v>1</v>
      </c>
      <c r="X48" s="47"/>
      <c r="Y48" s="47">
        <v>1</v>
      </c>
      <c r="Z48" s="47">
        <v>1</v>
      </c>
      <c r="AA48" s="47">
        <v>1</v>
      </c>
      <c r="AB48" s="47">
        <v>1</v>
      </c>
      <c r="AC48" s="47">
        <v>1</v>
      </c>
      <c r="AD48" s="47"/>
      <c r="AE48" s="47">
        <v>1</v>
      </c>
      <c r="AF48" s="47">
        <v>1</v>
      </c>
      <c r="AG48" s="47">
        <v>1</v>
      </c>
      <c r="AH48" s="47">
        <v>1</v>
      </c>
      <c r="AI48" s="47">
        <v>1</v>
      </c>
      <c r="AJ48" s="33">
        <f>SUM(F49:H49)+SUM(L49:O49)+SUM(R49:V49)+SUM(Y49:AC49)+SUM(AE49:AI49)</f>
        <v>63</v>
      </c>
      <c r="AK48" s="33">
        <f>J49+K49+Q49+P49+W49+X49+AD49</f>
        <v>40</v>
      </c>
      <c r="AL48" s="34"/>
      <c r="AM48" s="34"/>
      <c r="AN48" s="34"/>
      <c r="AO48" s="42"/>
    </row>
    <row r="49" s="2" customFormat="1" spans="1:128">
      <c r="A49" s="3"/>
      <c r="B49" s="16"/>
      <c r="C49" s="17"/>
      <c r="D49" s="17"/>
      <c r="E49" s="17"/>
      <c r="F49" s="48">
        <v>2</v>
      </c>
      <c r="G49" s="48">
        <v>4</v>
      </c>
      <c r="H49" s="48">
        <v>4</v>
      </c>
      <c r="I49" s="48"/>
      <c r="J49" s="48">
        <v>10</v>
      </c>
      <c r="K49" s="48">
        <v>10</v>
      </c>
      <c r="L49" s="48">
        <v>2</v>
      </c>
      <c r="M49" s="48">
        <v>2</v>
      </c>
      <c r="N49" s="48">
        <v>4</v>
      </c>
      <c r="O49" s="48">
        <v>4</v>
      </c>
      <c r="P49" s="48">
        <v>10</v>
      </c>
      <c r="Q49" s="48"/>
      <c r="R49" s="48">
        <v>2</v>
      </c>
      <c r="S49" s="48">
        <v>2</v>
      </c>
      <c r="T49" s="48">
        <v>2</v>
      </c>
      <c r="U49" s="48">
        <v>4</v>
      </c>
      <c r="V49" s="48">
        <v>4</v>
      </c>
      <c r="W49" s="48">
        <v>10</v>
      </c>
      <c r="X49" s="48"/>
      <c r="Y49" s="48">
        <v>2</v>
      </c>
      <c r="Z49" s="48">
        <v>2</v>
      </c>
      <c r="AA49" s="48">
        <v>2</v>
      </c>
      <c r="AB49" s="48">
        <v>4</v>
      </c>
      <c r="AC49" s="48">
        <v>4</v>
      </c>
      <c r="AD49" s="48"/>
      <c r="AE49" s="48">
        <v>2</v>
      </c>
      <c r="AF49" s="48">
        <v>2</v>
      </c>
      <c r="AG49" s="48">
        <v>2.5</v>
      </c>
      <c r="AH49" s="48">
        <v>2.5</v>
      </c>
      <c r="AI49" s="48">
        <v>4</v>
      </c>
      <c r="AJ49" s="35"/>
      <c r="AK49" s="35"/>
      <c r="AL49" s="36"/>
      <c r="AM49" s="36"/>
      <c r="AN49" s="36"/>
      <c r="AO49" s="42"/>
      <c r="AP49" s="3"/>
      <c r="AQ49" s="3"/>
      <c r="AR49" s="3"/>
      <c r="AS49" s="3"/>
      <c r="AT49" s="3"/>
      <c r="AU49" s="3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</row>
    <row r="50" spans="2:41">
      <c r="B50" s="12">
        <v>4007376</v>
      </c>
      <c r="C50" s="13" t="s">
        <v>121</v>
      </c>
      <c r="D50" s="13" t="s">
        <v>93</v>
      </c>
      <c r="E50" s="13" t="s">
        <v>73</v>
      </c>
      <c r="F50" s="47">
        <v>1</v>
      </c>
      <c r="G50" s="52">
        <v>1</v>
      </c>
      <c r="H50" s="47">
        <v>1</v>
      </c>
      <c r="I50" s="47"/>
      <c r="J50" s="47">
        <v>1</v>
      </c>
      <c r="K50" s="47">
        <v>1</v>
      </c>
      <c r="L50" s="47">
        <v>1</v>
      </c>
      <c r="M50" s="47">
        <v>1</v>
      </c>
      <c r="N50" s="47">
        <v>1</v>
      </c>
      <c r="O50" s="47">
        <v>1</v>
      </c>
      <c r="P50" s="47">
        <v>1</v>
      </c>
      <c r="Q50" s="47"/>
      <c r="R50" s="47">
        <v>1</v>
      </c>
      <c r="S50" s="47">
        <v>1</v>
      </c>
      <c r="T50" s="47">
        <v>1</v>
      </c>
      <c r="U50" s="61">
        <v>0</v>
      </c>
      <c r="V50" s="47">
        <v>1</v>
      </c>
      <c r="W50" s="47"/>
      <c r="X50" s="47"/>
      <c r="Y50" s="47">
        <v>1</v>
      </c>
      <c r="Z50" s="47">
        <v>1</v>
      </c>
      <c r="AA50" s="47">
        <v>1</v>
      </c>
      <c r="AB50" s="47">
        <v>1</v>
      </c>
      <c r="AC50" s="47">
        <v>1</v>
      </c>
      <c r="AD50" s="47"/>
      <c r="AE50" s="47">
        <v>1</v>
      </c>
      <c r="AF50" s="47">
        <v>1</v>
      </c>
      <c r="AG50" s="47">
        <v>1</v>
      </c>
      <c r="AH50" s="47">
        <v>1</v>
      </c>
      <c r="AI50" s="47">
        <v>1</v>
      </c>
      <c r="AJ50" s="33">
        <f>SUM(F51:H51)+SUM(L51:O51)+SUM(R51:V51)+SUM(Y51:AC51)+SUM(AE51:AI51)</f>
        <v>51</v>
      </c>
      <c r="AK50" s="33">
        <f>J51+K51+Q51+P51+W51+X51+AD51</f>
        <v>40</v>
      </c>
      <c r="AL50" s="34"/>
      <c r="AM50" s="34"/>
      <c r="AN50" s="34"/>
      <c r="AO50" s="42">
        <v>4.16</v>
      </c>
    </row>
    <row r="51" s="2" customFormat="1" spans="1:128">
      <c r="A51" s="3"/>
      <c r="B51" s="16"/>
      <c r="C51" s="17"/>
      <c r="D51" s="17"/>
      <c r="E51" s="17"/>
      <c r="F51" s="48">
        <v>2</v>
      </c>
      <c r="G51" s="48">
        <v>2</v>
      </c>
      <c r="H51" s="48">
        <v>2</v>
      </c>
      <c r="I51" s="48"/>
      <c r="J51" s="48">
        <v>10</v>
      </c>
      <c r="K51" s="48">
        <v>10</v>
      </c>
      <c r="L51" s="48">
        <v>2</v>
      </c>
      <c r="M51" s="48">
        <v>2</v>
      </c>
      <c r="N51" s="48">
        <v>2</v>
      </c>
      <c r="O51" s="48">
        <v>3</v>
      </c>
      <c r="P51" s="48">
        <v>10</v>
      </c>
      <c r="Q51" s="48"/>
      <c r="R51" s="48">
        <v>4</v>
      </c>
      <c r="S51" s="48">
        <v>2</v>
      </c>
      <c r="T51" s="48">
        <v>2</v>
      </c>
      <c r="U51" s="48"/>
      <c r="V51" s="48">
        <v>2</v>
      </c>
      <c r="W51" s="48"/>
      <c r="X51" s="48"/>
      <c r="Y51" s="48">
        <v>4</v>
      </c>
      <c r="Z51" s="48">
        <v>2</v>
      </c>
      <c r="AA51" s="48">
        <v>2</v>
      </c>
      <c r="AB51" s="48">
        <v>2</v>
      </c>
      <c r="AC51" s="48">
        <v>2</v>
      </c>
      <c r="AD51" s="48">
        <v>10</v>
      </c>
      <c r="AE51" s="48">
        <v>4</v>
      </c>
      <c r="AF51" s="48">
        <v>4</v>
      </c>
      <c r="AG51" s="48">
        <v>2</v>
      </c>
      <c r="AH51" s="48">
        <v>2</v>
      </c>
      <c r="AI51" s="48">
        <v>2</v>
      </c>
      <c r="AJ51" s="35"/>
      <c r="AK51" s="35"/>
      <c r="AL51" s="36"/>
      <c r="AM51" s="36"/>
      <c r="AN51" s="36"/>
      <c r="AO51" s="42"/>
      <c r="AP51" s="3"/>
      <c r="AQ51" s="3"/>
      <c r="AR51" s="3"/>
      <c r="AS51" s="3"/>
      <c r="AT51" s="3"/>
      <c r="AU51" s="3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</row>
    <row r="52" spans="2:41">
      <c r="B52" s="12">
        <v>4170044</v>
      </c>
      <c r="C52" s="13" t="s">
        <v>121</v>
      </c>
      <c r="D52" s="13" t="s">
        <v>93</v>
      </c>
      <c r="E52" s="13" t="s">
        <v>146</v>
      </c>
      <c r="F52" s="47">
        <v>1</v>
      </c>
      <c r="G52" s="52">
        <v>1</v>
      </c>
      <c r="H52" s="47">
        <v>1</v>
      </c>
      <c r="I52" s="47"/>
      <c r="J52" s="47"/>
      <c r="K52" s="47">
        <v>1</v>
      </c>
      <c r="L52" s="47">
        <v>1</v>
      </c>
      <c r="M52" s="47">
        <v>1</v>
      </c>
      <c r="N52" s="47">
        <v>1</v>
      </c>
      <c r="O52" s="47">
        <v>1</v>
      </c>
      <c r="P52" s="47">
        <v>1</v>
      </c>
      <c r="Q52" s="47"/>
      <c r="R52" s="47">
        <v>1</v>
      </c>
      <c r="S52" s="47">
        <v>1</v>
      </c>
      <c r="T52" s="47">
        <v>1</v>
      </c>
      <c r="U52" s="47">
        <v>1</v>
      </c>
      <c r="V52" s="47">
        <v>1</v>
      </c>
      <c r="W52" s="47">
        <v>1</v>
      </c>
      <c r="X52" s="47"/>
      <c r="Y52" s="47">
        <v>1</v>
      </c>
      <c r="Z52" s="47">
        <v>1</v>
      </c>
      <c r="AA52" s="47">
        <v>1</v>
      </c>
      <c r="AB52" s="47">
        <v>1</v>
      </c>
      <c r="AC52" s="47">
        <v>1</v>
      </c>
      <c r="AD52" s="47"/>
      <c r="AE52" s="47">
        <v>1</v>
      </c>
      <c r="AF52" s="47">
        <v>1</v>
      </c>
      <c r="AG52" s="47">
        <v>1</v>
      </c>
      <c r="AH52" s="47">
        <v>1</v>
      </c>
      <c r="AI52" s="47">
        <v>1</v>
      </c>
      <c r="AJ52" s="33">
        <f>SUM(F53:H53)+SUM(L53:O53)+SUM(R53:V53)+SUM(Y53:AC53)+SUM(AE53:AI53)</f>
        <v>53</v>
      </c>
      <c r="AK52" s="33">
        <f>J53+K53+Q53+P53+W53+X53+AD53</f>
        <v>32</v>
      </c>
      <c r="AL52" s="34"/>
      <c r="AM52" s="34"/>
      <c r="AN52" s="34"/>
      <c r="AO52" s="42"/>
    </row>
    <row r="53" s="2" customFormat="1" spans="1:128">
      <c r="A53" s="3"/>
      <c r="B53" s="16"/>
      <c r="C53" s="17"/>
      <c r="D53" s="17"/>
      <c r="E53" s="17"/>
      <c r="F53" s="48">
        <v>2</v>
      </c>
      <c r="G53" s="48">
        <v>2</v>
      </c>
      <c r="H53" s="48">
        <v>2</v>
      </c>
      <c r="I53" s="48"/>
      <c r="J53" s="48"/>
      <c r="K53" s="48">
        <v>12</v>
      </c>
      <c r="L53" s="48">
        <v>4</v>
      </c>
      <c r="M53" s="48">
        <v>2</v>
      </c>
      <c r="N53" s="48">
        <v>2</v>
      </c>
      <c r="O53" s="48">
        <v>3</v>
      </c>
      <c r="P53" s="48">
        <v>10</v>
      </c>
      <c r="Q53" s="48"/>
      <c r="R53" s="48">
        <v>2</v>
      </c>
      <c r="S53" s="48">
        <v>4</v>
      </c>
      <c r="T53" s="48">
        <v>2</v>
      </c>
      <c r="U53" s="48">
        <v>2</v>
      </c>
      <c r="V53" s="48">
        <v>2</v>
      </c>
      <c r="W53" s="48">
        <v>10</v>
      </c>
      <c r="X53" s="48"/>
      <c r="Y53" s="48">
        <v>2</v>
      </c>
      <c r="Z53" s="48">
        <v>4</v>
      </c>
      <c r="AA53" s="48">
        <v>2</v>
      </c>
      <c r="AB53" s="48">
        <v>2</v>
      </c>
      <c r="AC53" s="48">
        <v>2</v>
      </c>
      <c r="AD53" s="48"/>
      <c r="AE53" s="48">
        <v>2</v>
      </c>
      <c r="AF53" s="48">
        <v>2</v>
      </c>
      <c r="AG53" s="48">
        <v>4</v>
      </c>
      <c r="AH53" s="48">
        <v>2</v>
      </c>
      <c r="AI53" s="48">
        <v>2</v>
      </c>
      <c r="AJ53" s="35"/>
      <c r="AK53" s="35"/>
      <c r="AL53" s="36"/>
      <c r="AM53" s="36"/>
      <c r="AN53" s="36"/>
      <c r="AO53" s="42"/>
      <c r="AP53" s="3"/>
      <c r="AQ53" s="3"/>
      <c r="AR53" s="3"/>
      <c r="AS53" s="3"/>
      <c r="AT53" s="3"/>
      <c r="AU53" s="3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</row>
    <row r="54" spans="2:41">
      <c r="B54" s="12"/>
      <c r="C54" s="13"/>
      <c r="D54" s="13"/>
      <c r="E54" s="13"/>
      <c r="F54" s="48"/>
      <c r="G54" s="48"/>
      <c r="H54" s="48"/>
      <c r="I54" s="48"/>
      <c r="J54" s="48"/>
      <c r="K54" s="48"/>
      <c r="L54" s="48"/>
      <c r="M54" s="48"/>
      <c r="N54" s="48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33"/>
      <c r="AK54" s="33"/>
      <c r="AL54" s="34"/>
      <c r="AM54" s="34"/>
      <c r="AN54" s="34"/>
      <c r="AO54" s="42"/>
    </row>
    <row r="55" s="2" customFormat="1" spans="1:128">
      <c r="A55" s="3"/>
      <c r="B55" s="20"/>
      <c r="C55" s="21"/>
      <c r="D55" s="21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35"/>
      <c r="AK55" s="35"/>
      <c r="AL55" s="36"/>
      <c r="AM55" s="36"/>
      <c r="AN55" s="36"/>
      <c r="AO55" s="42"/>
      <c r="AP55" s="3"/>
      <c r="AQ55" s="3"/>
      <c r="AR55" s="3"/>
      <c r="AS55" s="3"/>
      <c r="AT55" s="3"/>
      <c r="AU55" s="3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</row>
  </sheetData>
  <mergeCells count="251">
    <mergeCell ref="AU24:AV2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J24:AJ25"/>
    <mergeCell ref="AJ26:AJ27"/>
    <mergeCell ref="AJ28:AJ29"/>
    <mergeCell ref="AJ30:AJ31"/>
    <mergeCell ref="AJ32:AJ33"/>
    <mergeCell ref="AJ34:AJ35"/>
    <mergeCell ref="AJ36:AJ37"/>
    <mergeCell ref="AJ38:AJ39"/>
    <mergeCell ref="AJ40:AJ41"/>
    <mergeCell ref="AJ42:AJ43"/>
    <mergeCell ref="AJ44:AJ45"/>
    <mergeCell ref="AJ46:AJ47"/>
    <mergeCell ref="AJ48:AJ49"/>
    <mergeCell ref="AJ50:AJ51"/>
    <mergeCell ref="AJ52:AJ53"/>
    <mergeCell ref="AJ54:AJ55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K54:AK55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L54:AL55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M54:AM55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N50:AN51"/>
    <mergeCell ref="AN52:AN53"/>
    <mergeCell ref="AN54:AN55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  <mergeCell ref="AO50:AO51"/>
    <mergeCell ref="AO52:AO53"/>
    <mergeCell ref="AO54:AO55"/>
  </mergeCell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AC54"/>
  <sheetViews>
    <sheetView showGridLines="0" workbookViewId="0">
      <pane ySplit="5" topLeftCell="A30" activePane="bottomLeft" state="frozen"/>
      <selection/>
      <selection pane="bottomLeft" activeCell="S34" sqref="S34"/>
    </sheetView>
  </sheetViews>
  <sheetFormatPr defaultColWidth="9" defaultRowHeight="16.5"/>
  <cols>
    <col min="1" max="3" width="9" style="173"/>
    <col min="4" max="4" width="11.875" style="173" customWidth="1"/>
    <col min="5" max="5" width="9" style="173" hidden="1" customWidth="1"/>
    <col min="6" max="6" width="13.875" style="174" customWidth="1"/>
    <col min="7" max="9" width="13.875" style="173" customWidth="1"/>
    <col min="10" max="21" width="7.75" style="173" customWidth="1"/>
    <col min="22" max="23" width="9.875" style="173" customWidth="1"/>
    <col min="24" max="16384" width="9" style="173"/>
  </cols>
  <sheetData>
    <row r="3" ht="20.25" spans="2:2">
      <c r="B3" s="175" t="s">
        <v>78</v>
      </c>
    </row>
    <row r="5" s="15" customFormat="1" ht="35.1" customHeight="1" spans="2:23">
      <c r="B5" s="176" t="s">
        <v>1</v>
      </c>
      <c r="C5" s="177" t="s">
        <v>2</v>
      </c>
      <c r="D5" s="177" t="s">
        <v>3</v>
      </c>
      <c r="E5" s="177" t="s">
        <v>4</v>
      </c>
      <c r="F5" s="178" t="s">
        <v>5</v>
      </c>
      <c r="G5" s="177" t="s">
        <v>79</v>
      </c>
      <c r="H5" s="179" t="s">
        <v>80</v>
      </c>
      <c r="I5" s="177" t="s">
        <v>81</v>
      </c>
      <c r="J5" s="177" t="s">
        <v>8</v>
      </c>
      <c r="K5" s="177" t="s">
        <v>9</v>
      </c>
      <c r="L5" s="177" t="s">
        <v>10</v>
      </c>
      <c r="M5" s="177" t="s">
        <v>11</v>
      </c>
      <c r="N5" s="177" t="s">
        <v>12</v>
      </c>
      <c r="O5" s="177" t="s">
        <v>13</v>
      </c>
      <c r="P5" s="177" t="s">
        <v>14</v>
      </c>
      <c r="Q5" s="177" t="s">
        <v>15</v>
      </c>
      <c r="R5" s="177" t="s">
        <v>16</v>
      </c>
      <c r="S5" s="177" t="s">
        <v>17</v>
      </c>
      <c r="T5" s="177" t="s">
        <v>18</v>
      </c>
      <c r="U5" s="177" t="s">
        <v>19</v>
      </c>
      <c r="V5" s="177" t="s">
        <v>20</v>
      </c>
      <c r="W5" s="198" t="s">
        <v>21</v>
      </c>
    </row>
    <row r="6" ht="17.25" spans="2:23">
      <c r="B6" s="180" t="s">
        <v>22</v>
      </c>
      <c r="C6" s="33" t="s">
        <v>23</v>
      </c>
      <c r="D6" s="33" t="s">
        <v>24</v>
      </c>
      <c r="E6" s="33" t="s">
        <v>25</v>
      </c>
      <c r="F6" s="181">
        <v>42940</v>
      </c>
      <c r="G6" s="182">
        <v>10</v>
      </c>
      <c r="H6" s="183">
        <v>4</v>
      </c>
      <c r="I6" s="182">
        <v>10</v>
      </c>
      <c r="J6" s="195">
        <v>0.3</v>
      </c>
      <c r="K6" s="195"/>
      <c r="L6" s="195"/>
      <c r="M6" s="195">
        <v>1</v>
      </c>
      <c r="N6" s="195">
        <v>1.5</v>
      </c>
      <c r="O6" s="195">
        <v>1</v>
      </c>
      <c r="P6" s="195">
        <v>1.5</v>
      </c>
      <c r="Q6" s="195"/>
      <c r="R6" s="195"/>
      <c r="S6" s="195"/>
      <c r="T6" s="195"/>
      <c r="U6" s="195"/>
      <c r="V6" s="195">
        <f>G6+H6+I6-J6-K6-L6-M6-N6-O6-P6-Q6-R6-S6-T6-U6</f>
        <v>18.7</v>
      </c>
      <c r="W6" s="199"/>
    </row>
    <row r="7" spans="2:23">
      <c r="B7" s="8"/>
      <c r="C7" s="9"/>
      <c r="D7" s="9"/>
      <c r="E7" s="9"/>
      <c r="F7" s="184"/>
      <c r="G7" s="185"/>
      <c r="H7" s="185"/>
      <c r="I7" s="185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5">
        <f t="shared" ref="V7:V53" si="0">G7+H7+I7-J7-K7-L7-M7-N7-O7-P7-Q7-R7-S7-T7-U7</f>
        <v>0</v>
      </c>
      <c r="W7" s="200">
        <f>SUM(J7:U7)</f>
        <v>0</v>
      </c>
    </row>
    <row r="8" spans="2:23">
      <c r="B8" s="180" t="s">
        <v>26</v>
      </c>
      <c r="C8" s="33" t="s">
        <v>27</v>
      </c>
      <c r="D8" s="33" t="s">
        <v>28</v>
      </c>
      <c r="E8" s="33" t="s">
        <v>29</v>
      </c>
      <c r="F8" s="181">
        <v>43080</v>
      </c>
      <c r="G8" s="182">
        <v>0</v>
      </c>
      <c r="H8" s="186">
        <v>3</v>
      </c>
      <c r="I8" s="182">
        <v>5</v>
      </c>
      <c r="J8" s="195"/>
      <c r="K8" s="195">
        <v>3</v>
      </c>
      <c r="L8" s="195"/>
      <c r="M8" s="195"/>
      <c r="N8" s="195"/>
      <c r="O8" s="195">
        <v>1</v>
      </c>
      <c r="P8" s="195">
        <v>2</v>
      </c>
      <c r="Q8" s="195"/>
      <c r="R8" s="195"/>
      <c r="S8" s="195"/>
      <c r="T8" s="195"/>
      <c r="U8" s="195"/>
      <c r="V8" s="195">
        <f t="shared" si="0"/>
        <v>2</v>
      </c>
      <c r="W8" s="199"/>
    </row>
    <row r="9" spans="2:23">
      <c r="B9" s="8"/>
      <c r="C9" s="9"/>
      <c r="D9" s="9"/>
      <c r="E9" s="9"/>
      <c r="F9" s="184"/>
      <c r="G9" s="185"/>
      <c r="H9" s="185"/>
      <c r="I9" s="185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5">
        <f t="shared" si="0"/>
        <v>0</v>
      </c>
      <c r="W9" s="200">
        <f>SUM(J9:U9)</f>
        <v>0</v>
      </c>
    </row>
    <row r="10" spans="2:23">
      <c r="B10" s="180" t="s">
        <v>30</v>
      </c>
      <c r="C10" s="33" t="s">
        <v>31</v>
      </c>
      <c r="D10" s="33" t="s">
        <v>32</v>
      </c>
      <c r="E10" s="33" t="s">
        <v>29</v>
      </c>
      <c r="F10" s="181">
        <v>41361</v>
      </c>
      <c r="G10" s="182">
        <v>2.7</v>
      </c>
      <c r="H10" s="186">
        <v>2</v>
      </c>
      <c r="I10" s="182">
        <v>10</v>
      </c>
      <c r="J10" s="195"/>
      <c r="K10" s="195"/>
      <c r="L10" s="195">
        <v>1.2</v>
      </c>
      <c r="M10" s="195"/>
      <c r="N10" s="195">
        <v>1.5</v>
      </c>
      <c r="O10" s="195">
        <v>1.5</v>
      </c>
      <c r="P10" s="195">
        <v>2</v>
      </c>
      <c r="Q10" s="195"/>
      <c r="R10" s="195"/>
      <c r="S10" s="195"/>
      <c r="T10" s="195"/>
      <c r="U10" s="195"/>
      <c r="V10" s="195">
        <f t="shared" si="0"/>
        <v>8.5</v>
      </c>
      <c r="W10" s="199"/>
    </row>
    <row r="11" spans="2:23">
      <c r="B11" s="8"/>
      <c r="C11" s="9"/>
      <c r="D11" s="9"/>
      <c r="E11" s="9"/>
      <c r="F11" s="184"/>
      <c r="G11" s="185"/>
      <c r="H11" s="185"/>
      <c r="I11" s="185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5">
        <f t="shared" si="0"/>
        <v>0</v>
      </c>
      <c r="W11" s="200">
        <f>SUM(J11:U11)</f>
        <v>0</v>
      </c>
    </row>
    <row r="12" spans="2:23">
      <c r="B12" s="180" t="s">
        <v>33</v>
      </c>
      <c r="C12" s="33" t="s">
        <v>34</v>
      </c>
      <c r="D12" s="33" t="s">
        <v>28</v>
      </c>
      <c r="E12" s="33" t="s">
        <v>29</v>
      </c>
      <c r="F12" s="181">
        <v>43290</v>
      </c>
      <c r="G12" s="182">
        <v>0</v>
      </c>
      <c r="H12" s="186">
        <v>3</v>
      </c>
      <c r="I12" s="182">
        <v>5</v>
      </c>
      <c r="J12" s="195"/>
      <c r="K12" s="195">
        <v>3</v>
      </c>
      <c r="L12" s="195">
        <v>1</v>
      </c>
      <c r="M12" s="195"/>
      <c r="N12" s="195"/>
      <c r="O12" s="195">
        <v>1</v>
      </c>
      <c r="P12" s="195">
        <v>1.5</v>
      </c>
      <c r="Q12" s="195"/>
      <c r="R12" s="195"/>
      <c r="S12" s="195"/>
      <c r="T12" s="195"/>
      <c r="U12" s="195"/>
      <c r="V12" s="195">
        <f t="shared" si="0"/>
        <v>1.5</v>
      </c>
      <c r="W12" s="199"/>
    </row>
    <row r="13" spans="2:23">
      <c r="B13" s="8"/>
      <c r="C13" s="9"/>
      <c r="D13" s="9"/>
      <c r="E13" s="9"/>
      <c r="F13" s="184"/>
      <c r="G13" s="185"/>
      <c r="H13" s="185"/>
      <c r="I13" s="185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5">
        <f t="shared" si="0"/>
        <v>0</v>
      </c>
      <c r="W13" s="200">
        <f>SUM(J13:U13)</f>
        <v>0</v>
      </c>
    </row>
    <row r="14" spans="2:23">
      <c r="B14" s="180" t="s">
        <v>35</v>
      </c>
      <c r="C14" s="33" t="s">
        <v>36</v>
      </c>
      <c r="D14" s="33" t="s">
        <v>37</v>
      </c>
      <c r="E14" s="33" t="s">
        <v>38</v>
      </c>
      <c r="F14" s="181">
        <v>43313</v>
      </c>
      <c r="G14" s="182">
        <v>0</v>
      </c>
      <c r="H14" s="186"/>
      <c r="I14" s="182">
        <v>5</v>
      </c>
      <c r="J14" s="195"/>
      <c r="K14" s="195"/>
      <c r="L14" s="195"/>
      <c r="M14" s="195"/>
      <c r="N14" s="195"/>
      <c r="O14" s="195">
        <v>1</v>
      </c>
      <c r="P14" s="195"/>
      <c r="Q14" s="195"/>
      <c r="R14" s="195"/>
      <c r="S14" s="195"/>
      <c r="T14" s="195"/>
      <c r="U14" s="195"/>
      <c r="V14" s="195">
        <f t="shared" si="0"/>
        <v>4</v>
      </c>
      <c r="W14" s="199"/>
    </row>
    <row r="15" spans="2:23">
      <c r="B15" s="8"/>
      <c r="C15" s="9"/>
      <c r="D15" s="9"/>
      <c r="E15" s="9"/>
      <c r="F15" s="184"/>
      <c r="G15" s="185"/>
      <c r="H15" s="185"/>
      <c r="I15" s="185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5">
        <f t="shared" si="0"/>
        <v>0</v>
      </c>
      <c r="W15" s="200">
        <f>SUM(J15:U15)</f>
        <v>0</v>
      </c>
    </row>
    <row r="16" spans="2:23">
      <c r="B16" s="180" t="s">
        <v>39</v>
      </c>
      <c r="C16" s="33" t="s">
        <v>40</v>
      </c>
      <c r="D16" s="33" t="s">
        <v>41</v>
      </c>
      <c r="E16" s="33" t="s">
        <v>29</v>
      </c>
      <c r="F16" s="181">
        <v>43397</v>
      </c>
      <c r="G16" s="182">
        <v>0</v>
      </c>
      <c r="H16" s="186">
        <v>2</v>
      </c>
      <c r="I16" s="182">
        <v>10</v>
      </c>
      <c r="J16" s="195"/>
      <c r="K16" s="195"/>
      <c r="L16" s="195">
        <v>1</v>
      </c>
      <c r="M16" s="195">
        <v>0.9</v>
      </c>
      <c r="N16" s="195"/>
      <c r="O16" s="195">
        <v>3.5</v>
      </c>
      <c r="P16" s="195">
        <v>1</v>
      </c>
      <c r="Q16" s="195"/>
      <c r="R16" s="195"/>
      <c r="S16" s="195"/>
      <c r="T16" s="195"/>
      <c r="U16" s="195"/>
      <c r="V16" s="195">
        <f t="shared" si="0"/>
        <v>5.6</v>
      </c>
      <c r="W16" s="199"/>
    </row>
    <row r="17" spans="2:23">
      <c r="B17" s="8"/>
      <c r="C17" s="9"/>
      <c r="D17" s="9"/>
      <c r="E17" s="9"/>
      <c r="F17" s="184"/>
      <c r="G17" s="185"/>
      <c r="H17" s="185"/>
      <c r="I17" s="185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5">
        <f t="shared" si="0"/>
        <v>0</v>
      </c>
      <c r="W17" s="200">
        <f>SUM(J17:U17)</f>
        <v>0</v>
      </c>
    </row>
    <row r="18" spans="2:23">
      <c r="B18" s="180" t="s">
        <v>42</v>
      </c>
      <c r="C18" s="33" t="s">
        <v>43</v>
      </c>
      <c r="D18" s="33" t="s">
        <v>32</v>
      </c>
      <c r="E18" s="33" t="s">
        <v>25</v>
      </c>
      <c r="F18" s="181">
        <v>37536</v>
      </c>
      <c r="G18" s="182">
        <v>12.5</v>
      </c>
      <c r="H18" s="186">
        <v>4</v>
      </c>
      <c r="I18" s="182">
        <v>15</v>
      </c>
      <c r="J18" s="195"/>
      <c r="K18" s="195"/>
      <c r="L18" s="195"/>
      <c r="M18" s="195"/>
      <c r="N18" s="195"/>
      <c r="O18" s="195">
        <v>1</v>
      </c>
      <c r="P18" s="195"/>
      <c r="Q18" s="195"/>
      <c r="R18" s="195"/>
      <c r="S18" s="195"/>
      <c r="T18" s="195"/>
      <c r="U18" s="195"/>
      <c r="V18" s="195">
        <f t="shared" si="0"/>
        <v>30.5</v>
      </c>
      <c r="W18" s="199"/>
    </row>
    <row r="19" spans="2:23">
      <c r="B19" s="8"/>
      <c r="C19" s="9"/>
      <c r="D19" s="9"/>
      <c r="E19" s="9"/>
      <c r="F19" s="184"/>
      <c r="G19" s="185"/>
      <c r="H19" s="185"/>
      <c r="I19" s="185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5">
        <f t="shared" si="0"/>
        <v>0</v>
      </c>
      <c r="W19" s="200">
        <f>SUM(J19:U19)</f>
        <v>0</v>
      </c>
    </row>
    <row r="20" spans="2:23">
      <c r="B20" s="180" t="s">
        <v>44</v>
      </c>
      <c r="C20" s="33" t="s">
        <v>45</v>
      </c>
      <c r="D20" s="33" t="s">
        <v>24</v>
      </c>
      <c r="E20" s="33" t="s">
        <v>29</v>
      </c>
      <c r="F20" s="181">
        <v>43521</v>
      </c>
      <c r="G20" s="182">
        <v>0</v>
      </c>
      <c r="H20" s="186">
        <v>4</v>
      </c>
      <c r="I20" s="182">
        <v>5</v>
      </c>
      <c r="J20" s="195"/>
      <c r="K20" s="195"/>
      <c r="L20" s="195">
        <v>0.3</v>
      </c>
      <c r="M20" s="195">
        <v>0.3</v>
      </c>
      <c r="N20" s="195">
        <v>0.5</v>
      </c>
      <c r="O20" s="195">
        <v>1</v>
      </c>
      <c r="P20" s="195">
        <v>1.5</v>
      </c>
      <c r="Q20" s="195"/>
      <c r="R20" s="195"/>
      <c r="S20" s="195"/>
      <c r="T20" s="195"/>
      <c r="U20" s="195"/>
      <c r="V20" s="195">
        <f t="shared" si="0"/>
        <v>5.4</v>
      </c>
      <c r="W20" s="199"/>
    </row>
    <row r="21" spans="2:23">
      <c r="B21" s="8"/>
      <c r="C21" s="9"/>
      <c r="D21" s="9"/>
      <c r="E21" s="9"/>
      <c r="F21" s="184"/>
      <c r="G21" s="185"/>
      <c r="H21" s="185"/>
      <c r="I21" s="185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5">
        <f t="shared" si="0"/>
        <v>0</v>
      </c>
      <c r="W21" s="200">
        <f>SUM(J21:U21)</f>
        <v>0</v>
      </c>
    </row>
    <row r="22" spans="2:23">
      <c r="B22" s="187" t="s">
        <v>46</v>
      </c>
      <c r="C22" s="33" t="s">
        <v>47</v>
      </c>
      <c r="D22" s="33" t="s">
        <v>41</v>
      </c>
      <c r="E22" s="33" t="s">
        <v>38</v>
      </c>
      <c r="F22" s="181">
        <v>43663</v>
      </c>
      <c r="G22" s="182">
        <v>0</v>
      </c>
      <c r="H22" s="186">
        <v>1</v>
      </c>
      <c r="I22" s="182">
        <v>0</v>
      </c>
      <c r="J22" s="195"/>
      <c r="K22" s="195"/>
      <c r="L22" s="195"/>
      <c r="M22" s="195"/>
      <c r="N22" s="195"/>
      <c r="O22" s="195">
        <v>0.6</v>
      </c>
      <c r="P22" s="195">
        <v>0.4</v>
      </c>
      <c r="Q22" s="195"/>
      <c r="R22" s="195"/>
      <c r="S22" s="195"/>
      <c r="T22" s="195"/>
      <c r="U22" s="195"/>
      <c r="V22" s="195">
        <f t="shared" si="0"/>
        <v>0</v>
      </c>
      <c r="W22" s="199"/>
    </row>
    <row r="23" s="172" customFormat="1" spans="1:29">
      <c r="A23" s="188"/>
      <c r="B23" s="189"/>
      <c r="C23" s="190"/>
      <c r="D23" s="190"/>
      <c r="E23" s="190"/>
      <c r="F23" s="191"/>
      <c r="G23" s="192"/>
      <c r="H23" s="192"/>
      <c r="I23" s="192"/>
      <c r="J23" s="197"/>
      <c r="K23" s="197"/>
      <c r="L23" s="197"/>
      <c r="M23" s="197"/>
      <c r="N23" s="197"/>
      <c r="O23" s="197"/>
      <c r="P23" s="197">
        <v>0.6</v>
      </c>
      <c r="Q23" s="197"/>
      <c r="R23" s="197"/>
      <c r="S23" s="197"/>
      <c r="T23" s="197"/>
      <c r="U23" s="197"/>
      <c r="V23" s="195">
        <f t="shared" si="0"/>
        <v>-0.6</v>
      </c>
      <c r="W23" s="201">
        <f>SUM(J23:U23)</f>
        <v>0.6</v>
      </c>
      <c r="X23" s="188"/>
      <c r="Y23" s="188"/>
      <c r="Z23" s="188"/>
      <c r="AA23" s="188"/>
      <c r="AB23" s="188"/>
      <c r="AC23" s="188"/>
    </row>
    <row r="24" spans="2:23">
      <c r="B24" s="187" t="s">
        <v>48</v>
      </c>
      <c r="C24" s="193" t="s">
        <v>49</v>
      </c>
      <c r="D24" s="33" t="s">
        <v>28</v>
      </c>
      <c r="E24" s="33" t="s">
        <v>29</v>
      </c>
      <c r="F24" s="181">
        <v>43780</v>
      </c>
      <c r="G24" s="182">
        <v>0</v>
      </c>
      <c r="H24" s="194"/>
      <c r="I24" s="182">
        <v>0</v>
      </c>
      <c r="J24" s="195"/>
      <c r="K24" s="195"/>
      <c r="L24" s="195"/>
      <c r="M24" s="195"/>
      <c r="N24" s="195"/>
      <c r="O24" s="195">
        <v>2.5</v>
      </c>
      <c r="P24" s="195"/>
      <c r="Q24" s="195"/>
      <c r="R24" s="195"/>
      <c r="S24" s="195"/>
      <c r="T24" s="195"/>
      <c r="U24" s="195"/>
      <c r="V24" s="195">
        <f t="shared" si="0"/>
        <v>-2.5</v>
      </c>
      <c r="W24" s="199"/>
    </row>
    <row r="25" s="172" customFormat="1" spans="1:29">
      <c r="A25" s="188"/>
      <c r="B25" s="189"/>
      <c r="C25" s="190"/>
      <c r="D25" s="9"/>
      <c r="E25" s="9"/>
      <c r="F25" s="191"/>
      <c r="G25" s="192"/>
      <c r="H25" s="192"/>
      <c r="I25" s="192"/>
      <c r="J25" s="197"/>
      <c r="K25" s="197"/>
      <c r="L25" s="197"/>
      <c r="M25" s="197"/>
      <c r="N25" s="197"/>
      <c r="O25" s="197"/>
      <c r="P25" s="197">
        <v>0.5</v>
      </c>
      <c r="Q25" s="197"/>
      <c r="R25" s="197"/>
      <c r="S25" s="197"/>
      <c r="T25" s="197"/>
      <c r="U25" s="197"/>
      <c r="V25" s="195">
        <f t="shared" si="0"/>
        <v>-0.5</v>
      </c>
      <c r="W25" s="201">
        <f>SUM(J25:V25)</f>
        <v>0</v>
      </c>
      <c r="X25" s="188"/>
      <c r="Y25" s="188"/>
      <c r="Z25" s="188"/>
      <c r="AA25" s="188"/>
      <c r="AB25" s="188"/>
      <c r="AC25" s="188"/>
    </row>
    <row r="26" spans="1:29">
      <c r="A26" s="188"/>
      <c r="B26" s="180">
        <v>99031</v>
      </c>
      <c r="C26" s="193" t="s">
        <v>50</v>
      </c>
      <c r="D26" s="33" t="s">
        <v>32</v>
      </c>
      <c r="E26" s="33" t="s">
        <v>25</v>
      </c>
      <c r="F26" s="181">
        <v>39293</v>
      </c>
      <c r="G26" s="182">
        <v>5</v>
      </c>
      <c r="H26" s="194">
        <v>3</v>
      </c>
      <c r="I26" s="182">
        <v>15</v>
      </c>
      <c r="J26" s="195"/>
      <c r="K26" s="195"/>
      <c r="L26" s="195"/>
      <c r="M26" s="195"/>
      <c r="N26" s="195"/>
      <c r="O26" s="195">
        <v>1</v>
      </c>
      <c r="P26" s="195">
        <v>5</v>
      </c>
      <c r="Q26" s="195"/>
      <c r="R26" s="195"/>
      <c r="S26" s="195"/>
      <c r="T26" s="195"/>
      <c r="U26" s="195"/>
      <c r="V26" s="195">
        <f t="shared" si="0"/>
        <v>17</v>
      </c>
      <c r="W26" s="199"/>
      <c r="X26" s="188"/>
      <c r="Y26" s="188"/>
      <c r="Z26" s="188"/>
      <c r="AA26" s="188"/>
      <c r="AB26" s="188"/>
      <c r="AC26" s="188"/>
    </row>
    <row r="27" s="172" customFormat="1" spans="1:29">
      <c r="A27" s="188"/>
      <c r="B27" s="189"/>
      <c r="C27" s="190"/>
      <c r="D27" s="9"/>
      <c r="E27" s="190"/>
      <c r="F27" s="191"/>
      <c r="G27" s="192"/>
      <c r="H27" s="192"/>
      <c r="I27" s="192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5">
        <f t="shared" si="0"/>
        <v>0</v>
      </c>
      <c r="W27" s="201"/>
      <c r="X27" s="188"/>
      <c r="Y27" s="188"/>
      <c r="Z27" s="188"/>
      <c r="AA27" s="188"/>
      <c r="AB27" s="188"/>
      <c r="AC27" s="188"/>
    </row>
    <row r="28" spans="1:29">
      <c r="A28" s="188"/>
      <c r="B28" s="180">
        <v>99500</v>
      </c>
      <c r="C28" s="193" t="s">
        <v>51</v>
      </c>
      <c r="D28" s="33" t="s">
        <v>52</v>
      </c>
      <c r="E28" s="33" t="s">
        <v>38</v>
      </c>
      <c r="F28" s="181">
        <v>41432</v>
      </c>
      <c r="G28" s="182">
        <v>2</v>
      </c>
      <c r="H28" s="194"/>
      <c r="I28" s="182">
        <v>5</v>
      </c>
      <c r="J28" s="195"/>
      <c r="K28" s="195">
        <v>2</v>
      </c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>
        <f t="shared" si="0"/>
        <v>5</v>
      </c>
      <c r="W28" s="199"/>
      <c r="X28" s="188"/>
      <c r="Y28" s="188"/>
      <c r="Z28" s="188"/>
      <c r="AA28" s="188"/>
      <c r="AB28" s="188"/>
      <c r="AC28" s="188"/>
    </row>
    <row r="29" s="172" customFormat="1" spans="1:29">
      <c r="A29" s="188"/>
      <c r="B29" s="189"/>
      <c r="C29" s="190"/>
      <c r="D29" s="190"/>
      <c r="E29" s="190"/>
      <c r="F29" s="191"/>
      <c r="G29" s="192"/>
      <c r="H29" s="192"/>
      <c r="I29" s="192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5">
        <f t="shared" si="0"/>
        <v>0</v>
      </c>
      <c r="W29" s="201"/>
      <c r="X29" s="188"/>
      <c r="Y29" s="188"/>
      <c r="Z29" s="188"/>
      <c r="AA29" s="188"/>
      <c r="AB29" s="188"/>
      <c r="AC29" s="188"/>
    </row>
    <row r="30" spans="1:29">
      <c r="A30" s="188"/>
      <c r="B30" s="180">
        <v>99771</v>
      </c>
      <c r="C30" s="33" t="s">
        <v>82</v>
      </c>
      <c r="D30" s="33" t="s">
        <v>52</v>
      </c>
      <c r="E30" s="33" t="s">
        <v>54</v>
      </c>
      <c r="F30" s="181">
        <v>42699</v>
      </c>
      <c r="G30" s="182">
        <v>4</v>
      </c>
      <c r="H30" s="194"/>
      <c r="I30" s="182">
        <v>5</v>
      </c>
      <c r="J30" s="195"/>
      <c r="K30" s="195"/>
      <c r="L30" s="195"/>
      <c r="M30" s="195"/>
      <c r="N30" s="195"/>
      <c r="O30" s="195"/>
      <c r="P30" s="195">
        <v>1</v>
      </c>
      <c r="Q30" s="195"/>
      <c r="R30" s="195"/>
      <c r="S30" s="195"/>
      <c r="T30" s="195"/>
      <c r="U30" s="195"/>
      <c r="V30" s="195">
        <f t="shared" si="0"/>
        <v>8</v>
      </c>
      <c r="W30" s="199"/>
      <c r="X30" s="188"/>
      <c r="Y30" s="188"/>
      <c r="Z30" s="188"/>
      <c r="AA30" s="188"/>
      <c r="AB30" s="188"/>
      <c r="AC30" s="188"/>
    </row>
    <row r="31" s="172" customFormat="1" spans="1:29">
      <c r="A31" s="188"/>
      <c r="B31" s="189"/>
      <c r="C31" s="190"/>
      <c r="D31" s="190"/>
      <c r="E31" s="190"/>
      <c r="F31" s="191"/>
      <c r="G31" s="192"/>
      <c r="H31" s="192"/>
      <c r="I31" s="192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5">
        <f t="shared" si="0"/>
        <v>0</v>
      </c>
      <c r="W31" s="201"/>
      <c r="X31" s="188"/>
      <c r="Y31" s="188"/>
      <c r="Z31" s="188"/>
      <c r="AA31" s="188"/>
      <c r="AB31" s="188"/>
      <c r="AC31" s="188"/>
    </row>
    <row r="32" spans="1:29">
      <c r="A32" s="188"/>
      <c r="B32" s="180">
        <v>5180004</v>
      </c>
      <c r="C32" s="33" t="s">
        <v>55</v>
      </c>
      <c r="D32" s="33" t="s">
        <v>52</v>
      </c>
      <c r="E32" s="33" t="s">
        <v>38</v>
      </c>
      <c r="F32" s="181">
        <v>43108</v>
      </c>
      <c r="G32" s="182">
        <v>2</v>
      </c>
      <c r="H32" s="194">
        <v>3.5</v>
      </c>
      <c r="I32" s="182">
        <v>5</v>
      </c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>
        <f t="shared" si="0"/>
        <v>10.5</v>
      </c>
      <c r="W32" s="199"/>
      <c r="X32" s="188"/>
      <c r="Y32" s="188"/>
      <c r="Z32" s="188"/>
      <c r="AA32" s="188"/>
      <c r="AB32" s="188"/>
      <c r="AC32" s="188"/>
    </row>
    <row r="33" spans="2:29">
      <c r="B33" s="189"/>
      <c r="C33" s="190"/>
      <c r="D33" s="190"/>
      <c r="E33" s="190"/>
      <c r="F33" s="191"/>
      <c r="G33" s="192"/>
      <c r="H33" s="192"/>
      <c r="I33" s="192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5">
        <f t="shared" si="0"/>
        <v>0</v>
      </c>
      <c r="W33" s="201"/>
      <c r="X33" s="188"/>
      <c r="Y33" s="188"/>
      <c r="Z33" s="188"/>
      <c r="AA33" s="188"/>
      <c r="AB33" s="188"/>
      <c r="AC33" s="188"/>
    </row>
    <row r="34" spans="1:29">
      <c r="A34" s="188"/>
      <c r="B34" s="180" t="s">
        <v>56</v>
      </c>
      <c r="C34" s="33" t="s">
        <v>57</v>
      </c>
      <c r="D34" s="33" t="s">
        <v>52</v>
      </c>
      <c r="E34" s="33" t="s">
        <v>38</v>
      </c>
      <c r="F34" s="181">
        <v>43784</v>
      </c>
      <c r="G34" s="182">
        <v>0</v>
      </c>
      <c r="H34" s="194"/>
      <c r="I34" s="182">
        <v>10</v>
      </c>
      <c r="J34" s="195"/>
      <c r="K34" s="195"/>
      <c r="L34" s="195">
        <v>10</v>
      </c>
      <c r="M34" s="195"/>
      <c r="N34" s="195"/>
      <c r="O34" s="195"/>
      <c r="P34" s="195"/>
      <c r="Q34" s="195"/>
      <c r="R34" s="195"/>
      <c r="S34" s="195"/>
      <c r="T34" s="195"/>
      <c r="U34" s="195"/>
      <c r="V34" s="195">
        <f t="shared" si="0"/>
        <v>0</v>
      </c>
      <c r="W34" s="199"/>
      <c r="X34" s="188"/>
      <c r="Y34" s="188"/>
      <c r="Z34" s="188"/>
      <c r="AA34" s="188"/>
      <c r="AB34" s="188"/>
      <c r="AC34" s="188"/>
    </row>
    <row r="35" spans="2:29">
      <c r="B35" s="189"/>
      <c r="C35" s="190"/>
      <c r="D35" s="190"/>
      <c r="E35" s="190"/>
      <c r="F35" s="191"/>
      <c r="G35" s="192"/>
      <c r="H35" s="192"/>
      <c r="I35" s="192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5">
        <f t="shared" si="0"/>
        <v>0</v>
      </c>
      <c r="W35" s="201"/>
      <c r="X35" s="188"/>
      <c r="Y35" s="188"/>
      <c r="Z35" s="188"/>
      <c r="AA35" s="188"/>
      <c r="AB35" s="188"/>
      <c r="AC35" s="188"/>
    </row>
    <row r="36" spans="1:29">
      <c r="A36" s="188"/>
      <c r="B36" s="180" t="s">
        <v>58</v>
      </c>
      <c r="C36" s="33" t="s">
        <v>59</v>
      </c>
      <c r="D36" s="33" t="s">
        <v>32</v>
      </c>
      <c r="E36" s="33" t="s">
        <v>29</v>
      </c>
      <c r="F36" s="181">
        <v>40262</v>
      </c>
      <c r="G36" s="182">
        <v>2.5</v>
      </c>
      <c r="H36" s="194">
        <v>3</v>
      </c>
      <c r="I36" s="182">
        <v>10</v>
      </c>
      <c r="J36" s="195"/>
      <c r="K36" s="195"/>
      <c r="L36" s="195"/>
      <c r="M36" s="195"/>
      <c r="N36" s="195"/>
      <c r="O36" s="195">
        <v>1</v>
      </c>
      <c r="P36" s="195"/>
      <c r="Q36" s="195"/>
      <c r="R36" s="195"/>
      <c r="S36" s="195"/>
      <c r="T36" s="195"/>
      <c r="U36" s="195"/>
      <c r="V36" s="195">
        <f t="shared" si="0"/>
        <v>14.5</v>
      </c>
      <c r="W36" s="199"/>
      <c r="X36" s="188"/>
      <c r="Y36" s="188"/>
      <c r="Z36" s="188"/>
      <c r="AA36" s="188"/>
      <c r="AB36" s="188"/>
      <c r="AC36" s="188"/>
    </row>
    <row r="37" spans="2:29">
      <c r="B37" s="189"/>
      <c r="C37" s="190"/>
      <c r="D37" s="9"/>
      <c r="E37" s="190"/>
      <c r="F37" s="191"/>
      <c r="G37" s="192"/>
      <c r="H37" s="192"/>
      <c r="I37" s="192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5">
        <f t="shared" si="0"/>
        <v>0</v>
      </c>
      <c r="W37" s="201"/>
      <c r="X37" s="188"/>
      <c r="Y37" s="188"/>
      <c r="Z37" s="188"/>
      <c r="AA37" s="188"/>
      <c r="AB37" s="188"/>
      <c r="AC37" s="188"/>
    </row>
    <row r="38" spans="1:29">
      <c r="A38" s="188"/>
      <c r="B38" s="180" t="s">
        <v>60</v>
      </c>
      <c r="C38" s="33" t="s">
        <v>61</v>
      </c>
      <c r="D38" s="33" t="s">
        <v>32</v>
      </c>
      <c r="E38" s="33" t="s">
        <v>29</v>
      </c>
      <c r="F38" s="181">
        <v>40413</v>
      </c>
      <c r="G38" s="182">
        <v>5</v>
      </c>
      <c r="H38" s="194">
        <v>2</v>
      </c>
      <c r="I38" s="182">
        <v>10</v>
      </c>
      <c r="J38" s="195"/>
      <c r="K38" s="195"/>
      <c r="L38" s="195">
        <v>0.5</v>
      </c>
      <c r="M38" s="195">
        <f>1+0.3</f>
        <v>1.3</v>
      </c>
      <c r="N38" s="195"/>
      <c r="O38" s="195">
        <v>2.25</v>
      </c>
      <c r="P38" s="195">
        <v>5.3</v>
      </c>
      <c r="Q38" s="195"/>
      <c r="R38" s="195"/>
      <c r="S38" s="195"/>
      <c r="T38" s="195"/>
      <c r="U38" s="195"/>
      <c r="V38" s="195">
        <f t="shared" si="0"/>
        <v>7.65</v>
      </c>
      <c r="W38" s="199"/>
      <c r="X38" s="188"/>
      <c r="Y38" s="188"/>
      <c r="Z38" s="188"/>
      <c r="AA38" s="188"/>
      <c r="AB38" s="188"/>
      <c r="AC38" s="188"/>
    </row>
    <row r="39" spans="2:29">
      <c r="B39" s="189"/>
      <c r="C39" s="190"/>
      <c r="D39" s="9"/>
      <c r="E39" s="190"/>
      <c r="F39" s="191"/>
      <c r="G39" s="192"/>
      <c r="H39" s="192"/>
      <c r="I39" s="192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5">
        <f t="shared" si="0"/>
        <v>0</v>
      </c>
      <c r="W39" s="201"/>
      <c r="X39" s="188"/>
      <c r="Y39" s="188"/>
      <c r="Z39" s="188"/>
      <c r="AA39" s="188"/>
      <c r="AB39" s="188"/>
      <c r="AC39" s="188"/>
    </row>
    <row r="40" spans="1:29">
      <c r="A40" s="188"/>
      <c r="B40" s="180" t="s">
        <v>64</v>
      </c>
      <c r="C40" s="33" t="s">
        <v>65</v>
      </c>
      <c r="D40" s="33" t="s">
        <v>32</v>
      </c>
      <c r="E40" s="33" t="s">
        <v>29</v>
      </c>
      <c r="F40" s="181">
        <v>42555</v>
      </c>
      <c r="G40" s="182">
        <v>0</v>
      </c>
      <c r="H40" s="194"/>
      <c r="I40" s="182">
        <v>5</v>
      </c>
      <c r="J40" s="195"/>
      <c r="K40" s="195"/>
      <c r="L40" s="195"/>
      <c r="M40" s="195"/>
      <c r="N40" s="195"/>
      <c r="O40" s="195">
        <v>1</v>
      </c>
      <c r="P40" s="195"/>
      <c r="Q40" s="195"/>
      <c r="R40" s="195"/>
      <c r="S40" s="195"/>
      <c r="T40" s="195"/>
      <c r="U40" s="195"/>
      <c r="V40" s="195">
        <f t="shared" si="0"/>
        <v>4</v>
      </c>
      <c r="W40" s="199"/>
      <c r="X40" s="188"/>
      <c r="Y40" s="188"/>
      <c r="Z40" s="188"/>
      <c r="AA40" s="188"/>
      <c r="AB40" s="188"/>
      <c r="AC40" s="188"/>
    </row>
    <row r="41" spans="2:29">
      <c r="B41" s="189"/>
      <c r="C41" s="190"/>
      <c r="D41" s="9"/>
      <c r="E41" s="190"/>
      <c r="F41" s="191"/>
      <c r="G41" s="192"/>
      <c r="H41" s="192"/>
      <c r="I41" s="192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5">
        <f t="shared" si="0"/>
        <v>0</v>
      </c>
      <c r="W41" s="201"/>
      <c r="X41" s="188"/>
      <c r="Y41" s="188"/>
      <c r="Z41" s="188"/>
      <c r="AA41" s="188"/>
      <c r="AB41" s="188"/>
      <c r="AC41" s="188"/>
    </row>
    <row r="42" spans="1:29">
      <c r="A42" s="188"/>
      <c r="B42" s="180" t="s">
        <v>66</v>
      </c>
      <c r="C42" s="33" t="s">
        <v>67</v>
      </c>
      <c r="D42" s="33" t="s">
        <v>52</v>
      </c>
      <c r="E42" s="33" t="s">
        <v>38</v>
      </c>
      <c r="F42" s="181">
        <v>39990</v>
      </c>
      <c r="G42" s="182">
        <v>5</v>
      </c>
      <c r="H42" s="194">
        <v>5.5</v>
      </c>
      <c r="I42" s="182">
        <v>10</v>
      </c>
      <c r="J42" s="195">
        <v>1</v>
      </c>
      <c r="K42" s="195">
        <v>1</v>
      </c>
      <c r="L42" s="195"/>
      <c r="M42" s="195"/>
      <c r="N42" s="195">
        <v>1</v>
      </c>
      <c r="O42" s="195"/>
      <c r="P42" s="195">
        <v>1</v>
      </c>
      <c r="Q42" s="195"/>
      <c r="R42" s="195"/>
      <c r="S42" s="195"/>
      <c r="T42" s="195"/>
      <c r="U42" s="195"/>
      <c r="V42" s="195">
        <f t="shared" si="0"/>
        <v>16.5</v>
      </c>
      <c r="W42" s="199"/>
      <c r="X42" s="188"/>
      <c r="Y42" s="188"/>
      <c r="Z42" s="188"/>
      <c r="AA42" s="188"/>
      <c r="AB42" s="188"/>
      <c r="AC42" s="188"/>
    </row>
    <row r="43" spans="2:29">
      <c r="B43" s="189"/>
      <c r="C43" s="190"/>
      <c r="D43" s="190"/>
      <c r="E43" s="190"/>
      <c r="F43" s="191"/>
      <c r="G43" s="192"/>
      <c r="H43" s="192"/>
      <c r="I43" s="192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5">
        <f t="shared" si="0"/>
        <v>0</v>
      </c>
      <c r="W43" s="201"/>
      <c r="X43" s="188"/>
      <c r="Y43" s="188"/>
      <c r="Z43" s="188"/>
      <c r="AA43" s="188"/>
      <c r="AB43" s="188"/>
      <c r="AC43" s="188"/>
    </row>
    <row r="44" spans="1:29">
      <c r="A44" s="188"/>
      <c r="B44" s="180">
        <v>4000332</v>
      </c>
      <c r="C44" s="33" t="s">
        <v>68</v>
      </c>
      <c r="D44" s="33" t="s">
        <v>52</v>
      </c>
      <c r="E44" s="33" t="s">
        <v>38</v>
      </c>
      <c r="F44" s="181">
        <v>37705</v>
      </c>
      <c r="G44" s="182">
        <v>5</v>
      </c>
      <c r="H44" s="194">
        <v>5.75</v>
      </c>
      <c r="I44" s="182">
        <v>15</v>
      </c>
      <c r="J44" s="195"/>
      <c r="K44" s="195">
        <v>3</v>
      </c>
      <c r="L44" s="195"/>
      <c r="M44" s="195"/>
      <c r="N44" s="195"/>
      <c r="O44" s="195"/>
      <c r="P44" s="195">
        <v>1</v>
      </c>
      <c r="Q44" s="195"/>
      <c r="R44" s="195"/>
      <c r="S44" s="195"/>
      <c r="T44" s="195"/>
      <c r="U44" s="195"/>
      <c r="V44" s="195">
        <f t="shared" si="0"/>
        <v>21.75</v>
      </c>
      <c r="W44" s="199"/>
      <c r="X44" s="188"/>
      <c r="Y44" s="188"/>
      <c r="Z44" s="188"/>
      <c r="AA44" s="188"/>
      <c r="AB44" s="188"/>
      <c r="AC44" s="188"/>
    </row>
    <row r="45" spans="2:29">
      <c r="B45" s="189"/>
      <c r="C45" s="190"/>
      <c r="D45" s="190"/>
      <c r="E45" s="190"/>
      <c r="F45" s="191"/>
      <c r="G45" s="192"/>
      <c r="H45" s="192"/>
      <c r="I45" s="192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5">
        <f t="shared" si="0"/>
        <v>0</v>
      </c>
      <c r="W45" s="201"/>
      <c r="X45" s="188"/>
      <c r="Y45" s="188"/>
      <c r="Z45" s="188"/>
      <c r="AA45" s="188"/>
      <c r="AB45" s="188"/>
      <c r="AC45" s="188"/>
    </row>
    <row r="46" spans="1:29">
      <c r="A46" s="188"/>
      <c r="B46" s="180" t="s">
        <v>69</v>
      </c>
      <c r="C46" s="33" t="s">
        <v>70</v>
      </c>
      <c r="D46" s="33" t="s">
        <v>52</v>
      </c>
      <c r="E46" s="33" t="s">
        <v>71</v>
      </c>
      <c r="F46" s="181">
        <v>40585</v>
      </c>
      <c r="G46" s="182">
        <v>5</v>
      </c>
      <c r="H46" s="194">
        <v>5.8</v>
      </c>
      <c r="I46" s="182">
        <v>10</v>
      </c>
      <c r="J46" s="195">
        <v>1</v>
      </c>
      <c r="K46" s="195"/>
      <c r="L46" s="195"/>
      <c r="M46" s="195"/>
      <c r="N46" s="195">
        <v>1</v>
      </c>
      <c r="O46" s="195">
        <v>1</v>
      </c>
      <c r="P46" s="195"/>
      <c r="Q46" s="195"/>
      <c r="R46" s="195"/>
      <c r="S46" s="195"/>
      <c r="T46" s="195"/>
      <c r="U46" s="195"/>
      <c r="V46" s="195">
        <f t="shared" si="0"/>
        <v>17.8</v>
      </c>
      <c r="W46" s="199"/>
      <c r="X46" s="188"/>
      <c r="Y46" s="188"/>
      <c r="Z46" s="188"/>
      <c r="AA46" s="188"/>
      <c r="AB46" s="188"/>
      <c r="AC46" s="188"/>
    </row>
    <row r="47" spans="2:29">
      <c r="B47" s="189"/>
      <c r="C47" s="190"/>
      <c r="D47" s="190"/>
      <c r="E47" s="190"/>
      <c r="F47" s="191"/>
      <c r="G47" s="192"/>
      <c r="H47" s="192"/>
      <c r="I47" s="192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5">
        <f t="shared" si="0"/>
        <v>0</v>
      </c>
      <c r="W47" s="201"/>
      <c r="X47" s="188"/>
      <c r="Y47" s="188"/>
      <c r="Z47" s="188"/>
      <c r="AA47" s="188"/>
      <c r="AB47" s="188"/>
      <c r="AC47" s="188"/>
    </row>
    <row r="48" spans="1:29">
      <c r="A48" s="188"/>
      <c r="B48" s="180" t="s">
        <v>72</v>
      </c>
      <c r="C48" s="33" t="s">
        <v>73</v>
      </c>
      <c r="D48" s="33" t="s">
        <v>52</v>
      </c>
      <c r="E48" s="33" t="s">
        <v>74</v>
      </c>
      <c r="F48" s="181">
        <v>41267</v>
      </c>
      <c r="G48" s="182">
        <v>5</v>
      </c>
      <c r="H48" s="194">
        <v>5.8</v>
      </c>
      <c r="I48" s="182">
        <v>10</v>
      </c>
      <c r="J48" s="195"/>
      <c r="K48" s="195"/>
      <c r="L48" s="195"/>
      <c r="M48" s="195">
        <v>1</v>
      </c>
      <c r="N48" s="195"/>
      <c r="O48" s="195">
        <v>1</v>
      </c>
      <c r="P48" s="195">
        <v>2</v>
      </c>
      <c r="Q48" s="195"/>
      <c r="R48" s="195"/>
      <c r="S48" s="195"/>
      <c r="T48" s="195"/>
      <c r="U48" s="195"/>
      <c r="V48" s="195">
        <f t="shared" si="0"/>
        <v>16.8</v>
      </c>
      <c r="W48" s="199"/>
      <c r="X48" s="188"/>
      <c r="Y48" s="188"/>
      <c r="Z48" s="188"/>
      <c r="AA48" s="188"/>
      <c r="AB48" s="188"/>
      <c r="AC48" s="188"/>
    </row>
    <row r="49" spans="2:29">
      <c r="B49" s="189"/>
      <c r="C49" s="190"/>
      <c r="D49" s="190"/>
      <c r="E49" s="190"/>
      <c r="F49" s="191"/>
      <c r="G49" s="192"/>
      <c r="H49" s="192"/>
      <c r="I49" s="192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5">
        <f t="shared" si="0"/>
        <v>0</v>
      </c>
      <c r="W49" s="201"/>
      <c r="X49" s="188"/>
      <c r="Y49" s="188"/>
      <c r="Z49" s="188"/>
      <c r="AA49" s="188"/>
      <c r="AB49" s="188"/>
      <c r="AC49" s="188"/>
    </row>
    <row r="50" spans="1:29">
      <c r="A50" s="188"/>
      <c r="B50" s="180" t="s">
        <v>75</v>
      </c>
      <c r="C50" s="33" t="s">
        <v>76</v>
      </c>
      <c r="D50" s="33" t="s">
        <v>52</v>
      </c>
      <c r="E50" s="33" t="s">
        <v>74</v>
      </c>
      <c r="F50" s="181">
        <v>42936</v>
      </c>
      <c r="G50" s="182">
        <v>5</v>
      </c>
      <c r="H50" s="194">
        <v>1</v>
      </c>
      <c r="I50" s="182">
        <v>10</v>
      </c>
      <c r="J50" s="195"/>
      <c r="K50" s="195">
        <v>1</v>
      </c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>
        <f t="shared" si="0"/>
        <v>15</v>
      </c>
      <c r="W50" s="199"/>
      <c r="X50" s="188"/>
      <c r="Y50" s="188"/>
      <c r="Z50" s="188"/>
      <c r="AA50" s="188"/>
      <c r="AB50" s="188"/>
      <c r="AC50" s="188"/>
    </row>
    <row r="51" spans="2:29">
      <c r="B51" s="189"/>
      <c r="C51" s="190"/>
      <c r="D51" s="190"/>
      <c r="E51" s="190"/>
      <c r="F51" s="191"/>
      <c r="G51" s="192"/>
      <c r="H51" s="192"/>
      <c r="I51" s="192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5">
        <f t="shared" si="0"/>
        <v>0</v>
      </c>
      <c r="W51" s="201"/>
      <c r="X51" s="188"/>
      <c r="Y51" s="188"/>
      <c r="Z51" s="188"/>
      <c r="AA51" s="188"/>
      <c r="AB51" s="188"/>
      <c r="AC51" s="188"/>
    </row>
    <row r="52" spans="1:29">
      <c r="A52" s="188"/>
      <c r="B52" s="180"/>
      <c r="C52" s="33"/>
      <c r="D52" s="33"/>
      <c r="E52" s="33"/>
      <c r="F52" s="181"/>
      <c r="G52" s="182"/>
      <c r="H52" s="182"/>
      <c r="I52" s="182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9"/>
      <c r="X52" s="188"/>
      <c r="Y52" s="188"/>
      <c r="Z52" s="188"/>
      <c r="AA52" s="188"/>
      <c r="AB52" s="188"/>
      <c r="AC52" s="188"/>
    </row>
    <row r="53" spans="2:29">
      <c r="B53" s="189"/>
      <c r="C53" s="190"/>
      <c r="D53" s="190"/>
      <c r="E53" s="190"/>
      <c r="F53" s="191"/>
      <c r="G53" s="192"/>
      <c r="H53" s="192"/>
      <c r="I53" s="192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201"/>
      <c r="X53" s="188"/>
      <c r="Y53" s="188"/>
      <c r="Z53" s="188"/>
      <c r="AA53" s="188"/>
      <c r="AB53" s="188"/>
      <c r="AC53" s="188"/>
    </row>
    <row r="54" spans="1:29">
      <c r="A54" s="188"/>
      <c r="B54" s="180"/>
      <c r="C54" s="33"/>
      <c r="D54" s="33"/>
      <c r="E54" s="33"/>
      <c r="F54" s="181"/>
      <c r="G54" s="182"/>
      <c r="H54" s="182"/>
      <c r="I54" s="182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9"/>
      <c r="X54" s="188"/>
      <c r="Y54" s="188"/>
      <c r="Z54" s="188"/>
      <c r="AA54" s="188"/>
      <c r="AB54" s="188"/>
      <c r="AC54" s="188"/>
    </row>
  </sheetData>
  <mergeCells count="191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</mergeCells>
  <pageMargins left="0.75" right="0.75" top="1" bottom="1" header="0.5" footer="0.5"/>
  <pageSetup paperSize="9" scale="65" fitToHeight="0" orientation="landscape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Y59"/>
  <sheetViews>
    <sheetView zoomScale="85" zoomScaleNormal="85" topLeftCell="A13" workbookViewId="0">
      <selection activeCell="A43" sqref="$A42:$XFD43"/>
    </sheetView>
  </sheetViews>
  <sheetFormatPr defaultColWidth="9" defaultRowHeight="16.5"/>
  <cols>
    <col min="1" max="1" width="2.5" style="3" customWidth="1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85" style="3" customWidth="1"/>
    <col min="7" max="16" width="4.25" style="3" customWidth="1"/>
    <col min="17" max="17" width="4.875" style="3" customWidth="1"/>
    <col min="18" max="20" width="4.25" style="3" customWidth="1"/>
    <col min="21" max="21" width="4.85" style="3" customWidth="1"/>
    <col min="22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5" width="4.25" customWidth="1"/>
    <col min="36" max="36" width="4.5" customWidth="1"/>
    <col min="37" max="38" width="8.875" style="3" customWidth="1"/>
    <col min="39" max="39" width="8.625" style="3" customWidth="1"/>
    <col min="40" max="41" width="10.75" style="3" customWidth="1"/>
    <col min="42" max="42" width="15.25" style="3" customWidth="1"/>
    <col min="43" max="104" width="9" style="3"/>
    <col min="105" max="129" width="9" style="4"/>
    <col min="130" max="16384" width="9" style="3"/>
  </cols>
  <sheetData>
    <row r="3" spans="2:2">
      <c r="B3" s="5" t="s">
        <v>112</v>
      </c>
    </row>
    <row r="5" ht="18" spans="2:47">
      <c r="B5" s="6" t="s">
        <v>84</v>
      </c>
      <c r="C5" s="7" t="s">
        <v>85</v>
      </c>
      <c r="D5" s="7" t="s">
        <v>86</v>
      </c>
      <c r="E5" s="7" t="s">
        <v>2</v>
      </c>
      <c r="F5" s="23">
        <v>1</v>
      </c>
      <c r="G5" s="23">
        <v>2</v>
      </c>
      <c r="H5" s="23">
        <v>3</v>
      </c>
      <c r="I5" s="23">
        <v>4</v>
      </c>
      <c r="J5" s="23">
        <v>5</v>
      </c>
      <c r="K5" s="7">
        <v>6</v>
      </c>
      <c r="L5" s="7">
        <v>7</v>
      </c>
      <c r="M5" s="7">
        <v>8</v>
      </c>
      <c r="N5" s="7">
        <v>9</v>
      </c>
      <c r="O5" s="23">
        <v>10</v>
      </c>
      <c r="P5" s="7">
        <v>11</v>
      </c>
      <c r="Q5" s="7">
        <v>12</v>
      </c>
      <c r="R5" s="7">
        <v>13</v>
      </c>
      <c r="S5" s="7">
        <v>14</v>
      </c>
      <c r="T5" s="7">
        <v>15</v>
      </c>
      <c r="U5" s="23">
        <v>16</v>
      </c>
      <c r="V5" s="23">
        <v>17</v>
      </c>
      <c r="W5" s="7">
        <v>18</v>
      </c>
      <c r="X5" s="7">
        <v>19</v>
      </c>
      <c r="Y5" s="7">
        <v>20</v>
      </c>
      <c r="Z5" s="7">
        <v>21</v>
      </c>
      <c r="AA5" s="7">
        <v>22</v>
      </c>
      <c r="AB5" s="23">
        <v>23</v>
      </c>
      <c r="AC5" s="23">
        <v>24</v>
      </c>
      <c r="AD5" s="7">
        <v>25</v>
      </c>
      <c r="AE5" s="7">
        <v>26</v>
      </c>
      <c r="AF5" s="7">
        <v>27</v>
      </c>
      <c r="AG5" s="30">
        <v>28</v>
      </c>
      <c r="AH5" s="7">
        <v>29</v>
      </c>
      <c r="AI5" s="23">
        <v>30</v>
      </c>
      <c r="AJ5" s="23">
        <v>31</v>
      </c>
      <c r="AK5" s="7" t="s">
        <v>87</v>
      </c>
      <c r="AL5" s="7" t="s">
        <v>88</v>
      </c>
      <c r="AM5" s="31" t="s">
        <v>114</v>
      </c>
      <c r="AN5" s="32" t="s">
        <v>97</v>
      </c>
      <c r="AO5" s="31" t="s">
        <v>158</v>
      </c>
      <c r="AP5" s="32" t="s">
        <v>126</v>
      </c>
      <c r="AR5" s="39" t="s">
        <v>159</v>
      </c>
      <c r="AS5" s="39" t="s">
        <v>160</v>
      </c>
      <c r="AT5" s="3" t="s">
        <v>150</v>
      </c>
      <c r="AU5" s="3" t="s">
        <v>151</v>
      </c>
    </row>
    <row r="6" ht="17.25" spans="2:47">
      <c r="B6" s="8">
        <v>5</v>
      </c>
      <c r="C6" s="9" t="s">
        <v>24</v>
      </c>
      <c r="D6" s="9" t="s">
        <v>130</v>
      </c>
      <c r="E6" s="9" t="s">
        <v>23</v>
      </c>
      <c r="F6" s="47"/>
      <c r="G6" s="52"/>
      <c r="H6" s="47"/>
      <c r="I6" s="47"/>
      <c r="J6" s="47"/>
      <c r="K6" s="47">
        <v>1</v>
      </c>
      <c r="L6" s="47">
        <v>1</v>
      </c>
      <c r="M6" s="47">
        <v>1</v>
      </c>
      <c r="N6" s="47">
        <v>1</v>
      </c>
      <c r="O6" s="47"/>
      <c r="P6" s="47">
        <v>1</v>
      </c>
      <c r="Q6" s="47">
        <v>1</v>
      </c>
      <c r="R6" s="47">
        <v>1</v>
      </c>
      <c r="S6" s="49">
        <v>1</v>
      </c>
      <c r="T6" s="47">
        <v>1</v>
      </c>
      <c r="U6" s="47"/>
      <c r="V6" s="47"/>
      <c r="W6" s="47">
        <v>1</v>
      </c>
      <c r="X6" s="47">
        <v>1</v>
      </c>
      <c r="Y6" s="49">
        <v>1</v>
      </c>
      <c r="Z6" s="47">
        <v>1</v>
      </c>
      <c r="AA6" s="47">
        <v>1</v>
      </c>
      <c r="AB6" s="47"/>
      <c r="AC6" s="47"/>
      <c r="AD6" s="47">
        <v>1</v>
      </c>
      <c r="AE6" s="47">
        <v>1</v>
      </c>
      <c r="AF6" s="47">
        <v>1</v>
      </c>
      <c r="AG6" s="47">
        <v>1</v>
      </c>
      <c r="AH6" s="47">
        <v>1</v>
      </c>
      <c r="AI6" s="47"/>
      <c r="AJ6" s="47"/>
      <c r="AK6" s="33">
        <f>SUM(K7:N7)+SUM(P7:T7)+SUM(W7:AA7)+SUM(AD7:AH7)</f>
        <v>11</v>
      </c>
      <c r="AL6" s="33">
        <f>SUM(G7:J7)+O7+U7+V7+AB7+AC7+AI7+AJ7</f>
        <v>4</v>
      </c>
      <c r="AM6" s="34">
        <f>F7</f>
        <v>0</v>
      </c>
      <c r="AN6" s="34"/>
      <c r="AO6" s="34"/>
      <c r="AP6" s="40">
        <v>1.5</v>
      </c>
      <c r="AR6" s="3">
        <v>0</v>
      </c>
      <c r="AS6" s="3">
        <v>1</v>
      </c>
      <c r="AT6" s="3">
        <v>0</v>
      </c>
      <c r="AU6" s="3">
        <f t="shared" ref="AU6:AU10" si="0">AR6+AS6-AT6</f>
        <v>1</v>
      </c>
    </row>
    <row r="7" spans="2:42">
      <c r="B7" s="12"/>
      <c r="C7" s="13"/>
      <c r="D7" s="13"/>
      <c r="E7" s="13"/>
      <c r="F7" s="48"/>
      <c r="H7" s="48"/>
      <c r="I7" s="48"/>
      <c r="J7" s="48"/>
      <c r="K7" s="48">
        <v>2</v>
      </c>
      <c r="L7" s="48">
        <v>2</v>
      </c>
      <c r="M7" s="48"/>
      <c r="N7" s="48">
        <v>1</v>
      </c>
      <c r="O7" s="48"/>
      <c r="P7" s="48">
        <v>1</v>
      </c>
      <c r="Q7" s="48">
        <v>1</v>
      </c>
      <c r="R7" s="48">
        <v>2</v>
      </c>
      <c r="S7" s="48"/>
      <c r="T7" s="48"/>
      <c r="U7" s="48"/>
      <c r="V7" s="48"/>
      <c r="W7" s="48"/>
      <c r="X7" s="48"/>
      <c r="Y7" s="48"/>
      <c r="Z7" s="48">
        <v>1</v>
      </c>
      <c r="AA7" s="48"/>
      <c r="AB7" s="48"/>
      <c r="AC7" s="48">
        <v>4</v>
      </c>
      <c r="AD7" s="48">
        <v>1</v>
      </c>
      <c r="AE7" s="48"/>
      <c r="AF7" s="48"/>
      <c r="AG7" s="48"/>
      <c r="AH7" s="48"/>
      <c r="AI7" s="48"/>
      <c r="AJ7" s="48"/>
      <c r="AK7" s="35"/>
      <c r="AL7" s="35"/>
      <c r="AM7" s="36"/>
      <c r="AN7" s="36"/>
      <c r="AO7" s="36"/>
      <c r="AP7" s="41"/>
    </row>
    <row r="8" spans="2:47">
      <c r="B8" s="12">
        <v>6</v>
      </c>
      <c r="C8" s="13" t="s">
        <v>28</v>
      </c>
      <c r="D8" s="13" t="s">
        <v>90</v>
      </c>
      <c r="E8" s="13" t="s">
        <v>27</v>
      </c>
      <c r="F8" s="47"/>
      <c r="G8" s="52"/>
      <c r="H8" s="53"/>
      <c r="I8" s="47"/>
      <c r="J8" s="47"/>
      <c r="K8" s="47">
        <v>1</v>
      </c>
      <c r="L8" s="47">
        <v>1</v>
      </c>
      <c r="M8" s="47">
        <v>1</v>
      </c>
      <c r="N8" s="47">
        <v>1</v>
      </c>
      <c r="O8" s="47"/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/>
      <c r="V8" s="47"/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/>
      <c r="AC8" s="47"/>
      <c r="AD8" s="47">
        <v>1</v>
      </c>
      <c r="AE8" s="47">
        <v>1</v>
      </c>
      <c r="AF8" s="47">
        <v>1</v>
      </c>
      <c r="AG8" s="47">
        <v>1</v>
      </c>
      <c r="AH8" s="47">
        <v>1</v>
      </c>
      <c r="AI8" s="47"/>
      <c r="AJ8" s="47"/>
      <c r="AK8" s="33">
        <f>SUM(K9:N9)+SUM(P9:T9)+SUM(W9:AA9)+SUM(AD9:AH9)</f>
        <v>4</v>
      </c>
      <c r="AL8" s="33">
        <f>SUM(G9:J9)+O9+U9+V9+AB9+AC9+AI9+AJ9</f>
        <v>16</v>
      </c>
      <c r="AM8" s="34">
        <f>F9</f>
        <v>0</v>
      </c>
      <c r="AN8" s="34"/>
      <c r="AO8" s="34"/>
      <c r="AP8" s="15"/>
      <c r="AR8" s="3">
        <v>2</v>
      </c>
      <c r="AS8" s="3">
        <v>0</v>
      </c>
      <c r="AT8" s="3">
        <v>1</v>
      </c>
      <c r="AU8" s="3">
        <f t="shared" si="0"/>
        <v>1</v>
      </c>
    </row>
    <row r="9" spans="2:42">
      <c r="B9" s="12"/>
      <c r="C9" s="13" t="s">
        <v>28</v>
      </c>
      <c r="D9" s="13" t="s">
        <v>90</v>
      </c>
      <c r="E9" s="13"/>
      <c r="F9" s="48"/>
      <c r="G9" s="52"/>
      <c r="H9" s="48"/>
      <c r="I9" s="48"/>
      <c r="J9" s="48">
        <v>4</v>
      </c>
      <c r="K9" s="48"/>
      <c r="L9" s="48">
        <v>1</v>
      </c>
      <c r="M9" s="48"/>
      <c r="N9" s="48"/>
      <c r="O9" s="48"/>
      <c r="P9" s="48"/>
      <c r="Q9" s="48"/>
      <c r="R9" s="48"/>
      <c r="S9" s="48">
        <v>1</v>
      </c>
      <c r="T9" s="48"/>
      <c r="U9" s="48">
        <v>6</v>
      </c>
      <c r="V9" s="48"/>
      <c r="W9" s="48"/>
      <c r="X9" s="48"/>
      <c r="Y9" s="48"/>
      <c r="Z9" s="52"/>
      <c r="AA9" s="48">
        <v>1</v>
      </c>
      <c r="AB9" s="48">
        <v>4.5</v>
      </c>
      <c r="AC9" s="48"/>
      <c r="AD9" s="48">
        <v>1</v>
      </c>
      <c r="AE9" s="48"/>
      <c r="AF9" s="48"/>
      <c r="AG9" s="48"/>
      <c r="AH9" s="48"/>
      <c r="AI9" s="48">
        <v>1.5</v>
      </c>
      <c r="AJ9" s="48"/>
      <c r="AK9" s="35"/>
      <c r="AL9" s="35"/>
      <c r="AM9" s="36"/>
      <c r="AN9" s="36"/>
      <c r="AO9" s="36"/>
      <c r="AP9" s="15"/>
    </row>
    <row r="10" spans="2:47">
      <c r="B10" s="12">
        <v>7</v>
      </c>
      <c r="C10" s="13" t="s">
        <v>91</v>
      </c>
      <c r="D10" s="13" t="s">
        <v>132</v>
      </c>
      <c r="E10" s="13" t="s">
        <v>31</v>
      </c>
      <c r="F10" s="47"/>
      <c r="G10" s="52"/>
      <c r="H10" s="47"/>
      <c r="I10" s="47"/>
      <c r="J10" s="47"/>
      <c r="K10" s="47">
        <v>1</v>
      </c>
      <c r="L10" s="47">
        <v>1</v>
      </c>
      <c r="M10" s="47">
        <v>1</v>
      </c>
      <c r="N10" s="47">
        <v>1</v>
      </c>
      <c r="O10" s="47"/>
      <c r="P10" s="47">
        <v>1</v>
      </c>
      <c r="Q10" s="49">
        <v>1</v>
      </c>
      <c r="R10" s="47">
        <v>1</v>
      </c>
      <c r="S10" s="47">
        <v>1</v>
      </c>
      <c r="T10" s="47">
        <v>1</v>
      </c>
      <c r="U10" s="47"/>
      <c r="V10" s="47"/>
      <c r="W10" s="47">
        <v>1</v>
      </c>
      <c r="X10" s="47">
        <v>1</v>
      </c>
      <c r="Y10" s="47">
        <v>1</v>
      </c>
      <c r="Z10" s="47">
        <v>1</v>
      </c>
      <c r="AA10" s="47">
        <v>1</v>
      </c>
      <c r="AB10" s="47"/>
      <c r="AC10" s="47"/>
      <c r="AD10" s="47">
        <v>1</v>
      </c>
      <c r="AE10" s="47">
        <v>1</v>
      </c>
      <c r="AF10" s="47">
        <v>1</v>
      </c>
      <c r="AG10" s="47">
        <v>1</v>
      </c>
      <c r="AH10" s="47">
        <v>1</v>
      </c>
      <c r="AI10" s="47"/>
      <c r="AJ10" s="47"/>
      <c r="AK10" s="33">
        <f>SUM(K11:N11)+SUM(P11:T11)+SUM(W11:AA11)+SUM(AD11:AH11)</f>
        <v>2</v>
      </c>
      <c r="AL10" s="33">
        <f>SUM(G11:J11)+O11+U11+V11+AB11+AC11+AI11+AJ11</f>
        <v>0</v>
      </c>
      <c r="AM10" s="34">
        <f>F11</f>
        <v>0</v>
      </c>
      <c r="AN10" s="34"/>
      <c r="AO10" s="34"/>
      <c r="AP10" s="15">
        <v>1.5</v>
      </c>
      <c r="AR10" s="3">
        <v>2</v>
      </c>
      <c r="AS10" s="3">
        <v>2</v>
      </c>
      <c r="AT10" s="3">
        <v>1</v>
      </c>
      <c r="AU10" s="3">
        <f t="shared" si="0"/>
        <v>3</v>
      </c>
    </row>
    <row r="11" spans="2:42">
      <c r="B11" s="12"/>
      <c r="C11" s="13" t="s">
        <v>91</v>
      </c>
      <c r="D11" s="13" t="s">
        <v>90</v>
      </c>
      <c r="E11" s="13"/>
      <c r="F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>
        <v>1</v>
      </c>
      <c r="X11" s="48"/>
      <c r="Y11" s="48"/>
      <c r="Z11" s="52"/>
      <c r="AA11" s="48">
        <v>1</v>
      </c>
      <c r="AB11" s="48"/>
      <c r="AC11" s="48"/>
      <c r="AD11" s="48"/>
      <c r="AE11" s="48"/>
      <c r="AF11" s="48"/>
      <c r="AG11" s="48"/>
      <c r="AH11" s="48"/>
      <c r="AI11" s="48"/>
      <c r="AJ11" s="48"/>
      <c r="AK11" s="35"/>
      <c r="AL11" s="35"/>
      <c r="AM11" s="36"/>
      <c r="AN11" s="36"/>
      <c r="AO11" s="36"/>
      <c r="AP11" s="15"/>
    </row>
    <row r="12" spans="2:47">
      <c r="B12" s="12">
        <v>8</v>
      </c>
      <c r="C12" s="13" t="s">
        <v>28</v>
      </c>
      <c r="D12" s="13" t="s">
        <v>90</v>
      </c>
      <c r="E12" s="13" t="s">
        <v>34</v>
      </c>
      <c r="F12" s="47"/>
      <c r="G12" s="54"/>
      <c r="H12" s="47"/>
      <c r="I12" s="47"/>
      <c r="J12" s="47"/>
      <c r="K12" s="47">
        <v>1</v>
      </c>
      <c r="L12" s="47">
        <v>1</v>
      </c>
      <c r="M12" s="47">
        <v>1</v>
      </c>
      <c r="N12" s="47">
        <v>1</v>
      </c>
      <c r="O12" s="47"/>
      <c r="P12" s="47">
        <v>1</v>
      </c>
      <c r="Q12" s="47">
        <v>1</v>
      </c>
      <c r="R12" s="47">
        <v>1</v>
      </c>
      <c r="S12" s="47">
        <v>1</v>
      </c>
      <c r="T12" s="47">
        <v>1</v>
      </c>
      <c r="U12" s="47"/>
      <c r="V12" s="47"/>
      <c r="W12" s="47">
        <v>1</v>
      </c>
      <c r="X12" s="47">
        <v>1</v>
      </c>
      <c r="Y12" s="47">
        <v>1</v>
      </c>
      <c r="Z12" s="47">
        <v>1</v>
      </c>
      <c r="AA12" s="47">
        <v>1</v>
      </c>
      <c r="AB12" s="47"/>
      <c r="AC12" s="47"/>
      <c r="AD12" s="47">
        <v>1</v>
      </c>
      <c r="AE12" s="47">
        <v>1</v>
      </c>
      <c r="AF12" s="47">
        <v>1</v>
      </c>
      <c r="AG12" s="47">
        <v>1</v>
      </c>
      <c r="AH12" s="47">
        <v>1</v>
      </c>
      <c r="AI12" s="47"/>
      <c r="AJ12" s="47"/>
      <c r="AK12" s="33">
        <f>SUM(K13:N13)+SUM(P13:T13)+SUM(W13:AA13)+SUM(AD13:AH13)</f>
        <v>8</v>
      </c>
      <c r="AL12" s="33">
        <f>SUM(G13:J13)+O13+U13+V13+AB13+AC13+AI13+AJ13</f>
        <v>0</v>
      </c>
      <c r="AM12" s="34">
        <f>F13</f>
        <v>0</v>
      </c>
      <c r="AN12" s="34">
        <v>30</v>
      </c>
      <c r="AO12" s="34"/>
      <c r="AP12" s="15"/>
      <c r="AR12" s="3">
        <v>2</v>
      </c>
      <c r="AS12" s="3">
        <v>2</v>
      </c>
      <c r="AT12" s="3">
        <v>1</v>
      </c>
      <c r="AU12" s="3">
        <f t="shared" ref="AU12:AU16" si="1">AR12+AS12-AT12</f>
        <v>3</v>
      </c>
    </row>
    <row r="13" spans="2:42">
      <c r="B13" s="12"/>
      <c r="C13" s="13" t="s">
        <v>28</v>
      </c>
      <c r="D13" s="13" t="s">
        <v>90</v>
      </c>
      <c r="E13" s="13"/>
      <c r="F13" s="48"/>
      <c r="I13" s="48"/>
      <c r="J13" s="48"/>
      <c r="K13" s="48">
        <v>1</v>
      </c>
      <c r="L13" s="48"/>
      <c r="M13" s="48"/>
      <c r="N13" s="48"/>
      <c r="O13" s="48"/>
      <c r="P13" s="48"/>
      <c r="Q13" s="48"/>
      <c r="R13" s="48">
        <v>1</v>
      </c>
      <c r="S13" s="48">
        <v>1</v>
      </c>
      <c r="T13" s="48"/>
      <c r="U13" s="48"/>
      <c r="V13" s="48"/>
      <c r="W13" s="48"/>
      <c r="X13" s="48"/>
      <c r="Y13" s="48"/>
      <c r="Z13" s="52"/>
      <c r="AA13" s="48"/>
      <c r="AB13" s="48"/>
      <c r="AC13" s="48"/>
      <c r="AD13" s="48">
        <v>2</v>
      </c>
      <c r="AE13" s="48">
        <v>2</v>
      </c>
      <c r="AF13" s="48"/>
      <c r="AG13" s="48">
        <v>1</v>
      </c>
      <c r="AH13" s="48"/>
      <c r="AI13" s="48"/>
      <c r="AJ13" s="48"/>
      <c r="AK13" s="35"/>
      <c r="AL13" s="35"/>
      <c r="AM13" s="36"/>
      <c r="AN13" s="36"/>
      <c r="AO13" s="36"/>
      <c r="AP13" s="15"/>
    </row>
    <row r="14" spans="2:47">
      <c r="B14" s="12">
        <v>9</v>
      </c>
      <c r="C14" s="13" t="s">
        <v>37</v>
      </c>
      <c r="D14" s="13" t="s">
        <v>92</v>
      </c>
      <c r="E14" s="13" t="s">
        <v>36</v>
      </c>
      <c r="F14" s="47"/>
      <c r="G14" s="52"/>
      <c r="H14" s="47"/>
      <c r="I14" s="47"/>
      <c r="J14" s="47"/>
      <c r="K14" s="47">
        <v>1</v>
      </c>
      <c r="L14" s="47">
        <v>1</v>
      </c>
      <c r="M14" s="47">
        <v>1</v>
      </c>
      <c r="N14" s="47">
        <v>1</v>
      </c>
      <c r="O14" s="47"/>
      <c r="P14" s="47">
        <v>1</v>
      </c>
      <c r="Q14" s="47">
        <v>1</v>
      </c>
      <c r="R14" s="47">
        <v>1</v>
      </c>
      <c r="S14" s="47">
        <v>1</v>
      </c>
      <c r="T14" s="47">
        <v>1</v>
      </c>
      <c r="U14" s="47"/>
      <c r="V14" s="47"/>
      <c r="W14" s="47">
        <v>1</v>
      </c>
      <c r="X14" s="47">
        <v>1</v>
      </c>
      <c r="Y14" s="47">
        <v>1</v>
      </c>
      <c r="Z14" s="47">
        <v>1</v>
      </c>
      <c r="AA14" s="47">
        <v>1</v>
      </c>
      <c r="AB14" s="47"/>
      <c r="AC14" s="47"/>
      <c r="AD14" s="47">
        <v>1</v>
      </c>
      <c r="AE14" s="47">
        <v>1</v>
      </c>
      <c r="AF14" s="47">
        <v>1</v>
      </c>
      <c r="AG14" s="47">
        <v>1</v>
      </c>
      <c r="AH14" s="47">
        <v>1</v>
      </c>
      <c r="AI14" s="47"/>
      <c r="AJ14" s="47"/>
      <c r="AK14" s="33">
        <f>SUM(K15:N15)+SUM(P15:T15)+SUM(W15:AA15)+SUM(AD15:AH15)</f>
        <v>70</v>
      </c>
      <c r="AL14" s="33">
        <f>SUM(G15:J15)+O15+U15+V15+AB15+AC15+AI15+AJ15</f>
        <v>17</v>
      </c>
      <c r="AM14" s="34">
        <f>F15</f>
        <v>0</v>
      </c>
      <c r="AN14" s="34"/>
      <c r="AO14" s="34"/>
      <c r="AP14" s="15"/>
      <c r="AR14" s="3">
        <v>2</v>
      </c>
      <c r="AS14" s="3">
        <v>2</v>
      </c>
      <c r="AT14" s="3">
        <v>1</v>
      </c>
      <c r="AU14" s="3">
        <f t="shared" si="1"/>
        <v>3</v>
      </c>
    </row>
    <row r="15" s="1" customFormat="1" spans="1:129">
      <c r="A15" s="3"/>
      <c r="B15" s="16"/>
      <c r="C15" s="17" t="s">
        <v>37</v>
      </c>
      <c r="D15" s="17" t="s">
        <v>92</v>
      </c>
      <c r="E15" s="17"/>
      <c r="F15" s="48"/>
      <c r="G15" s="3"/>
      <c r="H15" s="3"/>
      <c r="I15" s="48">
        <v>6.5</v>
      </c>
      <c r="J15" s="48"/>
      <c r="K15" s="48">
        <v>3</v>
      </c>
      <c r="L15" s="48">
        <v>4</v>
      </c>
      <c r="M15" s="48">
        <v>5</v>
      </c>
      <c r="N15" s="48">
        <v>1</v>
      </c>
      <c r="O15" s="48"/>
      <c r="P15" s="48">
        <v>2.5</v>
      </c>
      <c r="Q15" s="48">
        <v>3</v>
      </c>
      <c r="R15" s="48">
        <v>2.5</v>
      </c>
      <c r="S15" s="48">
        <v>5.5</v>
      </c>
      <c r="T15" s="48">
        <v>3</v>
      </c>
      <c r="U15" s="48">
        <v>10.5</v>
      </c>
      <c r="V15" s="48"/>
      <c r="W15" s="48">
        <v>4</v>
      </c>
      <c r="X15" s="48">
        <v>2.5</v>
      </c>
      <c r="Y15" s="48">
        <v>4</v>
      </c>
      <c r="Z15" s="52">
        <v>5</v>
      </c>
      <c r="AA15" s="48">
        <v>2</v>
      </c>
      <c r="AB15" s="48"/>
      <c r="AC15" s="48"/>
      <c r="AD15" s="48">
        <v>5</v>
      </c>
      <c r="AE15" s="48">
        <v>6</v>
      </c>
      <c r="AF15" s="48">
        <v>3</v>
      </c>
      <c r="AG15" s="48">
        <v>2</v>
      </c>
      <c r="AH15" s="48">
        <v>7</v>
      </c>
      <c r="AI15" s="48"/>
      <c r="AJ15" s="48"/>
      <c r="AK15" s="35"/>
      <c r="AL15" s="35"/>
      <c r="AM15" s="36"/>
      <c r="AN15" s="36"/>
      <c r="AO15" s="36"/>
      <c r="AP15" s="15"/>
      <c r="AQ15" s="3"/>
      <c r="AR15" s="3"/>
      <c r="AS15" s="3"/>
      <c r="AT15" s="3"/>
      <c r="AU15" s="3"/>
      <c r="AV15" s="3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</row>
    <row r="16" spans="2:47">
      <c r="B16" s="12">
        <v>10</v>
      </c>
      <c r="C16" s="13" t="s">
        <v>91</v>
      </c>
      <c r="D16" s="13" t="s">
        <v>93</v>
      </c>
      <c r="E16" s="13" t="s">
        <v>40</v>
      </c>
      <c r="F16" s="47"/>
      <c r="G16" s="52"/>
      <c r="H16" s="47"/>
      <c r="I16" s="47"/>
      <c r="J16" s="47"/>
      <c r="K16" s="47">
        <v>1</v>
      </c>
      <c r="L16" s="47">
        <v>1</v>
      </c>
      <c r="M16" s="47">
        <v>1</v>
      </c>
      <c r="N16" s="47">
        <v>1</v>
      </c>
      <c r="O16" s="47"/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/>
      <c r="V16" s="47"/>
      <c r="W16" s="47">
        <v>1</v>
      </c>
      <c r="X16" s="47">
        <v>1</v>
      </c>
      <c r="Y16" s="47">
        <v>1</v>
      </c>
      <c r="Z16" s="47">
        <v>1</v>
      </c>
      <c r="AA16" s="47">
        <v>1</v>
      </c>
      <c r="AB16" s="47"/>
      <c r="AC16" s="47"/>
      <c r="AD16" s="47">
        <v>1</v>
      </c>
      <c r="AE16" s="47">
        <v>1</v>
      </c>
      <c r="AF16" s="47">
        <v>1</v>
      </c>
      <c r="AG16" s="47">
        <v>1</v>
      </c>
      <c r="AH16" s="47">
        <v>1</v>
      </c>
      <c r="AI16" s="47"/>
      <c r="AJ16" s="47"/>
      <c r="AK16" s="33">
        <f>SUM(K17:N17)+SUM(P17:T17)+SUM(W17:AA17)+SUM(AD17:AH17)</f>
        <v>0</v>
      </c>
      <c r="AL16" s="33">
        <f>SUM(G17:J17)+O17+U17+V17+AB17+AC17+AI17+AJ17</f>
        <v>11.5</v>
      </c>
      <c r="AM16" s="34">
        <f>F17</f>
        <v>0</v>
      </c>
      <c r="AN16" s="34"/>
      <c r="AO16" s="34"/>
      <c r="AP16" s="15"/>
      <c r="AR16" s="3">
        <v>2</v>
      </c>
      <c r="AS16" s="3">
        <v>2</v>
      </c>
      <c r="AT16" s="3">
        <v>1</v>
      </c>
      <c r="AU16" s="3">
        <f t="shared" si="1"/>
        <v>3</v>
      </c>
    </row>
    <row r="17" spans="2:42">
      <c r="B17" s="12"/>
      <c r="C17" s="13" t="s">
        <v>91</v>
      </c>
      <c r="D17" s="13" t="s">
        <v>93</v>
      </c>
      <c r="E17" s="13"/>
      <c r="F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52"/>
      <c r="AA17" s="48"/>
      <c r="AB17" s="48"/>
      <c r="AC17" s="48"/>
      <c r="AD17" s="48"/>
      <c r="AE17" s="48"/>
      <c r="AF17" s="48"/>
      <c r="AG17" s="48"/>
      <c r="AH17" s="48"/>
      <c r="AI17" s="48">
        <v>9</v>
      </c>
      <c r="AJ17" s="48">
        <v>2.5</v>
      </c>
      <c r="AK17" s="35"/>
      <c r="AL17" s="35"/>
      <c r="AM17" s="36"/>
      <c r="AN17" s="36"/>
      <c r="AO17" s="36"/>
      <c r="AP17" s="15"/>
    </row>
    <row r="18" spans="2:47">
      <c r="B18" s="12">
        <v>11</v>
      </c>
      <c r="C18" s="13" t="s">
        <v>91</v>
      </c>
      <c r="D18" s="13" t="s">
        <v>94</v>
      </c>
      <c r="E18" s="13" t="s">
        <v>43</v>
      </c>
      <c r="F18" s="47"/>
      <c r="G18" s="52"/>
      <c r="H18" s="47"/>
      <c r="I18" s="47"/>
      <c r="J18" s="47"/>
      <c r="K18" s="47">
        <v>1</v>
      </c>
      <c r="L18" s="47">
        <v>1</v>
      </c>
      <c r="M18" s="47">
        <v>1</v>
      </c>
      <c r="N18" s="47">
        <v>1</v>
      </c>
      <c r="O18" s="47"/>
      <c r="P18" s="47">
        <v>1</v>
      </c>
      <c r="Q18" s="47">
        <v>1</v>
      </c>
      <c r="R18" s="47">
        <v>1</v>
      </c>
      <c r="S18" s="47">
        <v>1</v>
      </c>
      <c r="T18" s="47">
        <v>1</v>
      </c>
      <c r="U18" s="47"/>
      <c r="V18" s="47"/>
      <c r="W18" s="47">
        <v>1</v>
      </c>
      <c r="X18" s="47">
        <v>1</v>
      </c>
      <c r="Y18" s="47">
        <v>1</v>
      </c>
      <c r="Z18" s="47">
        <v>1</v>
      </c>
      <c r="AA18" s="47">
        <v>1</v>
      </c>
      <c r="AB18" s="47"/>
      <c r="AC18" s="47"/>
      <c r="AD18" s="47">
        <v>1</v>
      </c>
      <c r="AE18" s="47">
        <v>1</v>
      </c>
      <c r="AF18" s="47">
        <v>1</v>
      </c>
      <c r="AG18" s="47">
        <v>1</v>
      </c>
      <c r="AH18" s="47">
        <v>1</v>
      </c>
      <c r="AI18" s="47"/>
      <c r="AJ18" s="47"/>
      <c r="AK18" s="33">
        <f>SUM(K19:N19)+SUM(P19:T19)+SUM(W19:AA19)+SUM(AD19:AH19)</f>
        <v>0</v>
      </c>
      <c r="AL18" s="33">
        <f>SUM(G19:J19)+O19+U19+V19+AB19+AC19+AI19+AJ19</f>
        <v>0</v>
      </c>
      <c r="AM18" s="34">
        <f>F19</f>
        <v>0</v>
      </c>
      <c r="AN18" s="34"/>
      <c r="AO18" s="34"/>
      <c r="AP18" s="15"/>
      <c r="AS18" s="3">
        <v>1</v>
      </c>
      <c r="AU18" s="3">
        <f>AR18+AS18-AT18</f>
        <v>1</v>
      </c>
    </row>
    <row r="19" spans="2:42">
      <c r="B19" s="12"/>
      <c r="C19" s="13" t="s">
        <v>91</v>
      </c>
      <c r="D19" s="13" t="s">
        <v>94</v>
      </c>
      <c r="E19" s="13"/>
      <c r="F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  <c r="AN19" s="36"/>
      <c r="AO19" s="36"/>
      <c r="AP19" s="15"/>
    </row>
    <row r="20" spans="1:47">
      <c r="A20" s="3">
        <v>4</v>
      </c>
      <c r="B20" s="12">
        <v>13</v>
      </c>
      <c r="C20" s="13" t="s">
        <v>24</v>
      </c>
      <c r="D20" s="13" t="s">
        <v>90</v>
      </c>
      <c r="E20" s="13" t="s">
        <v>45</v>
      </c>
      <c r="F20" s="47"/>
      <c r="G20" s="52"/>
      <c r="H20" s="47"/>
      <c r="I20" s="47"/>
      <c r="J20" s="47"/>
      <c r="K20" s="47">
        <v>1</v>
      </c>
      <c r="L20" s="47">
        <v>1</v>
      </c>
      <c r="M20" s="47">
        <v>1</v>
      </c>
      <c r="N20" s="47">
        <v>1</v>
      </c>
      <c r="O20" s="47"/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/>
      <c r="V20" s="47"/>
      <c r="W20" s="47">
        <v>1</v>
      </c>
      <c r="X20" s="47">
        <v>1</v>
      </c>
      <c r="Y20" s="47">
        <v>1</v>
      </c>
      <c r="Z20" s="49">
        <v>1</v>
      </c>
      <c r="AA20" s="47">
        <v>1</v>
      </c>
      <c r="AB20" s="47"/>
      <c r="AC20" s="47"/>
      <c r="AD20" s="47">
        <v>1</v>
      </c>
      <c r="AE20" s="47">
        <v>1</v>
      </c>
      <c r="AF20" s="47">
        <v>1</v>
      </c>
      <c r="AG20" s="47">
        <v>1</v>
      </c>
      <c r="AH20" s="47">
        <v>1</v>
      </c>
      <c r="AI20" s="47"/>
      <c r="AJ20" s="47"/>
      <c r="AK20" s="33">
        <f>SUM(K21:N21)+SUM(P21:T21)+SUM(W21:AA21)+SUM(AD21:AH21)</f>
        <v>8</v>
      </c>
      <c r="AL20" s="33">
        <f>SUM(G21:J21)+O21+U21+V21+AB21+AC21+AI21+AJ21</f>
        <v>7</v>
      </c>
      <c r="AM20" s="34">
        <f>F21</f>
        <v>0</v>
      </c>
      <c r="AN20" s="34"/>
      <c r="AO20" s="34"/>
      <c r="AP20" s="56">
        <v>0.5</v>
      </c>
      <c r="AS20" s="3">
        <v>1</v>
      </c>
      <c r="AU20" s="3">
        <f>AR20+AS20-AT20</f>
        <v>1</v>
      </c>
    </row>
    <row r="21" spans="2:42">
      <c r="B21" s="12"/>
      <c r="C21" s="13"/>
      <c r="D21" s="13"/>
      <c r="E21" s="13"/>
      <c r="F21" s="48"/>
      <c r="H21" s="48"/>
      <c r="I21" s="48"/>
      <c r="J21" s="48"/>
      <c r="K21" s="48">
        <v>2</v>
      </c>
      <c r="L21" s="48">
        <v>2</v>
      </c>
      <c r="M21" s="48"/>
      <c r="N21" s="48"/>
      <c r="O21" s="48"/>
      <c r="P21" s="48">
        <v>1</v>
      </c>
      <c r="Q21" s="48">
        <v>1</v>
      </c>
      <c r="R21" s="48">
        <v>2</v>
      </c>
      <c r="S21" s="48"/>
      <c r="T21" s="48"/>
      <c r="U21" s="48"/>
      <c r="V21" s="48"/>
      <c r="W21" s="48"/>
      <c r="X21" s="48"/>
      <c r="Y21" s="48"/>
      <c r="Z21" s="52"/>
      <c r="AA21" s="48"/>
      <c r="AB21" s="48">
        <v>7</v>
      </c>
      <c r="AC21" s="48"/>
      <c r="AD21" s="48"/>
      <c r="AE21" s="48"/>
      <c r="AF21" s="48"/>
      <c r="AG21" s="48"/>
      <c r="AH21" s="48"/>
      <c r="AI21" s="48"/>
      <c r="AJ21" s="48"/>
      <c r="AK21" s="35"/>
      <c r="AL21" s="35"/>
      <c r="AM21" s="36"/>
      <c r="AN21" s="36"/>
      <c r="AO21" s="36"/>
      <c r="AP21" s="56"/>
    </row>
    <row r="22" spans="2:42">
      <c r="B22" s="12">
        <v>14</v>
      </c>
      <c r="C22" s="13" t="s">
        <v>91</v>
      </c>
      <c r="D22" s="13" t="s">
        <v>93</v>
      </c>
      <c r="E22" s="13" t="s">
        <v>116</v>
      </c>
      <c r="F22" s="47"/>
      <c r="G22" s="52"/>
      <c r="H22" s="47"/>
      <c r="I22" s="47"/>
      <c r="J22" s="47"/>
      <c r="K22" s="47">
        <v>1</v>
      </c>
      <c r="L22" s="47">
        <v>1</v>
      </c>
      <c r="M22" s="47">
        <v>1</v>
      </c>
      <c r="N22" s="47">
        <v>1</v>
      </c>
      <c r="O22" s="47"/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/>
      <c r="V22" s="47"/>
      <c r="W22" s="49">
        <v>1</v>
      </c>
      <c r="X22" s="47">
        <v>1</v>
      </c>
      <c r="Y22" s="47">
        <v>1</v>
      </c>
      <c r="Z22" s="47">
        <v>1</v>
      </c>
      <c r="AA22" s="47">
        <v>1</v>
      </c>
      <c r="AB22" s="47"/>
      <c r="AC22" s="47"/>
      <c r="AD22" s="47">
        <v>1</v>
      </c>
      <c r="AE22" s="47">
        <v>1</v>
      </c>
      <c r="AF22" s="47">
        <v>1</v>
      </c>
      <c r="AG22" s="47">
        <v>1</v>
      </c>
      <c r="AH22" s="47">
        <v>1</v>
      </c>
      <c r="AI22" s="47"/>
      <c r="AJ22" s="47"/>
      <c r="AK22" s="33">
        <f>SUM(K23:N23)+SUM(P23:T23)+SUM(W23:AA23)+SUM(AD23:AH23)</f>
        <v>4</v>
      </c>
      <c r="AL22" s="33">
        <f>SUM(G23:J23)+O23+U23+V23+AB23+AC23+AI23+AJ23</f>
        <v>3</v>
      </c>
      <c r="AM22" s="34">
        <f>F23</f>
        <v>0</v>
      </c>
      <c r="AN22" s="34">
        <v>30</v>
      </c>
      <c r="AO22" s="34"/>
      <c r="AP22" s="15"/>
    </row>
    <row r="23" s="1" customFormat="1" spans="1:129">
      <c r="A23" s="3"/>
      <c r="B23" s="16"/>
      <c r="C23" s="17"/>
      <c r="D23" s="17" t="s">
        <v>93</v>
      </c>
      <c r="E23" s="1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52"/>
      <c r="AA23" s="48"/>
      <c r="AB23" s="48"/>
      <c r="AC23" s="48"/>
      <c r="AD23" s="48">
        <v>2</v>
      </c>
      <c r="AE23" s="48"/>
      <c r="AF23" s="48">
        <v>2</v>
      </c>
      <c r="AG23" s="48"/>
      <c r="AH23" s="48"/>
      <c r="AI23" s="48">
        <v>3</v>
      </c>
      <c r="AJ23" s="48"/>
      <c r="AK23" s="35"/>
      <c r="AL23" s="35"/>
      <c r="AM23" s="36"/>
      <c r="AN23" s="36"/>
      <c r="AO23" s="36"/>
      <c r="AP23" s="15"/>
      <c r="AQ23" s="3"/>
      <c r="AR23" s="3"/>
      <c r="AS23" s="3"/>
      <c r="AT23" s="3"/>
      <c r="AU23" s="3"/>
      <c r="AV23" s="3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</row>
    <row r="24" spans="2:49">
      <c r="B24" s="12">
        <v>21</v>
      </c>
      <c r="C24" s="13" t="s">
        <v>28</v>
      </c>
      <c r="D24" s="13" t="s">
        <v>90</v>
      </c>
      <c r="E24" s="13" t="s">
        <v>49</v>
      </c>
      <c r="F24" s="47"/>
      <c r="G24" s="52"/>
      <c r="H24" s="47"/>
      <c r="I24" s="47"/>
      <c r="J24" s="47"/>
      <c r="K24" s="47">
        <v>1</v>
      </c>
      <c r="L24" s="47">
        <v>1</v>
      </c>
      <c r="M24" s="47">
        <v>1</v>
      </c>
      <c r="N24" s="47">
        <v>1</v>
      </c>
      <c r="O24" s="47"/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/>
      <c r="V24" s="47"/>
      <c r="W24" s="47">
        <v>1</v>
      </c>
      <c r="X24" s="47">
        <v>1</v>
      </c>
      <c r="Y24" s="47">
        <v>1</v>
      </c>
      <c r="Z24" s="47">
        <v>1</v>
      </c>
      <c r="AA24" s="47">
        <v>1</v>
      </c>
      <c r="AB24" s="47"/>
      <c r="AC24" s="47"/>
      <c r="AD24" s="47">
        <v>1</v>
      </c>
      <c r="AE24" s="47">
        <v>1</v>
      </c>
      <c r="AF24" s="47">
        <v>1</v>
      </c>
      <c r="AG24" s="47">
        <v>1</v>
      </c>
      <c r="AH24" s="47">
        <v>1</v>
      </c>
      <c r="AI24" s="47"/>
      <c r="AJ24" s="47"/>
      <c r="AK24" s="37"/>
      <c r="AL24" s="37"/>
      <c r="AM24" s="34">
        <f>F25</f>
        <v>0</v>
      </c>
      <c r="AN24" s="34"/>
      <c r="AO24" s="34"/>
      <c r="AP24" s="15"/>
      <c r="AR24" s="3">
        <v>9</v>
      </c>
      <c r="AT24" s="3">
        <v>1</v>
      </c>
      <c r="AU24" s="3">
        <f>AR24+AS24-AT24</f>
        <v>8</v>
      </c>
      <c r="AV24" s="15">
        <f>27-4.5-13</f>
        <v>9.5</v>
      </c>
      <c r="AW24" s="15"/>
    </row>
    <row r="25" s="1" customFormat="1" spans="1:129">
      <c r="A25" s="3"/>
      <c r="B25" s="16"/>
      <c r="C25" s="17"/>
      <c r="D25" s="17"/>
      <c r="E25" s="17"/>
      <c r="F25" s="48"/>
      <c r="G25" s="48"/>
      <c r="H25" s="48"/>
      <c r="I25" s="48"/>
      <c r="J25" s="48"/>
      <c r="K25" s="48"/>
      <c r="L25" s="48">
        <v>2</v>
      </c>
      <c r="M25" s="48"/>
      <c r="N25" s="48"/>
      <c r="O25" s="48"/>
      <c r="P25" s="48"/>
      <c r="Q25" s="48"/>
      <c r="R25" s="48"/>
      <c r="S25" s="48"/>
      <c r="T25" s="48"/>
      <c r="U25" s="48">
        <v>3</v>
      </c>
      <c r="V25" s="48"/>
      <c r="W25" s="48"/>
      <c r="X25" s="48"/>
      <c r="Y25" s="48"/>
      <c r="Z25" s="52"/>
      <c r="AA25" s="48"/>
      <c r="AB25" s="48"/>
      <c r="AC25" s="48">
        <v>1</v>
      </c>
      <c r="AD25" s="48">
        <v>1</v>
      </c>
      <c r="AE25" s="48"/>
      <c r="AF25" s="48"/>
      <c r="AG25" s="48"/>
      <c r="AH25" s="48">
        <v>6</v>
      </c>
      <c r="AI25" s="48"/>
      <c r="AJ25" s="48"/>
      <c r="AK25" s="55"/>
      <c r="AL25" s="55"/>
      <c r="AM25" s="36"/>
      <c r="AN25" s="36"/>
      <c r="AO25" s="36"/>
      <c r="AP25" s="15"/>
      <c r="AQ25" s="3"/>
      <c r="AR25" s="3"/>
      <c r="AS25" s="3"/>
      <c r="AT25" s="3"/>
      <c r="AU25" s="3"/>
      <c r="AV25" s="3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</row>
    <row r="26" spans="2:42">
      <c r="B26" s="8">
        <v>99031</v>
      </c>
      <c r="C26" s="13" t="s">
        <v>91</v>
      </c>
      <c r="D26" s="13" t="s">
        <v>134</v>
      </c>
      <c r="E26" s="13" t="s">
        <v>50</v>
      </c>
      <c r="F26" s="47"/>
      <c r="G26" s="52"/>
      <c r="H26" s="47"/>
      <c r="I26" s="47"/>
      <c r="J26" s="47"/>
      <c r="K26" s="47">
        <v>1</v>
      </c>
      <c r="L26" s="47">
        <v>1</v>
      </c>
      <c r="M26" s="47">
        <v>1</v>
      </c>
      <c r="N26" s="47">
        <v>1</v>
      </c>
      <c r="O26" s="47"/>
      <c r="P26" s="47">
        <v>1</v>
      </c>
      <c r="Q26" s="47">
        <v>1</v>
      </c>
      <c r="R26" s="47">
        <v>1</v>
      </c>
      <c r="S26" s="47">
        <v>1</v>
      </c>
      <c r="T26" s="47">
        <v>1</v>
      </c>
      <c r="U26" s="47"/>
      <c r="V26" s="47"/>
      <c r="W26" s="47">
        <v>1</v>
      </c>
      <c r="X26" s="47">
        <v>1</v>
      </c>
      <c r="Y26" s="47">
        <v>1</v>
      </c>
      <c r="Z26" s="47">
        <v>1</v>
      </c>
      <c r="AA26" s="47">
        <v>1</v>
      </c>
      <c r="AB26" s="47"/>
      <c r="AC26" s="47"/>
      <c r="AD26" s="47">
        <v>1</v>
      </c>
      <c r="AE26" s="47">
        <v>1</v>
      </c>
      <c r="AF26" s="47">
        <v>1</v>
      </c>
      <c r="AG26" s="47">
        <v>1</v>
      </c>
      <c r="AH26" s="47">
        <v>1</v>
      </c>
      <c r="AI26" s="47"/>
      <c r="AJ26" s="47"/>
      <c r="AK26" s="33">
        <f>SUM(K27:N27)+SUM(P27:T27)+SUM(W27:AA27)+SUM(AD27:AH27)</f>
        <v>0</v>
      </c>
      <c r="AL26" s="33">
        <f>SUM(G27:J27)+O27+U27+V27+AB27+AC27+AI27+AJ27</f>
        <v>0</v>
      </c>
      <c r="AM26" s="34">
        <f>F27</f>
        <v>0</v>
      </c>
      <c r="AN26" s="34"/>
      <c r="AO26" s="34"/>
      <c r="AP26" s="15"/>
    </row>
    <row r="27" spans="2:42">
      <c r="B27" s="12"/>
      <c r="C27" s="13"/>
      <c r="D27" s="13"/>
      <c r="E27" s="1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52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35"/>
      <c r="AL27" s="35"/>
      <c r="AM27" s="36"/>
      <c r="AN27" s="36"/>
      <c r="AO27" s="36"/>
      <c r="AP27" s="15"/>
    </row>
    <row r="28" spans="2:42">
      <c r="B28" s="12">
        <v>99500</v>
      </c>
      <c r="C28" s="18" t="s">
        <v>121</v>
      </c>
      <c r="D28" s="13" t="s">
        <v>93</v>
      </c>
      <c r="E28" s="18" t="s">
        <v>51</v>
      </c>
      <c r="F28" s="47"/>
      <c r="G28" s="52"/>
      <c r="H28" s="47"/>
      <c r="I28" s="47"/>
      <c r="J28" s="47"/>
      <c r="K28" s="47">
        <v>1</v>
      </c>
      <c r="L28" s="47">
        <v>1</v>
      </c>
      <c r="M28" s="47">
        <v>1</v>
      </c>
      <c r="N28" s="47">
        <v>1</v>
      </c>
      <c r="O28" s="47"/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/>
      <c r="V28" s="47"/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/>
      <c r="AC28" s="47"/>
      <c r="AD28" s="47">
        <v>1</v>
      </c>
      <c r="AE28" s="47">
        <v>1</v>
      </c>
      <c r="AF28" s="47">
        <v>1</v>
      </c>
      <c r="AG28" s="47">
        <v>1</v>
      </c>
      <c r="AH28" s="47">
        <v>1</v>
      </c>
      <c r="AI28" s="47"/>
      <c r="AJ28" s="47"/>
      <c r="AK28" s="33">
        <f>SUM(K29:N29)+SUM(P29:T29)+SUM(W29:AA29)+SUM(AD29:AH29)</f>
        <v>58</v>
      </c>
      <c r="AL28" s="33">
        <f>SUM(G29:J29)+O29+U29+V29+AB29+AC29+AI29+AJ29</f>
        <v>63</v>
      </c>
      <c r="AM28" s="34">
        <f>F29</f>
        <v>0</v>
      </c>
      <c r="AN28" s="34"/>
      <c r="AO28" s="34"/>
      <c r="AP28" s="42"/>
    </row>
    <row r="29" s="1" customFormat="1" spans="1:129">
      <c r="A29" s="3"/>
      <c r="B29" s="16"/>
      <c r="C29" s="17"/>
      <c r="D29" s="17"/>
      <c r="E29" s="17"/>
      <c r="F29" s="48"/>
      <c r="G29" s="48"/>
      <c r="H29" s="48"/>
      <c r="I29" s="48">
        <v>11</v>
      </c>
      <c r="J29" s="48">
        <v>11</v>
      </c>
      <c r="K29" s="48">
        <v>3</v>
      </c>
      <c r="L29" s="48">
        <v>3</v>
      </c>
      <c r="M29" s="48">
        <v>3</v>
      </c>
      <c r="N29" s="48">
        <v>4</v>
      </c>
      <c r="O29" s="48"/>
      <c r="P29" s="48">
        <v>3</v>
      </c>
      <c r="Q29" s="48">
        <v>3</v>
      </c>
      <c r="R29" s="48">
        <v>3</v>
      </c>
      <c r="S29" s="48">
        <v>3</v>
      </c>
      <c r="T29" s="48">
        <v>3</v>
      </c>
      <c r="U29" s="48">
        <v>11</v>
      </c>
      <c r="V29" s="48"/>
      <c r="W29" s="48">
        <v>3</v>
      </c>
      <c r="X29" s="48">
        <v>3</v>
      </c>
      <c r="Y29" s="48">
        <v>3</v>
      </c>
      <c r="Z29" s="48">
        <v>3</v>
      </c>
      <c r="AA29" s="48">
        <v>3</v>
      </c>
      <c r="AB29" s="48">
        <v>11</v>
      </c>
      <c r="AC29" s="48">
        <v>8</v>
      </c>
      <c r="AD29" s="48">
        <v>3</v>
      </c>
      <c r="AE29" s="48">
        <v>3</v>
      </c>
      <c r="AF29" s="48">
        <v>3</v>
      </c>
      <c r="AG29" s="48">
        <v>3</v>
      </c>
      <c r="AH29" s="48">
        <v>3</v>
      </c>
      <c r="AI29" s="48">
        <v>11</v>
      </c>
      <c r="AJ29" s="48"/>
      <c r="AK29" s="35"/>
      <c r="AL29" s="35"/>
      <c r="AM29" s="36"/>
      <c r="AN29" s="36"/>
      <c r="AO29" s="36"/>
      <c r="AP29" s="42"/>
      <c r="AQ29" s="3"/>
      <c r="AR29" s="3"/>
      <c r="AS29" s="3"/>
      <c r="AT29" s="3"/>
      <c r="AU29" s="3"/>
      <c r="AV29" s="3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</row>
    <row r="30" spans="2:42">
      <c r="B30" s="12">
        <v>99771</v>
      </c>
      <c r="C30" s="18" t="s">
        <v>121</v>
      </c>
      <c r="D30" s="13" t="s">
        <v>93</v>
      </c>
      <c r="E30" s="13" t="s">
        <v>82</v>
      </c>
      <c r="F30" s="47"/>
      <c r="G30" s="52"/>
      <c r="H30" s="47"/>
      <c r="I30" s="47"/>
      <c r="J30" s="47"/>
      <c r="K30" s="47">
        <v>1</v>
      </c>
      <c r="L30" s="47">
        <v>1</v>
      </c>
      <c r="M30" s="47">
        <v>1</v>
      </c>
      <c r="N30" s="47">
        <v>1</v>
      </c>
      <c r="O30" s="47"/>
      <c r="P30" s="47">
        <v>1</v>
      </c>
      <c r="Q30" s="47">
        <v>1</v>
      </c>
      <c r="R30" s="47">
        <v>1</v>
      </c>
      <c r="S30" s="47">
        <v>1</v>
      </c>
      <c r="T30" s="47">
        <v>1</v>
      </c>
      <c r="U30" s="47"/>
      <c r="V30" s="47"/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/>
      <c r="AC30" s="47"/>
      <c r="AD30" s="47">
        <v>1</v>
      </c>
      <c r="AE30" s="47">
        <v>1</v>
      </c>
      <c r="AF30" s="47">
        <v>1</v>
      </c>
      <c r="AG30" s="47">
        <v>1</v>
      </c>
      <c r="AH30" s="47">
        <v>1</v>
      </c>
      <c r="AI30" s="47"/>
      <c r="AJ30" s="47"/>
      <c r="AK30" s="33">
        <f>SUM(K31:N31)+SUM(P31:T31)+SUM(W31:AA31)+SUM(AD31:AH31)</f>
        <v>58</v>
      </c>
      <c r="AL30" s="33">
        <f>SUM(G31:J31)+O31+U31+V31+AB31+AC31+AI31+AJ31</f>
        <v>63</v>
      </c>
      <c r="AM30" s="34">
        <f>F31</f>
        <v>0</v>
      </c>
      <c r="AN30" s="34"/>
      <c r="AO30" s="34"/>
      <c r="AP30" s="57"/>
    </row>
    <row r="31" s="1" customFormat="1" spans="1:129">
      <c r="A31" s="3"/>
      <c r="B31" s="16"/>
      <c r="C31" s="17"/>
      <c r="D31" s="17"/>
      <c r="E31" s="17"/>
      <c r="F31" s="48"/>
      <c r="G31" s="48"/>
      <c r="H31" s="48"/>
      <c r="I31" s="48">
        <v>11</v>
      </c>
      <c r="J31" s="48">
        <v>11</v>
      </c>
      <c r="K31" s="48">
        <v>3</v>
      </c>
      <c r="L31" s="48">
        <v>3</v>
      </c>
      <c r="M31" s="48">
        <v>3</v>
      </c>
      <c r="N31" s="48">
        <v>4</v>
      </c>
      <c r="O31" s="48"/>
      <c r="P31" s="48">
        <v>3</v>
      </c>
      <c r="Q31" s="48">
        <v>3</v>
      </c>
      <c r="R31" s="48">
        <v>3</v>
      </c>
      <c r="S31" s="48">
        <v>3</v>
      </c>
      <c r="T31" s="48">
        <v>3</v>
      </c>
      <c r="U31" s="48">
        <v>11</v>
      </c>
      <c r="V31" s="48"/>
      <c r="W31" s="48">
        <v>3</v>
      </c>
      <c r="X31" s="48">
        <v>3</v>
      </c>
      <c r="Y31" s="48">
        <v>3</v>
      </c>
      <c r="Z31" s="48">
        <v>3</v>
      </c>
      <c r="AA31" s="48">
        <v>3</v>
      </c>
      <c r="AB31" s="48">
        <v>11</v>
      </c>
      <c r="AC31" s="48">
        <v>8</v>
      </c>
      <c r="AD31" s="48">
        <v>3</v>
      </c>
      <c r="AE31" s="48">
        <v>3</v>
      </c>
      <c r="AF31" s="48">
        <v>3</v>
      </c>
      <c r="AG31" s="48">
        <v>3</v>
      </c>
      <c r="AH31" s="48">
        <v>3</v>
      </c>
      <c r="AI31" s="48">
        <v>11</v>
      </c>
      <c r="AJ31" s="48"/>
      <c r="AK31" s="35"/>
      <c r="AL31" s="35"/>
      <c r="AM31" s="36"/>
      <c r="AN31" s="36"/>
      <c r="AO31" s="36"/>
      <c r="AP31" s="42"/>
      <c r="AQ31" s="3"/>
      <c r="AR31" s="3"/>
      <c r="AS31" s="3"/>
      <c r="AT31" s="3"/>
      <c r="AU31" s="3"/>
      <c r="AV31" s="3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</row>
    <row r="32" spans="2:42">
      <c r="B32" s="12">
        <v>5180004</v>
      </c>
      <c r="C32" s="13" t="s">
        <v>121</v>
      </c>
      <c r="D32" s="13" t="s">
        <v>93</v>
      </c>
      <c r="E32" s="13" t="s">
        <v>55</v>
      </c>
      <c r="F32" s="47"/>
      <c r="G32" s="52"/>
      <c r="H32" s="47"/>
      <c r="I32" s="47"/>
      <c r="J32" s="47"/>
      <c r="K32" s="47">
        <v>1</v>
      </c>
      <c r="L32" s="47">
        <v>1</v>
      </c>
      <c r="M32" s="47">
        <v>1</v>
      </c>
      <c r="N32" s="47">
        <v>1</v>
      </c>
      <c r="O32" s="47"/>
      <c r="P32" s="47">
        <v>1</v>
      </c>
      <c r="Q32" s="47">
        <v>1</v>
      </c>
      <c r="R32" s="47">
        <v>1</v>
      </c>
      <c r="S32" s="47">
        <v>1</v>
      </c>
      <c r="T32" s="47">
        <v>1</v>
      </c>
      <c r="U32" s="47"/>
      <c r="V32" s="47"/>
      <c r="W32" s="47">
        <v>1</v>
      </c>
      <c r="X32" s="47">
        <v>1</v>
      </c>
      <c r="Y32" s="47">
        <v>1</v>
      </c>
      <c r="Z32" s="47">
        <v>1</v>
      </c>
      <c r="AA32" s="47">
        <v>1</v>
      </c>
      <c r="AB32" s="47"/>
      <c r="AC32" s="47"/>
      <c r="AD32" s="47">
        <v>1</v>
      </c>
      <c r="AE32" s="47">
        <v>1</v>
      </c>
      <c r="AF32" s="47">
        <v>1</v>
      </c>
      <c r="AG32" s="47">
        <v>1</v>
      </c>
      <c r="AH32" s="47">
        <v>1</v>
      </c>
      <c r="AI32" s="47"/>
      <c r="AJ32" s="47"/>
      <c r="AK32" s="33">
        <f>SUM(K33:N33)+SUM(P33:T33)+SUM(W33:AA33)+SUM(AD33:AH33)</f>
        <v>21</v>
      </c>
      <c r="AL32" s="33">
        <f>SUM(G33:J33)+O33+U33+V33+AB33+AC33+AI33+AJ33</f>
        <v>56</v>
      </c>
      <c r="AM32" s="34">
        <f>F33</f>
        <v>0</v>
      </c>
      <c r="AN32" s="34"/>
      <c r="AO32" s="34"/>
      <c r="AP32" s="42"/>
    </row>
    <row r="33" spans="2:42">
      <c r="B33" s="12"/>
      <c r="C33" s="13"/>
      <c r="D33" s="13"/>
      <c r="E33" s="13"/>
      <c r="F33" s="48"/>
      <c r="G33" s="48"/>
      <c r="H33" s="48"/>
      <c r="I33" s="48">
        <v>10</v>
      </c>
      <c r="J33" s="48">
        <v>9</v>
      </c>
      <c r="K33" s="48"/>
      <c r="L33" s="48">
        <v>1</v>
      </c>
      <c r="M33" s="48">
        <v>1</v>
      </c>
      <c r="N33" s="48">
        <v>2</v>
      </c>
      <c r="O33" s="48"/>
      <c r="P33" s="48">
        <v>1</v>
      </c>
      <c r="Q33" s="48">
        <v>1</v>
      </c>
      <c r="R33" s="48">
        <v>2</v>
      </c>
      <c r="S33" s="48">
        <v>1</v>
      </c>
      <c r="T33" s="48">
        <v>2</v>
      </c>
      <c r="U33" s="48">
        <v>10</v>
      </c>
      <c r="V33" s="48"/>
      <c r="W33" s="48">
        <v>1</v>
      </c>
      <c r="X33" s="48">
        <v>1</v>
      </c>
      <c r="Y33" s="48"/>
      <c r="Z33" s="52"/>
      <c r="AA33" s="48"/>
      <c r="AB33" s="48">
        <v>9</v>
      </c>
      <c r="AC33" s="48">
        <v>8</v>
      </c>
      <c r="AD33" s="48">
        <v>1</v>
      </c>
      <c r="AE33" s="48">
        <v>2</v>
      </c>
      <c r="AF33" s="48">
        <v>2</v>
      </c>
      <c r="AG33" s="48">
        <v>2</v>
      </c>
      <c r="AH33" s="48">
        <v>1</v>
      </c>
      <c r="AI33" s="48">
        <v>10</v>
      </c>
      <c r="AJ33" s="48"/>
      <c r="AK33" s="35"/>
      <c r="AL33" s="35"/>
      <c r="AM33" s="36"/>
      <c r="AN33" s="36"/>
      <c r="AO33" s="36"/>
      <c r="AP33" s="42"/>
    </row>
    <row r="34" spans="2:48">
      <c r="B34" s="8">
        <v>22</v>
      </c>
      <c r="C34" s="13" t="s">
        <v>121</v>
      </c>
      <c r="D34" s="13" t="s">
        <v>93</v>
      </c>
      <c r="E34" s="13" t="s">
        <v>57</v>
      </c>
      <c r="F34" s="47"/>
      <c r="G34" s="52"/>
      <c r="H34" s="47"/>
      <c r="I34" s="47"/>
      <c r="J34" s="47"/>
      <c r="K34" s="47">
        <v>1</v>
      </c>
      <c r="L34" s="47">
        <v>1</v>
      </c>
      <c r="M34" s="47">
        <v>1</v>
      </c>
      <c r="N34" s="47">
        <v>1</v>
      </c>
      <c r="O34" s="47"/>
      <c r="P34" s="47">
        <v>1</v>
      </c>
      <c r="Q34" s="47">
        <v>1</v>
      </c>
      <c r="R34" s="47">
        <v>1</v>
      </c>
      <c r="S34" s="47">
        <v>1</v>
      </c>
      <c r="T34" s="47">
        <v>1</v>
      </c>
      <c r="U34" s="47"/>
      <c r="V34" s="47"/>
      <c r="W34" s="47">
        <v>1</v>
      </c>
      <c r="X34" s="47">
        <v>1</v>
      </c>
      <c r="Y34" s="47">
        <v>1</v>
      </c>
      <c r="Z34" s="47">
        <v>1</v>
      </c>
      <c r="AA34" s="47">
        <v>1</v>
      </c>
      <c r="AB34" s="47"/>
      <c r="AC34" s="47"/>
      <c r="AD34" s="47">
        <v>1</v>
      </c>
      <c r="AE34" s="47">
        <v>1</v>
      </c>
      <c r="AF34" s="47">
        <v>1</v>
      </c>
      <c r="AG34" s="47">
        <v>1</v>
      </c>
      <c r="AH34" s="47">
        <v>1</v>
      </c>
      <c r="AI34" s="47"/>
      <c r="AJ34" s="47"/>
      <c r="AK34" s="33">
        <f>SUM(K35:N35)+SUM(P35:T35)+SUM(W35:AA35)+SUM(AD35:AH35)</f>
        <v>55</v>
      </c>
      <c r="AL34" s="33">
        <f>SUM(G35:J35)+O35+U35+V35+AB35+AC35+AI35+AJ35</f>
        <v>63</v>
      </c>
      <c r="AM34" s="34">
        <f>F35</f>
        <v>0</v>
      </c>
      <c r="AN34" s="34"/>
      <c r="AO34" s="34"/>
      <c r="AP34" s="42"/>
      <c r="AR34" s="3">
        <v>9</v>
      </c>
      <c r="AS34" s="3">
        <v>3</v>
      </c>
      <c r="AT34" s="3">
        <v>11</v>
      </c>
      <c r="AU34" s="3">
        <v>0</v>
      </c>
      <c r="AV34" s="45"/>
    </row>
    <row r="35" spans="2:42">
      <c r="B35" s="12"/>
      <c r="C35" s="13"/>
      <c r="D35" s="13"/>
      <c r="E35" s="13"/>
      <c r="F35" s="48"/>
      <c r="G35" s="48"/>
      <c r="H35" s="48"/>
      <c r="I35" s="48">
        <v>11</v>
      </c>
      <c r="J35" s="48">
        <v>11</v>
      </c>
      <c r="K35" s="48">
        <v>3</v>
      </c>
      <c r="L35" s="48">
        <v>3</v>
      </c>
      <c r="M35" s="48">
        <v>3</v>
      </c>
      <c r="N35" s="48">
        <v>4</v>
      </c>
      <c r="O35" s="48"/>
      <c r="P35" s="48">
        <v>3</v>
      </c>
      <c r="Q35" s="48">
        <v>3</v>
      </c>
      <c r="R35" s="48">
        <v>3</v>
      </c>
      <c r="S35" s="48">
        <v>3</v>
      </c>
      <c r="T35" s="48">
        <v>0</v>
      </c>
      <c r="U35" s="48">
        <v>11</v>
      </c>
      <c r="V35" s="48"/>
      <c r="W35" s="48">
        <v>3</v>
      </c>
      <c r="X35" s="48">
        <v>3</v>
      </c>
      <c r="Y35" s="48">
        <v>3</v>
      </c>
      <c r="Z35" s="48">
        <v>3</v>
      </c>
      <c r="AA35" s="48">
        <v>3</v>
      </c>
      <c r="AB35" s="48">
        <v>11</v>
      </c>
      <c r="AC35" s="48">
        <v>8</v>
      </c>
      <c r="AD35" s="48">
        <v>3</v>
      </c>
      <c r="AE35" s="48">
        <v>3</v>
      </c>
      <c r="AF35" s="48">
        <v>3</v>
      </c>
      <c r="AG35" s="48">
        <v>3</v>
      </c>
      <c r="AH35" s="48">
        <v>3</v>
      </c>
      <c r="AI35" s="48">
        <v>11</v>
      </c>
      <c r="AJ35" s="48"/>
      <c r="AK35" s="35"/>
      <c r="AL35" s="35"/>
      <c r="AM35" s="36"/>
      <c r="AN35" s="36"/>
      <c r="AO35" s="36"/>
      <c r="AP35" s="42"/>
    </row>
    <row r="36" spans="2:47">
      <c r="B36" s="12">
        <v>4003897</v>
      </c>
      <c r="C36" s="13" t="s">
        <v>91</v>
      </c>
      <c r="D36" s="13" t="s">
        <v>134</v>
      </c>
      <c r="E36" s="13" t="s">
        <v>59</v>
      </c>
      <c r="F36" s="47"/>
      <c r="G36" s="52"/>
      <c r="H36" s="47"/>
      <c r="I36" s="47"/>
      <c r="J36" s="47"/>
      <c r="K36" s="47">
        <v>1</v>
      </c>
      <c r="L36" s="47">
        <v>1</v>
      </c>
      <c r="M36" s="47">
        <v>1</v>
      </c>
      <c r="N36" s="47">
        <v>1</v>
      </c>
      <c r="O36" s="47"/>
      <c r="P36" s="47">
        <v>1</v>
      </c>
      <c r="Q36" s="47">
        <v>1</v>
      </c>
      <c r="R36" s="47">
        <v>1</v>
      </c>
      <c r="S36" s="47">
        <v>1</v>
      </c>
      <c r="T36" s="47">
        <v>1</v>
      </c>
      <c r="U36" s="47"/>
      <c r="V36" s="47"/>
      <c r="W36" s="47">
        <v>1</v>
      </c>
      <c r="X36" s="47">
        <v>1</v>
      </c>
      <c r="Y36" s="47">
        <v>1</v>
      </c>
      <c r="Z36" s="47">
        <v>1</v>
      </c>
      <c r="AA36" s="47">
        <v>1</v>
      </c>
      <c r="AB36" s="47"/>
      <c r="AC36" s="47"/>
      <c r="AD36" s="47">
        <v>1</v>
      </c>
      <c r="AE36" s="47">
        <v>1</v>
      </c>
      <c r="AF36" s="47">
        <v>1</v>
      </c>
      <c r="AG36" s="47">
        <v>1</v>
      </c>
      <c r="AH36" s="47">
        <v>1</v>
      </c>
      <c r="AI36" s="47"/>
      <c r="AJ36" s="47"/>
      <c r="AK36" s="33">
        <f>SUM(K37:N37)+SUM(P37:T37)+SUM(W37:AA37)+SUM(AD37:AH37)</f>
        <v>0</v>
      </c>
      <c r="AL36" s="33">
        <f>SUM(G37:J37)+O37+U37+V37+AB37+AC37+AI37+AJ37</f>
        <v>0</v>
      </c>
      <c r="AM36" s="34">
        <f>F37</f>
        <v>0</v>
      </c>
      <c r="AN36" s="34"/>
      <c r="AO36" s="34"/>
      <c r="AP36" s="42"/>
      <c r="AR36" s="3">
        <v>1</v>
      </c>
      <c r="AS36" s="3">
        <v>1</v>
      </c>
      <c r="AU36" s="3">
        <f>AR36+AS36-AT36</f>
        <v>2</v>
      </c>
    </row>
    <row r="37" s="2" customFormat="1" spans="1:129">
      <c r="A37" s="3"/>
      <c r="B37" s="16"/>
      <c r="C37" s="17"/>
      <c r="D37" s="17"/>
      <c r="E37" s="1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 t="s">
        <v>170</v>
      </c>
      <c r="T37" s="48" t="s">
        <v>170</v>
      </c>
      <c r="U37" s="48"/>
      <c r="V37" s="48"/>
      <c r="W37" s="48"/>
      <c r="X37" s="48"/>
      <c r="Y37" s="48"/>
      <c r="Z37" s="52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35"/>
      <c r="AL37" s="35"/>
      <c r="AM37" s="36"/>
      <c r="AN37" s="36"/>
      <c r="AO37" s="36"/>
      <c r="AP37" s="42"/>
      <c r="AQ37" s="3"/>
      <c r="AR37" s="3"/>
      <c r="AS37" s="3"/>
      <c r="AT37" s="3"/>
      <c r="AU37" s="3"/>
      <c r="AV37" s="3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</row>
    <row r="38" spans="2:47">
      <c r="B38" s="12">
        <v>4004394</v>
      </c>
      <c r="C38" s="13" t="s">
        <v>91</v>
      </c>
      <c r="D38" s="13" t="s">
        <v>132</v>
      </c>
      <c r="E38" s="13" t="s">
        <v>61</v>
      </c>
      <c r="F38" s="47"/>
      <c r="G38" s="52"/>
      <c r="H38" s="47"/>
      <c r="I38" s="47"/>
      <c r="J38" s="47"/>
      <c r="K38" s="47">
        <v>1</v>
      </c>
      <c r="L38" s="47">
        <v>1</v>
      </c>
      <c r="M38" s="47">
        <v>1</v>
      </c>
      <c r="N38" s="47">
        <v>1</v>
      </c>
      <c r="O38" s="47"/>
      <c r="P38" s="47">
        <v>1</v>
      </c>
      <c r="Q38" s="47">
        <v>1</v>
      </c>
      <c r="R38" s="47">
        <v>1</v>
      </c>
      <c r="S38" s="47">
        <v>1</v>
      </c>
      <c r="T38" s="47">
        <v>1</v>
      </c>
      <c r="U38" s="47"/>
      <c r="V38" s="47"/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/>
      <c r="AC38" s="47"/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/>
      <c r="AJ38" s="47"/>
      <c r="AK38" s="33">
        <f>SUM(K39:N39)+SUM(P39:T39)+SUM(W39:AA39)+SUM(AD39:AH39)</f>
        <v>0</v>
      </c>
      <c r="AL38" s="33">
        <f>SUM(G39:J39)+O39+U39+V39+AB39+AC39+AI39+AJ39</f>
        <v>0</v>
      </c>
      <c r="AM38" s="34">
        <f>F39</f>
        <v>0</v>
      </c>
      <c r="AN38" s="34"/>
      <c r="AO38" s="34"/>
      <c r="AP38" s="42"/>
      <c r="AR38" s="3">
        <v>2</v>
      </c>
      <c r="AS38" s="3">
        <v>2</v>
      </c>
      <c r="AU38" s="3">
        <f>AR38+AS38-AT38</f>
        <v>4</v>
      </c>
    </row>
    <row r="39" s="2" customFormat="1" spans="1:129">
      <c r="A39" s="3"/>
      <c r="B39" s="16"/>
      <c r="C39" s="17"/>
      <c r="D39" s="17" t="s">
        <v>90</v>
      </c>
      <c r="E39" s="1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52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35"/>
      <c r="AL39" s="35"/>
      <c r="AM39" s="36"/>
      <c r="AN39" s="36"/>
      <c r="AO39" s="36"/>
      <c r="AP39" s="42"/>
      <c r="AQ39" s="3"/>
      <c r="AR39" s="3"/>
      <c r="AS39" s="3"/>
      <c r="AT39" s="3"/>
      <c r="AU39" s="3"/>
      <c r="AV39" s="3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</row>
    <row r="40" spans="2:47">
      <c r="B40" s="12">
        <v>4009567</v>
      </c>
      <c r="C40" s="13" t="s">
        <v>91</v>
      </c>
      <c r="D40" s="13" t="s">
        <v>130</v>
      </c>
      <c r="E40" s="13" t="s">
        <v>65</v>
      </c>
      <c r="F40" s="47"/>
      <c r="G40" s="52"/>
      <c r="H40" s="47"/>
      <c r="I40" s="47"/>
      <c r="J40" s="47"/>
      <c r="K40" s="47">
        <v>1</v>
      </c>
      <c r="L40" s="47">
        <v>1</v>
      </c>
      <c r="M40" s="47">
        <v>1</v>
      </c>
      <c r="N40" s="47">
        <v>1</v>
      </c>
      <c r="O40" s="47"/>
      <c r="P40" s="47">
        <v>1</v>
      </c>
      <c r="Q40" s="47">
        <v>1</v>
      </c>
      <c r="R40" s="47">
        <v>1</v>
      </c>
      <c r="S40" s="47">
        <v>1</v>
      </c>
      <c r="T40" s="47">
        <v>1</v>
      </c>
      <c r="U40" s="47"/>
      <c r="V40" s="47"/>
      <c r="W40" s="47">
        <v>1</v>
      </c>
      <c r="X40" s="47">
        <v>1</v>
      </c>
      <c r="Y40" s="47">
        <v>1</v>
      </c>
      <c r="Z40" s="47">
        <v>1</v>
      </c>
      <c r="AA40" s="47">
        <v>1</v>
      </c>
      <c r="AB40" s="47"/>
      <c r="AC40" s="47"/>
      <c r="AD40" s="47">
        <v>1</v>
      </c>
      <c r="AE40" s="47">
        <v>1</v>
      </c>
      <c r="AF40" s="47">
        <v>1</v>
      </c>
      <c r="AG40" s="47">
        <v>1</v>
      </c>
      <c r="AH40" s="47">
        <v>1</v>
      </c>
      <c r="AI40" s="47"/>
      <c r="AJ40" s="47"/>
      <c r="AK40" s="33">
        <f>SUM(K41:N41)+SUM(P41:T41)+SUM(W41:AA41)+SUM(AD41:AH41)</f>
        <v>7</v>
      </c>
      <c r="AL40" s="33">
        <f>SUM(G41:J41)+O41+U41+V41+AB41+AC41+AI41+AJ41</f>
        <v>6.5</v>
      </c>
      <c r="AM40" s="34">
        <f>F41</f>
        <v>0</v>
      </c>
      <c r="AN40" s="34"/>
      <c r="AO40" s="34"/>
      <c r="AP40" s="42"/>
      <c r="AR40" s="3">
        <v>1</v>
      </c>
      <c r="AS40" s="3">
        <v>2</v>
      </c>
      <c r="AU40" s="3">
        <f>AR40+AS40-AT40</f>
        <v>3</v>
      </c>
    </row>
    <row r="41" s="2" customFormat="1" spans="1:129">
      <c r="A41" s="3"/>
      <c r="B41" s="16"/>
      <c r="C41" s="17"/>
      <c r="D41" s="17"/>
      <c r="E41" s="1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>
        <v>1</v>
      </c>
      <c r="T41" s="48"/>
      <c r="U41" s="48"/>
      <c r="V41" s="48"/>
      <c r="W41" s="48"/>
      <c r="X41" s="48"/>
      <c r="Y41" s="48">
        <v>1</v>
      </c>
      <c r="Z41" s="52">
        <v>1</v>
      </c>
      <c r="AA41" s="48"/>
      <c r="AB41" s="48"/>
      <c r="AC41" s="48"/>
      <c r="AD41" s="48">
        <v>1</v>
      </c>
      <c r="AE41" s="48">
        <v>2</v>
      </c>
      <c r="AF41" s="48"/>
      <c r="AG41" s="48">
        <v>1</v>
      </c>
      <c r="AH41" s="48"/>
      <c r="AI41" s="48"/>
      <c r="AJ41" s="48">
        <v>6.5</v>
      </c>
      <c r="AK41" s="35"/>
      <c r="AL41" s="35"/>
      <c r="AM41" s="36"/>
      <c r="AN41" s="36"/>
      <c r="AO41" s="36"/>
      <c r="AP41" s="42"/>
      <c r="AQ41" s="3"/>
      <c r="AR41" s="3"/>
      <c r="AS41" s="3"/>
      <c r="AT41" s="3"/>
      <c r="AU41" s="3"/>
      <c r="AV41" s="3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</row>
    <row r="42" spans="2:42">
      <c r="B42" s="12">
        <v>4003107</v>
      </c>
      <c r="C42" s="13" t="s">
        <v>121</v>
      </c>
      <c r="D42" s="13" t="s">
        <v>139</v>
      </c>
      <c r="E42" s="13" t="s">
        <v>140</v>
      </c>
      <c r="F42" s="47"/>
      <c r="G42" s="52"/>
      <c r="H42" s="47"/>
      <c r="I42" s="47"/>
      <c r="J42" s="47"/>
      <c r="K42" s="47">
        <v>1</v>
      </c>
      <c r="L42" s="47">
        <v>1</v>
      </c>
      <c r="M42" s="47">
        <v>1</v>
      </c>
      <c r="N42" s="47">
        <v>1</v>
      </c>
      <c r="O42" s="47"/>
      <c r="P42" s="47">
        <v>1</v>
      </c>
      <c r="Q42" s="47">
        <v>1</v>
      </c>
      <c r="R42" s="47">
        <v>1</v>
      </c>
      <c r="S42" s="47">
        <v>1</v>
      </c>
      <c r="T42" s="47">
        <v>1</v>
      </c>
      <c r="U42" s="47">
        <v>1</v>
      </c>
      <c r="V42" s="47"/>
      <c r="W42" s="47">
        <v>1</v>
      </c>
      <c r="X42" s="47">
        <v>1</v>
      </c>
      <c r="Y42" s="47">
        <v>1</v>
      </c>
      <c r="Z42" s="47">
        <v>1</v>
      </c>
      <c r="AA42" s="47">
        <v>1</v>
      </c>
      <c r="AB42" s="47"/>
      <c r="AC42" s="47"/>
      <c r="AD42" s="47">
        <v>1</v>
      </c>
      <c r="AE42" s="47">
        <v>1</v>
      </c>
      <c r="AF42" s="47">
        <v>1</v>
      </c>
      <c r="AG42" s="47">
        <v>1</v>
      </c>
      <c r="AH42" s="47"/>
      <c r="AI42" s="47"/>
      <c r="AJ42" s="47"/>
      <c r="AK42" s="33">
        <f>SUM(K43:N43)+SUM(P43:T43)+SUM(W43:AA43)+SUM(AD43:AH43)</f>
        <v>28</v>
      </c>
      <c r="AL42" s="33">
        <f>SUM(G43:J43)+O43+U43+V43+AB43+AC43+AI43+AJ43</f>
        <v>58</v>
      </c>
      <c r="AM42" s="34">
        <f>F43</f>
        <v>0</v>
      </c>
      <c r="AN42" s="34">
        <v>30</v>
      </c>
      <c r="AO42" s="34"/>
      <c r="AP42" s="42">
        <v>1</v>
      </c>
    </row>
    <row r="43" s="2" customFormat="1" spans="1:129">
      <c r="A43" s="3"/>
      <c r="B43" s="16"/>
      <c r="C43" s="17"/>
      <c r="D43" s="17"/>
      <c r="E43" s="17"/>
      <c r="F43" s="48"/>
      <c r="G43" s="48"/>
      <c r="H43" s="48"/>
      <c r="I43" s="48"/>
      <c r="J43" s="48"/>
      <c r="K43" s="48">
        <v>1</v>
      </c>
      <c r="L43" s="48">
        <v>1</v>
      </c>
      <c r="M43" s="48">
        <v>1</v>
      </c>
      <c r="N43" s="48"/>
      <c r="O43" s="48"/>
      <c r="P43" s="48">
        <v>1</v>
      </c>
      <c r="Q43" s="48">
        <v>2</v>
      </c>
      <c r="R43" s="48">
        <v>2</v>
      </c>
      <c r="S43" s="48">
        <v>1</v>
      </c>
      <c r="T43" s="48">
        <v>2</v>
      </c>
      <c r="U43" s="48">
        <v>10</v>
      </c>
      <c r="V43" s="48">
        <v>9</v>
      </c>
      <c r="W43" s="48">
        <v>2</v>
      </c>
      <c r="X43" s="48"/>
      <c r="Y43" s="48">
        <v>2</v>
      </c>
      <c r="Z43" s="52">
        <v>2</v>
      </c>
      <c r="AA43" s="48">
        <v>2</v>
      </c>
      <c r="AB43" s="48">
        <v>10</v>
      </c>
      <c r="AC43" s="48">
        <v>9</v>
      </c>
      <c r="AD43" s="48">
        <v>2</v>
      </c>
      <c r="AE43" s="48">
        <v>2</v>
      </c>
      <c r="AF43" s="48">
        <v>2</v>
      </c>
      <c r="AG43" s="48">
        <v>2</v>
      </c>
      <c r="AH43" s="50">
        <v>1</v>
      </c>
      <c r="AI43" s="48">
        <v>9</v>
      </c>
      <c r="AJ43" s="48">
        <v>11</v>
      </c>
      <c r="AK43" s="35"/>
      <c r="AL43" s="35"/>
      <c r="AM43" s="36"/>
      <c r="AN43" s="36"/>
      <c r="AO43" s="36"/>
      <c r="AP43" s="42"/>
      <c r="AQ43" s="3"/>
      <c r="AR43" s="3"/>
      <c r="AS43" s="3"/>
      <c r="AT43" s="3"/>
      <c r="AU43" s="3"/>
      <c r="AV43" s="3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</row>
    <row r="44" spans="2:42">
      <c r="B44" s="12">
        <v>4000332</v>
      </c>
      <c r="C44" s="13" t="s">
        <v>121</v>
      </c>
      <c r="D44" s="13" t="s">
        <v>93</v>
      </c>
      <c r="E44" s="13" t="s">
        <v>143</v>
      </c>
      <c r="F44" s="47"/>
      <c r="G44" s="52"/>
      <c r="H44" s="47"/>
      <c r="I44" s="47">
        <v>1</v>
      </c>
      <c r="J44" s="47">
        <v>1</v>
      </c>
      <c r="K44" s="47">
        <v>1</v>
      </c>
      <c r="L44" s="47">
        <v>1</v>
      </c>
      <c r="M44" s="47">
        <v>1</v>
      </c>
      <c r="N44" s="47">
        <v>1</v>
      </c>
      <c r="O44" s="47"/>
      <c r="P44" s="47">
        <v>1</v>
      </c>
      <c r="Q44" s="47">
        <v>1</v>
      </c>
      <c r="R44" s="47">
        <v>1</v>
      </c>
      <c r="S44" s="47">
        <v>1</v>
      </c>
      <c r="T44" s="47">
        <v>1</v>
      </c>
      <c r="U44" s="47">
        <v>1</v>
      </c>
      <c r="V44" s="47"/>
      <c r="W44" s="47">
        <v>1</v>
      </c>
      <c r="X44" s="47">
        <v>1</v>
      </c>
      <c r="Y44" s="47">
        <v>1</v>
      </c>
      <c r="Z44" s="47">
        <v>1</v>
      </c>
      <c r="AA44" s="47">
        <v>1</v>
      </c>
      <c r="AB44" s="47"/>
      <c r="AC44" s="47"/>
      <c r="AD44" s="47">
        <v>1</v>
      </c>
      <c r="AE44" s="47">
        <v>1</v>
      </c>
      <c r="AF44" s="47">
        <v>1</v>
      </c>
      <c r="AG44" s="47">
        <v>1</v>
      </c>
      <c r="AH44" s="47">
        <v>1</v>
      </c>
      <c r="AI44" s="47"/>
      <c r="AJ44" s="47"/>
      <c r="AK44" s="33">
        <f>SUM(K45:N45)+SUM(P45:T45)+SUM(W45:AA45)+SUM(AD45:AH45)</f>
        <v>46</v>
      </c>
      <c r="AL44" s="33">
        <f>SUM(G45:J45)+O45+U45+V45+AB45+AC45+AI45+AJ45</f>
        <v>72</v>
      </c>
      <c r="AM44" s="34">
        <f>F45</f>
        <v>0</v>
      </c>
      <c r="AN44" s="34"/>
      <c r="AO44" s="34"/>
      <c r="AP44" s="42"/>
    </row>
    <row r="45" s="2" customFormat="1" spans="1:129">
      <c r="A45" s="3"/>
      <c r="B45" s="16"/>
      <c r="C45" s="17"/>
      <c r="D45" s="17"/>
      <c r="E45" s="17"/>
      <c r="F45" s="48"/>
      <c r="G45" s="48"/>
      <c r="H45" s="48"/>
      <c r="I45" s="48">
        <v>10</v>
      </c>
      <c r="J45" s="48">
        <v>10</v>
      </c>
      <c r="K45" s="48">
        <v>4</v>
      </c>
      <c r="L45" s="48">
        <v>2</v>
      </c>
      <c r="M45" s="48">
        <v>2</v>
      </c>
      <c r="N45" s="48">
        <v>2</v>
      </c>
      <c r="O45" s="48"/>
      <c r="P45" s="48">
        <v>2</v>
      </c>
      <c r="Q45" s="48">
        <v>2</v>
      </c>
      <c r="R45" s="48">
        <v>4</v>
      </c>
      <c r="S45" s="48">
        <v>2</v>
      </c>
      <c r="T45" s="48">
        <v>2</v>
      </c>
      <c r="U45" s="48">
        <v>10</v>
      </c>
      <c r="V45" s="48"/>
      <c r="W45" s="48">
        <v>2</v>
      </c>
      <c r="X45" s="48">
        <v>2</v>
      </c>
      <c r="Y45" s="48">
        <v>4</v>
      </c>
      <c r="Z45" s="52">
        <v>2</v>
      </c>
      <c r="AA45" s="48">
        <v>2</v>
      </c>
      <c r="AB45" s="48">
        <v>10</v>
      </c>
      <c r="AC45" s="48">
        <v>12</v>
      </c>
      <c r="AD45" s="48">
        <v>2</v>
      </c>
      <c r="AE45" s="48">
        <v>2</v>
      </c>
      <c r="AF45" s="48">
        <v>4</v>
      </c>
      <c r="AG45" s="48">
        <v>2</v>
      </c>
      <c r="AH45" s="48">
        <v>2</v>
      </c>
      <c r="AI45" s="48">
        <v>10</v>
      </c>
      <c r="AJ45" s="48">
        <v>10</v>
      </c>
      <c r="AK45" s="35"/>
      <c r="AL45" s="35"/>
      <c r="AM45" s="36"/>
      <c r="AN45" s="36"/>
      <c r="AO45" s="36"/>
      <c r="AP45" s="42"/>
      <c r="AQ45" s="3"/>
      <c r="AR45" s="3"/>
      <c r="AS45" s="3"/>
      <c r="AT45" s="3"/>
      <c r="AU45" s="3"/>
      <c r="AV45" s="3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</row>
    <row r="46" spans="2:42">
      <c r="B46" s="12">
        <v>4004981</v>
      </c>
      <c r="C46" s="13" t="s">
        <v>121</v>
      </c>
      <c r="D46" s="13" t="s">
        <v>93</v>
      </c>
      <c r="E46" s="13" t="s">
        <v>144</v>
      </c>
      <c r="F46" s="47"/>
      <c r="G46" s="52"/>
      <c r="H46" s="47"/>
      <c r="I46" s="47">
        <v>1</v>
      </c>
      <c r="J46" s="47">
        <v>1</v>
      </c>
      <c r="K46" s="47">
        <v>1</v>
      </c>
      <c r="L46" s="47">
        <v>1</v>
      </c>
      <c r="M46" s="47">
        <v>1</v>
      </c>
      <c r="N46" s="47">
        <v>1</v>
      </c>
      <c r="O46" s="47"/>
      <c r="P46" s="47">
        <v>1</v>
      </c>
      <c r="Q46" s="47">
        <v>1</v>
      </c>
      <c r="R46" s="47">
        <v>1</v>
      </c>
      <c r="S46" s="47">
        <v>1</v>
      </c>
      <c r="T46" s="47">
        <v>1</v>
      </c>
      <c r="U46" s="47">
        <v>1</v>
      </c>
      <c r="V46" s="47"/>
      <c r="W46" s="47">
        <v>1</v>
      </c>
      <c r="X46" s="47">
        <v>1</v>
      </c>
      <c r="Y46" s="49">
        <v>1</v>
      </c>
      <c r="Z46" s="47">
        <v>1</v>
      </c>
      <c r="AA46" s="47">
        <v>1</v>
      </c>
      <c r="AB46" s="47"/>
      <c r="AC46" s="47"/>
      <c r="AD46" s="47">
        <v>1</v>
      </c>
      <c r="AE46" s="47">
        <v>1</v>
      </c>
      <c r="AF46" s="47">
        <v>1</v>
      </c>
      <c r="AG46" s="47">
        <v>1</v>
      </c>
      <c r="AH46" s="47">
        <v>1</v>
      </c>
      <c r="AI46" s="47"/>
      <c r="AJ46" s="47"/>
      <c r="AK46" s="33">
        <f>SUM(K47:N47)+SUM(P47:T47)+SUM(W47:AA47)+SUM(AD47:AH47)</f>
        <v>54.5</v>
      </c>
      <c r="AL46" s="33">
        <f>SUM(G47:J47)+O47+U47+V47+AB47+AC47+AI47+AJ47</f>
        <v>86.5</v>
      </c>
      <c r="AM46" s="34">
        <f>F47</f>
        <v>0</v>
      </c>
      <c r="AN46" s="34"/>
      <c r="AO46" s="34"/>
      <c r="AP46" s="42">
        <v>1</v>
      </c>
    </row>
    <row r="47" s="2" customFormat="1" spans="1:129">
      <c r="A47" s="3"/>
      <c r="B47" s="16"/>
      <c r="C47" s="17"/>
      <c r="D47" s="17"/>
      <c r="E47" s="17"/>
      <c r="F47" s="48"/>
      <c r="G47" s="48"/>
      <c r="H47" s="48"/>
      <c r="I47" s="48">
        <v>12</v>
      </c>
      <c r="J47" s="48">
        <v>12</v>
      </c>
      <c r="K47" s="48">
        <v>2</v>
      </c>
      <c r="L47" s="48">
        <v>4</v>
      </c>
      <c r="M47" s="48">
        <v>4</v>
      </c>
      <c r="N47" s="48">
        <v>2</v>
      </c>
      <c r="O47" s="48"/>
      <c r="P47" s="48">
        <v>2</v>
      </c>
      <c r="Q47" s="48">
        <v>2</v>
      </c>
      <c r="R47" s="48">
        <v>2</v>
      </c>
      <c r="S47" s="48">
        <v>4</v>
      </c>
      <c r="T47" s="48">
        <v>4</v>
      </c>
      <c r="U47" s="48">
        <v>10.5</v>
      </c>
      <c r="V47" s="48">
        <v>10</v>
      </c>
      <c r="W47" s="48">
        <v>2</v>
      </c>
      <c r="X47" s="48">
        <v>2</v>
      </c>
      <c r="Y47" s="48"/>
      <c r="Z47" s="52">
        <v>4</v>
      </c>
      <c r="AA47" s="48">
        <v>4</v>
      </c>
      <c r="AB47" s="48">
        <v>10</v>
      </c>
      <c r="AC47" s="48">
        <v>10</v>
      </c>
      <c r="AD47" s="48">
        <v>4.5</v>
      </c>
      <c r="AE47" s="48">
        <v>2</v>
      </c>
      <c r="AF47" s="48">
        <v>2</v>
      </c>
      <c r="AG47" s="48">
        <v>4</v>
      </c>
      <c r="AH47" s="48">
        <v>4</v>
      </c>
      <c r="AI47" s="48">
        <v>12</v>
      </c>
      <c r="AJ47" s="48">
        <v>10</v>
      </c>
      <c r="AK47" s="35"/>
      <c r="AL47" s="35"/>
      <c r="AM47" s="36"/>
      <c r="AN47" s="36"/>
      <c r="AO47" s="36"/>
      <c r="AP47" s="42"/>
      <c r="AQ47" s="3"/>
      <c r="AR47" s="3"/>
      <c r="AS47" s="3"/>
      <c r="AT47" s="3"/>
      <c r="AU47" s="3"/>
      <c r="AV47" s="3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</row>
    <row r="48" spans="2:42">
      <c r="B48" s="12">
        <v>4007376</v>
      </c>
      <c r="C48" s="13" t="s">
        <v>121</v>
      </c>
      <c r="D48" s="13" t="s">
        <v>93</v>
      </c>
      <c r="E48" s="13" t="s">
        <v>73</v>
      </c>
      <c r="F48" s="47"/>
      <c r="G48" s="52"/>
      <c r="H48" s="47">
        <v>1</v>
      </c>
      <c r="I48" s="47"/>
      <c r="J48" s="47">
        <v>1</v>
      </c>
      <c r="K48" s="47">
        <v>1</v>
      </c>
      <c r="L48" s="47">
        <v>1</v>
      </c>
      <c r="M48" s="47">
        <v>1</v>
      </c>
      <c r="N48" s="47">
        <v>1</v>
      </c>
      <c r="O48" s="47"/>
      <c r="P48" s="47">
        <v>1</v>
      </c>
      <c r="Q48" s="47">
        <v>1</v>
      </c>
      <c r="R48" s="47">
        <v>1</v>
      </c>
      <c r="S48" s="47">
        <v>1</v>
      </c>
      <c r="T48" s="47">
        <v>1</v>
      </c>
      <c r="U48" s="47">
        <v>1</v>
      </c>
      <c r="V48" s="47"/>
      <c r="W48" s="47">
        <v>1</v>
      </c>
      <c r="X48" s="47">
        <v>1</v>
      </c>
      <c r="Y48" s="47">
        <v>1</v>
      </c>
      <c r="Z48" s="47">
        <v>1</v>
      </c>
      <c r="AA48" s="47">
        <v>1</v>
      </c>
      <c r="AB48" s="47"/>
      <c r="AC48" s="47"/>
      <c r="AD48" s="47">
        <v>1</v>
      </c>
      <c r="AE48" s="47">
        <v>1</v>
      </c>
      <c r="AF48" s="47">
        <v>1</v>
      </c>
      <c r="AG48" s="47">
        <v>1</v>
      </c>
      <c r="AH48" s="47">
        <v>1</v>
      </c>
      <c r="AI48" s="47"/>
      <c r="AJ48" s="47"/>
      <c r="AK48" s="33">
        <f>SUM(K49:N49)+SUM(P49:T49)+SUM(W49:AA49)+SUM(AD49:AH49)</f>
        <v>44</v>
      </c>
      <c r="AL48" s="33">
        <f>SUM(G49:J49)+O49+U49+V49+AB49+AC49+AI49+AJ49</f>
        <v>92</v>
      </c>
      <c r="AM48" s="34">
        <f>F49</f>
        <v>0</v>
      </c>
      <c r="AN48" s="34"/>
      <c r="AO48" s="34"/>
      <c r="AP48" s="42"/>
    </row>
    <row r="49" s="2" customFormat="1" spans="1:129">
      <c r="A49" s="3"/>
      <c r="B49" s="16"/>
      <c r="C49" s="17"/>
      <c r="D49" s="17"/>
      <c r="E49" s="17"/>
      <c r="F49" s="48"/>
      <c r="G49" s="48"/>
      <c r="H49" s="48">
        <v>10</v>
      </c>
      <c r="I49" s="48"/>
      <c r="J49" s="48">
        <v>10</v>
      </c>
      <c r="K49" s="48">
        <v>2</v>
      </c>
      <c r="L49" s="48">
        <v>2</v>
      </c>
      <c r="M49" s="48">
        <v>2</v>
      </c>
      <c r="N49" s="48">
        <v>2</v>
      </c>
      <c r="O49" s="48">
        <v>10</v>
      </c>
      <c r="P49" s="48">
        <v>4</v>
      </c>
      <c r="Q49" s="48">
        <v>2</v>
      </c>
      <c r="R49" s="48">
        <v>2</v>
      </c>
      <c r="S49" s="48">
        <v>2</v>
      </c>
      <c r="T49" s="48">
        <v>2</v>
      </c>
      <c r="U49" s="48">
        <v>12</v>
      </c>
      <c r="V49" s="48">
        <v>10</v>
      </c>
      <c r="W49" s="48">
        <v>4</v>
      </c>
      <c r="X49" s="48">
        <v>2</v>
      </c>
      <c r="Y49" s="48">
        <v>2</v>
      </c>
      <c r="Z49" s="52">
        <v>2</v>
      </c>
      <c r="AA49" s="48">
        <v>2</v>
      </c>
      <c r="AB49" s="48">
        <v>10</v>
      </c>
      <c r="AC49" s="48">
        <v>10</v>
      </c>
      <c r="AD49" s="48">
        <v>4</v>
      </c>
      <c r="AE49" s="48">
        <v>2</v>
      </c>
      <c r="AF49" s="48">
        <v>2</v>
      </c>
      <c r="AG49" s="48">
        <v>2</v>
      </c>
      <c r="AH49" s="48">
        <v>2</v>
      </c>
      <c r="AI49" s="48">
        <v>10</v>
      </c>
      <c r="AJ49" s="48">
        <v>10</v>
      </c>
      <c r="AK49" s="35"/>
      <c r="AL49" s="35"/>
      <c r="AM49" s="36"/>
      <c r="AN49" s="36"/>
      <c r="AO49" s="36"/>
      <c r="AP49" s="42"/>
      <c r="AQ49" s="3"/>
      <c r="AR49" s="3"/>
      <c r="AS49" s="3"/>
      <c r="AT49" s="3"/>
      <c r="AU49" s="3"/>
      <c r="AV49" s="3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</row>
    <row r="50" spans="2:42">
      <c r="B50" s="12">
        <v>4170044</v>
      </c>
      <c r="C50" s="13" t="s">
        <v>121</v>
      </c>
      <c r="D50" s="13" t="s">
        <v>93</v>
      </c>
      <c r="E50" s="13" t="s">
        <v>146</v>
      </c>
      <c r="F50" s="47"/>
      <c r="G50" s="52"/>
      <c r="H50" s="47"/>
      <c r="I50" s="47"/>
      <c r="J50" s="47"/>
      <c r="K50" s="47">
        <v>1</v>
      </c>
      <c r="L50" s="47">
        <v>1</v>
      </c>
      <c r="M50" s="47">
        <v>1</v>
      </c>
      <c r="N50" s="47">
        <v>1</v>
      </c>
      <c r="O50" s="47"/>
      <c r="P50" s="47">
        <v>1</v>
      </c>
      <c r="Q50" s="47">
        <v>1</v>
      </c>
      <c r="R50" s="47">
        <v>1</v>
      </c>
      <c r="S50" s="47">
        <v>1</v>
      </c>
      <c r="T50" s="47">
        <v>1</v>
      </c>
      <c r="U50" s="47">
        <v>1</v>
      </c>
      <c r="V50" s="47"/>
      <c r="W50" s="47">
        <v>1</v>
      </c>
      <c r="X50" s="47">
        <v>1</v>
      </c>
      <c r="Y50" s="47">
        <v>1</v>
      </c>
      <c r="Z50" s="47">
        <v>1</v>
      </c>
      <c r="AA50" s="47">
        <v>1</v>
      </c>
      <c r="AB50" s="47"/>
      <c r="AC50" s="47"/>
      <c r="AD50" s="47">
        <v>1</v>
      </c>
      <c r="AE50" s="47">
        <v>1</v>
      </c>
      <c r="AF50" s="47">
        <v>1</v>
      </c>
      <c r="AG50" s="47">
        <v>1</v>
      </c>
      <c r="AH50" s="47">
        <v>1</v>
      </c>
      <c r="AI50" s="47"/>
      <c r="AJ50" s="47"/>
      <c r="AK50" s="33">
        <f>SUM(K51:N51)+SUM(P51:T51)+SUM(W51:AA51)+SUM(AD51:AH51)</f>
        <v>46</v>
      </c>
      <c r="AL50" s="33">
        <f>SUM(G51:J51)+O51+U51+V51+AB51+AC51+AI51+AJ51</f>
        <v>62</v>
      </c>
      <c r="AM50" s="34">
        <f>F51</f>
        <v>0</v>
      </c>
      <c r="AN50" s="34"/>
      <c r="AO50" s="34"/>
      <c r="AP50" s="42"/>
    </row>
    <row r="51" s="2" customFormat="1" spans="1:129">
      <c r="A51" s="3"/>
      <c r="B51" s="16"/>
      <c r="C51" s="17"/>
      <c r="D51" s="17"/>
      <c r="E51" s="17"/>
      <c r="F51" s="48"/>
      <c r="G51" s="48"/>
      <c r="H51" s="48"/>
      <c r="I51" s="48"/>
      <c r="J51" s="48"/>
      <c r="K51" s="48">
        <v>2</v>
      </c>
      <c r="L51" s="48">
        <v>2</v>
      </c>
      <c r="M51" s="48">
        <v>2</v>
      </c>
      <c r="N51" s="48">
        <v>4</v>
      </c>
      <c r="O51" s="48">
        <v>10</v>
      </c>
      <c r="P51" s="48">
        <v>2</v>
      </c>
      <c r="Q51" s="48">
        <v>4</v>
      </c>
      <c r="R51" s="48">
        <v>2</v>
      </c>
      <c r="S51" s="48">
        <v>2</v>
      </c>
      <c r="T51" s="48">
        <v>2</v>
      </c>
      <c r="U51" s="48">
        <v>10</v>
      </c>
      <c r="V51" s="48"/>
      <c r="W51" s="48">
        <v>2</v>
      </c>
      <c r="X51" s="48">
        <v>4</v>
      </c>
      <c r="Y51" s="48">
        <v>2</v>
      </c>
      <c r="Z51" s="52">
        <v>2</v>
      </c>
      <c r="AA51" s="48">
        <v>2</v>
      </c>
      <c r="AB51" s="48">
        <v>12</v>
      </c>
      <c r="AC51" s="48">
        <v>10</v>
      </c>
      <c r="AD51" s="48">
        <v>2</v>
      </c>
      <c r="AE51" s="48">
        <v>4</v>
      </c>
      <c r="AF51" s="48">
        <v>2</v>
      </c>
      <c r="AG51" s="48">
        <v>2</v>
      </c>
      <c r="AH51" s="48">
        <v>2</v>
      </c>
      <c r="AI51" s="48">
        <v>10</v>
      </c>
      <c r="AJ51" s="48">
        <v>10</v>
      </c>
      <c r="AK51" s="35"/>
      <c r="AL51" s="35"/>
      <c r="AM51" s="36"/>
      <c r="AN51" s="36"/>
      <c r="AO51" s="36"/>
      <c r="AP51" s="42"/>
      <c r="AQ51" s="3"/>
      <c r="AR51" s="3"/>
      <c r="AS51" s="3"/>
      <c r="AT51" s="3"/>
      <c r="AU51" s="3"/>
      <c r="AV51" s="3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</row>
    <row r="52" spans="2:42">
      <c r="B52" s="12"/>
      <c r="C52" s="13"/>
      <c r="D52" s="13"/>
      <c r="E52" s="13"/>
      <c r="F52" s="47"/>
      <c r="G52" s="52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33"/>
      <c r="AL52" s="33"/>
      <c r="AM52" s="34"/>
      <c r="AN52" s="34"/>
      <c r="AO52" s="34"/>
      <c r="AP52" s="42"/>
    </row>
    <row r="53" s="2" customFormat="1" spans="1:129">
      <c r="A53" s="3"/>
      <c r="B53" s="20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7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35"/>
      <c r="AL53" s="35"/>
      <c r="AM53" s="36"/>
      <c r="AN53" s="36"/>
      <c r="AO53" s="36"/>
      <c r="AP53" s="42"/>
      <c r="AQ53" s="3"/>
      <c r="AR53" s="3"/>
      <c r="AS53" s="3"/>
      <c r="AT53" s="3"/>
      <c r="AU53" s="3"/>
      <c r="AV53" s="3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</row>
    <row r="55" spans="29:29">
      <c r="AC55" s="3">
        <v>55</v>
      </c>
    </row>
    <row r="56" spans="29:29">
      <c r="AC56" s="3">
        <f>15*5</f>
        <v>75</v>
      </c>
    </row>
    <row r="57" spans="29:29">
      <c r="AC57" s="3">
        <v>45</v>
      </c>
    </row>
    <row r="58" spans="29:29">
      <c r="AC58" s="3">
        <f>16*5</f>
        <v>80</v>
      </c>
    </row>
    <row r="59" spans="29:29">
      <c r="AC59" s="3">
        <f>15*5</f>
        <v>75</v>
      </c>
    </row>
  </sheetData>
  <mergeCells count="241">
    <mergeCell ref="AV24:AW2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N50:AN51"/>
    <mergeCell ref="AN52:AN53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  <mergeCell ref="AO50:AO51"/>
    <mergeCell ref="AO52:AO53"/>
    <mergeCell ref="AP6:AP7"/>
    <mergeCell ref="AP8:AP9"/>
    <mergeCell ref="AP10:AP11"/>
    <mergeCell ref="AP12:AP13"/>
    <mergeCell ref="AP14:AP15"/>
    <mergeCell ref="AP16:AP17"/>
    <mergeCell ref="AP18:AP19"/>
    <mergeCell ref="AP20:AP21"/>
    <mergeCell ref="AP22:AP23"/>
    <mergeCell ref="AP24:AP25"/>
    <mergeCell ref="AP26:AP27"/>
    <mergeCell ref="AP28:AP29"/>
    <mergeCell ref="AP30:AP31"/>
    <mergeCell ref="AP32:AP33"/>
    <mergeCell ref="AP34:AP35"/>
    <mergeCell ref="AP36:AP37"/>
    <mergeCell ref="AP38:AP39"/>
    <mergeCell ref="AP40:AP41"/>
    <mergeCell ref="AP42:AP43"/>
    <mergeCell ref="AP44:AP45"/>
    <mergeCell ref="AP46:AP47"/>
    <mergeCell ref="AP48:AP49"/>
    <mergeCell ref="AP50:AP51"/>
    <mergeCell ref="AP52:AP53"/>
  </mergeCells>
  <pageMargins left="0.75" right="0.75" top="1" bottom="1" header="0.5" footer="0.5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X59"/>
  <sheetViews>
    <sheetView topLeftCell="O13" workbookViewId="0">
      <selection activeCell="AW24" sqref="AW24"/>
    </sheetView>
  </sheetViews>
  <sheetFormatPr defaultColWidth="9" defaultRowHeight="16.5"/>
  <cols>
    <col min="1" max="1" width="2.5" style="3" customWidth="1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85" style="3" customWidth="1"/>
    <col min="7" max="16" width="4.25" style="3" customWidth="1"/>
    <col min="17" max="17" width="4.875" style="3" customWidth="1"/>
    <col min="18" max="20" width="4.25" style="3" customWidth="1"/>
    <col min="21" max="21" width="4.85" style="3" customWidth="1"/>
    <col min="22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5" width="4.25" customWidth="1"/>
    <col min="36" max="37" width="8.875" style="3" customWidth="1"/>
    <col min="38" max="38" width="8.625" style="3" customWidth="1"/>
    <col min="39" max="40" width="10.75" style="3" customWidth="1"/>
    <col min="41" max="41" width="15.25" style="3" customWidth="1"/>
    <col min="42" max="103" width="9" style="3"/>
    <col min="104" max="128" width="9" style="4"/>
    <col min="129" max="16383" width="9" style="3"/>
  </cols>
  <sheetData>
    <row r="3" spans="2:2">
      <c r="B3" s="5" t="s">
        <v>112</v>
      </c>
    </row>
    <row r="5" ht="18" spans="2:46">
      <c r="B5" s="6" t="s">
        <v>84</v>
      </c>
      <c r="C5" s="7" t="s">
        <v>85</v>
      </c>
      <c r="D5" s="7" t="s">
        <v>86</v>
      </c>
      <c r="E5" s="7" t="s">
        <v>2</v>
      </c>
      <c r="F5" s="7">
        <v>1</v>
      </c>
      <c r="G5" s="7">
        <v>2</v>
      </c>
      <c r="H5" s="7">
        <v>3</v>
      </c>
      <c r="I5" s="7">
        <v>4</v>
      </c>
      <c r="J5" s="7">
        <v>5</v>
      </c>
      <c r="K5" s="23">
        <v>6</v>
      </c>
      <c r="L5" s="23">
        <v>7</v>
      </c>
      <c r="M5" s="7">
        <v>8</v>
      </c>
      <c r="N5" s="7">
        <v>9</v>
      </c>
      <c r="O5" s="7">
        <v>10</v>
      </c>
      <c r="P5" s="7">
        <v>11</v>
      </c>
      <c r="Q5" s="7">
        <v>12</v>
      </c>
      <c r="R5" s="23">
        <v>13</v>
      </c>
      <c r="S5" s="23">
        <v>14</v>
      </c>
      <c r="T5" s="7">
        <v>15</v>
      </c>
      <c r="U5" s="7">
        <v>16</v>
      </c>
      <c r="V5" s="7">
        <v>17</v>
      </c>
      <c r="W5" s="7">
        <v>18</v>
      </c>
      <c r="X5" s="7">
        <v>19</v>
      </c>
      <c r="Y5" s="23">
        <v>20</v>
      </c>
      <c r="Z5" s="23">
        <v>21</v>
      </c>
      <c r="AA5" s="7">
        <v>22</v>
      </c>
      <c r="AB5" s="7">
        <v>23</v>
      </c>
      <c r="AC5" s="7">
        <v>24</v>
      </c>
      <c r="AD5" s="23">
        <v>25</v>
      </c>
      <c r="AE5" s="23">
        <v>26</v>
      </c>
      <c r="AF5" s="23">
        <v>27</v>
      </c>
      <c r="AG5" s="51">
        <v>28</v>
      </c>
      <c r="AH5" s="7">
        <v>29</v>
      </c>
      <c r="AI5" s="7">
        <v>30</v>
      </c>
      <c r="AJ5" s="7" t="s">
        <v>87</v>
      </c>
      <c r="AK5" s="7" t="s">
        <v>88</v>
      </c>
      <c r="AL5" s="31" t="s">
        <v>114</v>
      </c>
      <c r="AM5" s="32" t="s">
        <v>97</v>
      </c>
      <c r="AN5" s="31" t="s">
        <v>158</v>
      </c>
      <c r="AO5" s="32" t="s">
        <v>126</v>
      </c>
      <c r="AQ5" s="39" t="s">
        <v>159</v>
      </c>
      <c r="AR5" s="39" t="s">
        <v>160</v>
      </c>
      <c r="AS5" s="3" t="s">
        <v>150</v>
      </c>
      <c r="AT5" s="3" t="s">
        <v>151</v>
      </c>
    </row>
    <row r="6" ht="17.25" spans="2:46">
      <c r="B6" s="8">
        <v>5</v>
      </c>
      <c r="C6" s="9" t="s">
        <v>24</v>
      </c>
      <c r="D6" s="9" t="s">
        <v>130</v>
      </c>
      <c r="E6" s="9" t="s">
        <v>23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/>
      <c r="L6" s="47"/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/>
      <c r="S6" s="47"/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/>
      <c r="Z6" s="47"/>
      <c r="AA6" s="47">
        <v>1</v>
      </c>
      <c r="AB6" s="47">
        <v>1</v>
      </c>
      <c r="AC6" s="47">
        <v>1</v>
      </c>
      <c r="AD6" s="47"/>
      <c r="AE6" s="47"/>
      <c r="AF6" s="47"/>
      <c r="AG6" s="49">
        <v>1</v>
      </c>
      <c r="AH6" s="47">
        <v>1</v>
      </c>
      <c r="AI6" s="47">
        <v>1</v>
      </c>
      <c r="AJ6" s="33">
        <f>SUM(F7:J7)+SUM(M7:Q7)+SUM(T7:X7)+SUM(AA7:AC7)+SUM(AG7:AI7)</f>
        <v>15.5</v>
      </c>
      <c r="AK6" s="33">
        <f>K7+L7+R7+S7+Y7+Z7+AE7+AF7</f>
        <v>5</v>
      </c>
      <c r="AL6" s="34">
        <f>AD7</f>
        <v>0</v>
      </c>
      <c r="AM6" s="34"/>
      <c r="AN6" s="34"/>
      <c r="AO6" s="40">
        <v>1</v>
      </c>
      <c r="AQ6" s="3">
        <v>0</v>
      </c>
      <c r="AR6" s="3">
        <v>1</v>
      </c>
      <c r="AS6" s="3">
        <v>0</v>
      </c>
      <c r="AT6" s="3">
        <f t="shared" ref="AT6:AT10" si="0">AQ6+AR6-AS6</f>
        <v>1</v>
      </c>
    </row>
    <row r="7" spans="2:41">
      <c r="B7" s="12"/>
      <c r="C7" s="13"/>
      <c r="D7" s="13"/>
      <c r="E7" s="13"/>
      <c r="F7" s="48"/>
      <c r="G7" s="3">
        <v>1</v>
      </c>
      <c r="H7" s="48">
        <v>2</v>
      </c>
      <c r="I7" s="48">
        <v>1</v>
      </c>
      <c r="J7" s="48"/>
      <c r="K7" s="48">
        <v>5</v>
      </c>
      <c r="L7" s="48"/>
      <c r="M7" s="48"/>
      <c r="N7" s="48"/>
      <c r="O7" s="48">
        <v>1</v>
      </c>
      <c r="P7" s="48"/>
      <c r="Q7" s="48"/>
      <c r="R7" s="48"/>
      <c r="S7" s="48"/>
      <c r="T7" s="48"/>
      <c r="U7" s="48"/>
      <c r="V7" s="48">
        <v>2</v>
      </c>
      <c r="W7" s="48"/>
      <c r="X7" s="48"/>
      <c r="Y7" s="48"/>
      <c r="Z7" s="48"/>
      <c r="AA7" s="48">
        <v>1</v>
      </c>
      <c r="AB7" s="48">
        <v>2.5</v>
      </c>
      <c r="AC7" s="48">
        <v>1</v>
      </c>
      <c r="AD7" s="48"/>
      <c r="AE7" s="48"/>
      <c r="AF7" s="48"/>
      <c r="AG7" s="48"/>
      <c r="AH7" s="48">
        <v>2.5</v>
      </c>
      <c r="AI7" s="48">
        <v>1.5</v>
      </c>
      <c r="AJ7" s="35"/>
      <c r="AK7" s="35"/>
      <c r="AL7" s="36"/>
      <c r="AM7" s="36"/>
      <c r="AN7" s="36"/>
      <c r="AO7" s="41"/>
    </row>
    <row r="8" spans="2:46">
      <c r="B8" s="12">
        <v>6</v>
      </c>
      <c r="C8" s="13" t="s">
        <v>28</v>
      </c>
      <c r="D8" s="13" t="s">
        <v>90</v>
      </c>
      <c r="E8" s="13" t="s">
        <v>27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/>
      <c r="L8" s="47"/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/>
      <c r="S8" s="47"/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/>
      <c r="Z8" s="47"/>
      <c r="AA8" s="47">
        <v>1</v>
      </c>
      <c r="AB8" s="47">
        <v>1</v>
      </c>
      <c r="AC8" s="47">
        <v>1</v>
      </c>
      <c r="AD8" s="47"/>
      <c r="AE8" s="47"/>
      <c r="AF8" s="47"/>
      <c r="AG8" s="49">
        <v>1</v>
      </c>
      <c r="AH8" s="47">
        <v>1</v>
      </c>
      <c r="AI8" s="47">
        <v>1</v>
      </c>
      <c r="AJ8" s="33">
        <f>SUM(F9:J9)+SUM(M9:Q9)+SUM(T9:X9)+SUM(AA9:AC9)+SUM(AG9:AI9)</f>
        <v>5</v>
      </c>
      <c r="AK8" s="33">
        <f>K9+L9+R9+S9+Y9+Z9+AE9+AF9</f>
        <v>15</v>
      </c>
      <c r="AL8" s="34">
        <f>AD9</f>
        <v>8</v>
      </c>
      <c r="AM8" s="34"/>
      <c r="AN8" s="34"/>
      <c r="AO8" s="15">
        <v>1</v>
      </c>
      <c r="AQ8" s="3">
        <v>2</v>
      </c>
      <c r="AR8" s="3">
        <v>0</v>
      </c>
      <c r="AS8" s="3">
        <v>1</v>
      </c>
      <c r="AT8" s="3">
        <f t="shared" si="0"/>
        <v>1</v>
      </c>
    </row>
    <row r="9" spans="2:41">
      <c r="B9" s="12"/>
      <c r="C9" s="13" t="s">
        <v>28</v>
      </c>
      <c r="D9" s="13" t="s">
        <v>90</v>
      </c>
      <c r="E9" s="13"/>
      <c r="F9" s="48"/>
      <c r="G9" s="3">
        <v>1</v>
      </c>
      <c r="H9" s="48"/>
      <c r="I9" s="48"/>
      <c r="J9" s="48"/>
      <c r="K9" s="48">
        <v>4.5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>
        <v>1</v>
      </c>
      <c r="Y9" s="48">
        <v>4.5</v>
      </c>
      <c r="Z9" s="48"/>
      <c r="AA9" s="48"/>
      <c r="AB9" s="48"/>
      <c r="AC9" s="48">
        <v>2</v>
      </c>
      <c r="AD9" s="48">
        <v>8</v>
      </c>
      <c r="AE9" s="48"/>
      <c r="AF9" s="48">
        <v>6</v>
      </c>
      <c r="AG9" s="48"/>
      <c r="AH9" s="48">
        <v>1</v>
      </c>
      <c r="AI9" s="48"/>
      <c r="AJ9" s="35"/>
      <c r="AK9" s="35"/>
      <c r="AL9" s="36"/>
      <c r="AM9" s="36"/>
      <c r="AN9" s="36"/>
      <c r="AO9" s="15"/>
    </row>
    <row r="10" spans="2:46">
      <c r="B10" s="12">
        <v>7</v>
      </c>
      <c r="C10" s="13" t="s">
        <v>91</v>
      </c>
      <c r="D10" s="13" t="s">
        <v>132</v>
      </c>
      <c r="E10" s="13" t="s">
        <v>31</v>
      </c>
      <c r="F10" s="47">
        <v>1</v>
      </c>
      <c r="G10" s="49">
        <v>1</v>
      </c>
      <c r="H10" s="47">
        <v>1</v>
      </c>
      <c r="I10" s="47">
        <v>1</v>
      </c>
      <c r="J10" s="47">
        <v>1</v>
      </c>
      <c r="K10" s="47"/>
      <c r="L10" s="47"/>
      <c r="M10" s="47">
        <v>1</v>
      </c>
      <c r="N10" s="47">
        <v>1</v>
      </c>
      <c r="O10" s="47">
        <v>1</v>
      </c>
      <c r="P10" s="47">
        <v>1</v>
      </c>
      <c r="Q10" s="47">
        <v>1</v>
      </c>
      <c r="R10" s="47"/>
      <c r="S10" s="47"/>
      <c r="T10" s="47">
        <v>1</v>
      </c>
      <c r="U10" s="47">
        <v>1</v>
      </c>
      <c r="V10" s="47">
        <v>1</v>
      </c>
      <c r="W10" s="47">
        <v>1</v>
      </c>
      <c r="X10" s="47">
        <v>1</v>
      </c>
      <c r="Y10" s="47"/>
      <c r="Z10" s="47"/>
      <c r="AA10" s="47">
        <v>1</v>
      </c>
      <c r="AB10" s="49">
        <v>1</v>
      </c>
      <c r="AC10" s="47">
        <v>1</v>
      </c>
      <c r="AD10" s="47"/>
      <c r="AE10" s="47"/>
      <c r="AF10" s="47"/>
      <c r="AG10" s="49">
        <v>1</v>
      </c>
      <c r="AH10" s="47">
        <v>1</v>
      </c>
      <c r="AI10" s="47">
        <v>1</v>
      </c>
      <c r="AJ10" s="33">
        <f>SUM(F11:J11)+SUM(M11:Q11)+SUM(T11:X11)+SUM(AA11:AC11)+SUM(AG11:AI11)</f>
        <v>4</v>
      </c>
      <c r="AK10" s="33">
        <f>K11+L11+R11+S11+Y11+Z11+AE11+AF11</f>
        <v>5</v>
      </c>
      <c r="AL10" s="34">
        <f>AD11</f>
        <v>0</v>
      </c>
      <c r="AM10" s="34"/>
      <c r="AN10" s="34"/>
      <c r="AO10" s="15">
        <v>1.5</v>
      </c>
      <c r="AQ10" s="3">
        <v>2</v>
      </c>
      <c r="AR10" s="3">
        <v>2</v>
      </c>
      <c r="AS10" s="3">
        <v>1</v>
      </c>
      <c r="AT10" s="3">
        <f t="shared" si="0"/>
        <v>3</v>
      </c>
    </row>
    <row r="11" spans="2:41">
      <c r="B11" s="12"/>
      <c r="C11" s="13" t="s">
        <v>91</v>
      </c>
      <c r="D11" s="13" t="s">
        <v>90</v>
      </c>
      <c r="E11" s="13"/>
      <c r="F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>
        <v>1</v>
      </c>
      <c r="AD11" s="48"/>
      <c r="AE11" s="48"/>
      <c r="AF11" s="48">
        <v>5</v>
      </c>
      <c r="AG11" s="48"/>
      <c r="AH11" s="48">
        <v>1.5</v>
      </c>
      <c r="AI11" s="48">
        <v>1.5</v>
      </c>
      <c r="AJ11" s="35"/>
      <c r="AK11" s="35"/>
      <c r="AL11" s="36"/>
      <c r="AM11" s="36"/>
      <c r="AN11" s="36"/>
      <c r="AO11" s="15"/>
    </row>
    <row r="12" spans="2:46">
      <c r="B12" s="12">
        <v>8</v>
      </c>
      <c r="C12" s="13" t="s">
        <v>28</v>
      </c>
      <c r="D12" s="13" t="s">
        <v>90</v>
      </c>
      <c r="E12" s="13" t="s">
        <v>34</v>
      </c>
      <c r="F12" s="47">
        <v>1</v>
      </c>
      <c r="G12" s="47">
        <v>1</v>
      </c>
      <c r="H12" s="47">
        <v>1</v>
      </c>
      <c r="I12" s="47">
        <v>1</v>
      </c>
      <c r="J12" s="47">
        <v>1</v>
      </c>
      <c r="K12" s="47"/>
      <c r="L12" s="47"/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47"/>
      <c r="S12" s="47"/>
      <c r="T12" s="47">
        <v>1</v>
      </c>
      <c r="U12" s="47">
        <v>1</v>
      </c>
      <c r="V12" s="47">
        <v>1</v>
      </c>
      <c r="W12" s="47">
        <v>1</v>
      </c>
      <c r="X12" s="47">
        <v>1</v>
      </c>
      <c r="Y12" s="47"/>
      <c r="Z12" s="47"/>
      <c r="AA12" s="47">
        <v>1</v>
      </c>
      <c r="AB12" s="47">
        <v>1</v>
      </c>
      <c r="AC12" s="47">
        <v>1</v>
      </c>
      <c r="AD12" s="47"/>
      <c r="AE12" s="47"/>
      <c r="AF12" s="47"/>
      <c r="AG12" s="49">
        <v>1</v>
      </c>
      <c r="AH12" s="47">
        <v>1</v>
      </c>
      <c r="AI12" s="47">
        <v>1</v>
      </c>
      <c r="AJ12" s="33">
        <f>SUM(F13:J13)+SUM(M13:Q13)+SUM(T13:X13)+SUM(AA13:AC13)+SUM(AG13:AI13)</f>
        <v>7</v>
      </c>
      <c r="AK12" s="33">
        <f>K13+L13+R13+S13+Y13+Z13+AE13+AF13</f>
        <v>0</v>
      </c>
      <c r="AL12" s="34">
        <f>AD13</f>
        <v>0</v>
      </c>
      <c r="AM12" s="34"/>
      <c r="AN12" s="34"/>
      <c r="AO12" s="15">
        <v>1</v>
      </c>
      <c r="AQ12" s="3">
        <v>2</v>
      </c>
      <c r="AR12" s="3">
        <v>2</v>
      </c>
      <c r="AS12" s="3">
        <v>1</v>
      </c>
      <c r="AT12" s="3">
        <f t="shared" ref="AT12:AT16" si="1">AQ12+AR12-AS12</f>
        <v>3</v>
      </c>
    </row>
    <row r="13" spans="2:41">
      <c r="B13" s="12"/>
      <c r="C13" s="13" t="s">
        <v>28</v>
      </c>
      <c r="D13" s="13" t="s">
        <v>90</v>
      </c>
      <c r="E13" s="13"/>
      <c r="F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>
        <v>1</v>
      </c>
      <c r="V13" s="48"/>
      <c r="W13" s="48"/>
      <c r="X13" s="48">
        <v>1</v>
      </c>
      <c r="Y13" s="48"/>
      <c r="Z13" s="48"/>
      <c r="AA13" s="48"/>
      <c r="AB13" s="48">
        <v>2.5</v>
      </c>
      <c r="AC13" s="48"/>
      <c r="AD13" s="48"/>
      <c r="AE13" s="48"/>
      <c r="AF13" s="48"/>
      <c r="AG13" s="48"/>
      <c r="AH13" s="48">
        <v>1</v>
      </c>
      <c r="AI13" s="48">
        <v>1.5</v>
      </c>
      <c r="AJ13" s="35"/>
      <c r="AK13" s="35"/>
      <c r="AL13" s="36"/>
      <c r="AM13" s="36"/>
      <c r="AN13" s="36"/>
      <c r="AO13" s="15"/>
    </row>
    <row r="14" spans="2:46">
      <c r="B14" s="12">
        <v>9</v>
      </c>
      <c r="C14" s="13" t="s">
        <v>37</v>
      </c>
      <c r="D14" s="13" t="s">
        <v>92</v>
      </c>
      <c r="E14" s="13" t="s">
        <v>36</v>
      </c>
      <c r="F14" s="47">
        <v>1</v>
      </c>
      <c r="G14" s="47">
        <v>1</v>
      </c>
      <c r="H14" s="47">
        <v>1</v>
      </c>
      <c r="I14" s="47">
        <v>1</v>
      </c>
      <c r="J14" s="47">
        <v>1</v>
      </c>
      <c r="K14" s="47"/>
      <c r="L14" s="47"/>
      <c r="M14" s="47">
        <v>1</v>
      </c>
      <c r="N14" s="47">
        <v>1</v>
      </c>
      <c r="O14" s="47">
        <v>1</v>
      </c>
      <c r="P14" s="47">
        <v>1</v>
      </c>
      <c r="Q14" s="47">
        <v>1</v>
      </c>
      <c r="R14" s="47"/>
      <c r="S14" s="47"/>
      <c r="T14" s="47">
        <v>1</v>
      </c>
      <c r="U14" s="47">
        <v>1</v>
      </c>
      <c r="V14" s="47">
        <v>1</v>
      </c>
      <c r="W14" s="47">
        <v>1</v>
      </c>
      <c r="X14" s="47">
        <v>1</v>
      </c>
      <c r="Y14" s="47"/>
      <c r="Z14" s="47"/>
      <c r="AA14" s="47">
        <v>1</v>
      </c>
      <c r="AB14" s="47">
        <v>1</v>
      </c>
      <c r="AC14" s="47">
        <v>1</v>
      </c>
      <c r="AD14" s="47"/>
      <c r="AE14" s="47"/>
      <c r="AF14" s="47"/>
      <c r="AG14" s="49">
        <v>1</v>
      </c>
      <c r="AH14" s="47">
        <v>1</v>
      </c>
      <c r="AI14" s="47">
        <v>1</v>
      </c>
      <c r="AJ14" s="33">
        <f>SUM(F15:J15)+SUM(M15:Q15)+SUM(T15:X15)+SUM(AA15:AC15)+SUM(AG15:AI15)</f>
        <v>43</v>
      </c>
      <c r="AK14" s="33">
        <f>K15+L15+R15+S15+Y15+Z15+AE15+AF15</f>
        <v>9.5</v>
      </c>
      <c r="AL14" s="34">
        <f>AD15</f>
        <v>0</v>
      </c>
      <c r="AM14" s="34"/>
      <c r="AN14" s="34"/>
      <c r="AO14" s="15">
        <v>1</v>
      </c>
      <c r="AQ14" s="3">
        <v>2</v>
      </c>
      <c r="AR14" s="3">
        <v>2</v>
      </c>
      <c r="AS14" s="3">
        <v>1</v>
      </c>
      <c r="AT14" s="3">
        <f t="shared" si="1"/>
        <v>3</v>
      </c>
    </row>
    <row r="15" s="1" customFormat="1" spans="1:128">
      <c r="A15" s="3"/>
      <c r="B15" s="16"/>
      <c r="C15" s="17" t="s">
        <v>37</v>
      </c>
      <c r="D15" s="17" t="s">
        <v>92</v>
      </c>
      <c r="E15" s="17"/>
      <c r="F15" s="48">
        <v>2.5</v>
      </c>
      <c r="G15" s="3">
        <v>7</v>
      </c>
      <c r="H15" s="48">
        <v>4</v>
      </c>
      <c r="I15" s="48">
        <v>2</v>
      </c>
      <c r="J15" s="48">
        <v>1</v>
      </c>
      <c r="K15" s="48"/>
      <c r="L15" s="48"/>
      <c r="M15" s="48">
        <v>7</v>
      </c>
      <c r="N15" s="48">
        <v>1</v>
      </c>
      <c r="O15" s="48">
        <v>2</v>
      </c>
      <c r="P15" s="48">
        <v>7</v>
      </c>
      <c r="Q15" s="48">
        <v>3</v>
      </c>
      <c r="R15" s="48">
        <v>9.5</v>
      </c>
      <c r="S15" s="48"/>
      <c r="T15" s="48"/>
      <c r="U15" s="48"/>
      <c r="V15" s="48"/>
      <c r="W15" s="48">
        <v>4.5</v>
      </c>
      <c r="X15" s="48"/>
      <c r="Y15" s="48"/>
      <c r="Z15" s="48"/>
      <c r="AA15" s="48"/>
      <c r="AB15" s="48"/>
      <c r="AC15" s="48">
        <v>2</v>
      </c>
      <c r="AD15" s="48"/>
      <c r="AE15" s="48"/>
      <c r="AF15" s="48"/>
      <c r="AG15" s="48"/>
      <c r="AH15" s="48"/>
      <c r="AI15" s="48"/>
      <c r="AJ15" s="35"/>
      <c r="AK15" s="35"/>
      <c r="AL15" s="36"/>
      <c r="AM15" s="36"/>
      <c r="AN15" s="36"/>
      <c r="AO15" s="15"/>
      <c r="AP15" s="3"/>
      <c r="AQ15" s="3"/>
      <c r="AR15" s="3"/>
      <c r="AS15" s="3"/>
      <c r="AT15" s="3"/>
      <c r="AU15" s="3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</row>
    <row r="16" spans="2:46">
      <c r="B16" s="12">
        <v>10</v>
      </c>
      <c r="C16" s="13" t="s">
        <v>91</v>
      </c>
      <c r="D16" s="13" t="s">
        <v>93</v>
      </c>
      <c r="E16" s="13" t="s">
        <v>40</v>
      </c>
      <c r="F16" s="47">
        <v>1</v>
      </c>
      <c r="G16" s="49">
        <v>1</v>
      </c>
      <c r="H16" s="47">
        <v>1</v>
      </c>
      <c r="I16" s="47">
        <v>1</v>
      </c>
      <c r="J16" s="47">
        <v>1</v>
      </c>
      <c r="K16" s="47"/>
      <c r="L16" s="47"/>
      <c r="M16" s="47">
        <v>1</v>
      </c>
      <c r="N16" s="47">
        <v>1</v>
      </c>
      <c r="O16" s="47">
        <v>1</v>
      </c>
      <c r="P16" s="47">
        <v>1</v>
      </c>
      <c r="Q16" s="49">
        <v>1</v>
      </c>
      <c r="R16" s="47"/>
      <c r="S16" s="47"/>
      <c r="T16" s="49">
        <v>1</v>
      </c>
      <c r="U16" s="47">
        <v>1</v>
      </c>
      <c r="V16" s="47">
        <v>1</v>
      </c>
      <c r="W16" s="47">
        <v>1</v>
      </c>
      <c r="X16" s="47">
        <v>1</v>
      </c>
      <c r="Y16" s="47"/>
      <c r="Z16" s="47"/>
      <c r="AA16" s="47">
        <v>1</v>
      </c>
      <c r="AB16" s="47">
        <v>1</v>
      </c>
      <c r="AC16" s="47">
        <v>1</v>
      </c>
      <c r="AD16" s="47"/>
      <c r="AE16" s="47"/>
      <c r="AF16" s="47"/>
      <c r="AG16" s="47">
        <v>1</v>
      </c>
      <c r="AH16" s="47">
        <v>1</v>
      </c>
      <c r="AI16" s="49">
        <v>1</v>
      </c>
      <c r="AJ16" s="33">
        <f>SUM(F17:J17)+SUM(M17:Q17)+SUM(T17:X17)+SUM(AA17:AC17)+SUM(AG17:AI17)</f>
        <v>6</v>
      </c>
      <c r="AK16" s="33">
        <f>K17+L17+R17+S17+Y17+Z17+AE17+AF17</f>
        <v>0</v>
      </c>
      <c r="AL16" s="34">
        <f>AD17</f>
        <v>0</v>
      </c>
      <c r="AM16" s="34"/>
      <c r="AN16" s="34"/>
      <c r="AO16" s="15">
        <v>3.5</v>
      </c>
      <c r="AQ16" s="3">
        <v>2</v>
      </c>
      <c r="AR16" s="3">
        <v>2</v>
      </c>
      <c r="AS16" s="3">
        <v>1</v>
      </c>
      <c r="AT16" s="3">
        <f t="shared" si="1"/>
        <v>3</v>
      </c>
    </row>
    <row r="17" spans="2:41">
      <c r="B17" s="12"/>
      <c r="C17" s="13" t="s">
        <v>91</v>
      </c>
      <c r="D17" s="13" t="s">
        <v>93</v>
      </c>
      <c r="E17" s="13"/>
      <c r="F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>
        <v>3.5</v>
      </c>
      <c r="AH17" s="48">
        <v>2.5</v>
      </c>
      <c r="AI17" s="48"/>
      <c r="AJ17" s="35"/>
      <c r="AK17" s="35"/>
      <c r="AL17" s="36"/>
      <c r="AM17" s="36"/>
      <c r="AN17" s="36"/>
      <c r="AO17" s="15"/>
    </row>
    <row r="18" spans="2:46">
      <c r="B18" s="12">
        <v>11</v>
      </c>
      <c r="C18" s="13" t="s">
        <v>91</v>
      </c>
      <c r="D18" s="13" t="s">
        <v>94</v>
      </c>
      <c r="E18" s="13" t="s">
        <v>43</v>
      </c>
      <c r="F18" s="47">
        <v>1</v>
      </c>
      <c r="G18" s="47">
        <v>1</v>
      </c>
      <c r="H18" s="47">
        <v>1</v>
      </c>
      <c r="I18" s="47">
        <v>1</v>
      </c>
      <c r="J18" s="47">
        <v>1</v>
      </c>
      <c r="K18" s="47"/>
      <c r="L18" s="47"/>
      <c r="M18" s="47">
        <v>1</v>
      </c>
      <c r="N18" s="47">
        <v>1</v>
      </c>
      <c r="O18" s="47">
        <v>1</v>
      </c>
      <c r="P18" s="47">
        <v>1</v>
      </c>
      <c r="Q18" s="47">
        <v>1</v>
      </c>
      <c r="R18" s="47"/>
      <c r="S18" s="47"/>
      <c r="T18" s="47">
        <v>1</v>
      </c>
      <c r="U18" s="47">
        <v>1</v>
      </c>
      <c r="V18" s="47">
        <v>1</v>
      </c>
      <c r="W18" s="47">
        <v>1</v>
      </c>
      <c r="X18" s="47">
        <v>1</v>
      </c>
      <c r="Y18" s="47"/>
      <c r="Z18" s="47"/>
      <c r="AA18" s="47">
        <v>1</v>
      </c>
      <c r="AB18" s="47">
        <v>1</v>
      </c>
      <c r="AC18" s="47">
        <v>1</v>
      </c>
      <c r="AD18" s="47"/>
      <c r="AE18" s="47"/>
      <c r="AF18" s="47"/>
      <c r="AG18" s="49">
        <v>1</v>
      </c>
      <c r="AH18" s="47">
        <v>1</v>
      </c>
      <c r="AI18" s="47">
        <v>1</v>
      </c>
      <c r="AJ18" s="33">
        <f>SUM(F19:J19)+SUM(M19:Q19)+SUM(T19:X19)+SUM(AA19:AC19)+SUM(AG19:AI19)</f>
        <v>0</v>
      </c>
      <c r="AK18" s="33">
        <f>K19+L19+R19+S19+Y19+Z19+AE19+AF19</f>
        <v>0</v>
      </c>
      <c r="AL18" s="34">
        <f>AD19</f>
        <v>0</v>
      </c>
      <c r="AM18" s="34"/>
      <c r="AN18" s="34"/>
      <c r="AO18" s="15">
        <v>1</v>
      </c>
      <c r="AR18" s="3">
        <v>1</v>
      </c>
      <c r="AT18" s="3">
        <f>AQ18+AR18-AS18</f>
        <v>1</v>
      </c>
    </row>
    <row r="19" spans="2:41">
      <c r="B19" s="12"/>
      <c r="C19" s="13" t="s">
        <v>91</v>
      </c>
      <c r="D19" s="13" t="s">
        <v>94</v>
      </c>
      <c r="E19" s="13"/>
      <c r="F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35"/>
      <c r="AK19" s="35"/>
      <c r="AL19" s="36"/>
      <c r="AM19" s="36"/>
      <c r="AN19" s="36"/>
      <c r="AO19" s="15"/>
    </row>
    <row r="20" spans="1:46">
      <c r="A20" s="3">
        <v>4</v>
      </c>
      <c r="B20" s="12">
        <v>13</v>
      </c>
      <c r="C20" s="13" t="s">
        <v>24</v>
      </c>
      <c r="D20" s="13" t="s">
        <v>90</v>
      </c>
      <c r="E20" s="13" t="s">
        <v>45</v>
      </c>
      <c r="F20" s="47">
        <v>1</v>
      </c>
      <c r="G20" s="47">
        <v>1</v>
      </c>
      <c r="H20" s="47">
        <v>1</v>
      </c>
      <c r="I20" s="47">
        <v>1</v>
      </c>
      <c r="J20" s="47">
        <v>1</v>
      </c>
      <c r="K20" s="47"/>
      <c r="L20" s="47"/>
      <c r="M20" s="47">
        <v>1</v>
      </c>
      <c r="N20" s="47">
        <v>1</v>
      </c>
      <c r="O20" s="47">
        <v>1</v>
      </c>
      <c r="P20" s="47">
        <v>1</v>
      </c>
      <c r="Q20" s="47">
        <v>1</v>
      </c>
      <c r="R20" s="47"/>
      <c r="S20" s="47"/>
      <c r="T20" s="47">
        <v>1</v>
      </c>
      <c r="U20" s="47">
        <v>1</v>
      </c>
      <c r="V20" s="47">
        <v>1</v>
      </c>
      <c r="W20" s="47">
        <v>1</v>
      </c>
      <c r="X20" s="47">
        <v>1</v>
      </c>
      <c r="Y20" s="47"/>
      <c r="Z20" s="47"/>
      <c r="AA20" s="47">
        <v>1</v>
      </c>
      <c r="AB20" s="47">
        <v>1</v>
      </c>
      <c r="AC20" s="47">
        <v>1</v>
      </c>
      <c r="AD20" s="47"/>
      <c r="AE20" s="47"/>
      <c r="AF20" s="47"/>
      <c r="AG20" s="49">
        <v>1</v>
      </c>
      <c r="AH20" s="47">
        <v>1</v>
      </c>
      <c r="AI20" s="47">
        <v>1</v>
      </c>
      <c r="AJ20" s="33">
        <f>SUM(F21:J21)+SUM(M21:Q21)+SUM(T21:X21)+SUM(AA21:AC21)+SUM(AG21:AI21)</f>
        <v>16</v>
      </c>
      <c r="AK20" s="33">
        <f>K21+L21+R21+S21+Y21+Z21+AE21+AF21</f>
        <v>4</v>
      </c>
      <c r="AL20" s="34">
        <f>AD21</f>
        <v>0</v>
      </c>
      <c r="AM20" s="34"/>
      <c r="AN20" s="34"/>
      <c r="AO20" s="15">
        <v>1</v>
      </c>
      <c r="AR20" s="3">
        <v>1</v>
      </c>
      <c r="AT20" s="3">
        <f>AQ20+AR20-AS20</f>
        <v>1</v>
      </c>
    </row>
    <row r="21" spans="2:41">
      <c r="B21" s="12"/>
      <c r="C21" s="13"/>
      <c r="D21" s="13"/>
      <c r="E21" s="13"/>
      <c r="F21" s="48">
        <v>1</v>
      </c>
      <c r="G21" s="3">
        <v>1</v>
      </c>
      <c r="H21" s="48">
        <v>2</v>
      </c>
      <c r="I21" s="48">
        <v>1</v>
      </c>
      <c r="J21" s="48"/>
      <c r="K21" s="48">
        <v>4</v>
      </c>
      <c r="L21" s="48"/>
      <c r="M21" s="48"/>
      <c r="N21" s="48"/>
      <c r="O21" s="48">
        <v>1</v>
      </c>
      <c r="P21" s="48"/>
      <c r="Q21" s="48"/>
      <c r="R21" s="48"/>
      <c r="S21" s="48"/>
      <c r="T21" s="48"/>
      <c r="U21" s="48"/>
      <c r="V21" s="48">
        <v>1</v>
      </c>
      <c r="W21" s="48"/>
      <c r="X21" s="48"/>
      <c r="Y21" s="48"/>
      <c r="Z21" s="48"/>
      <c r="AA21" s="48">
        <v>1</v>
      </c>
      <c r="AB21" s="48">
        <v>2.5</v>
      </c>
      <c r="AC21" s="48">
        <v>1</v>
      </c>
      <c r="AD21" s="48"/>
      <c r="AE21" s="48"/>
      <c r="AF21" s="48"/>
      <c r="AG21" s="48"/>
      <c r="AH21" s="48">
        <v>2.5</v>
      </c>
      <c r="AI21" s="48">
        <v>2</v>
      </c>
      <c r="AJ21" s="35"/>
      <c r="AK21" s="35"/>
      <c r="AL21" s="36"/>
      <c r="AM21" s="36"/>
      <c r="AN21" s="36"/>
      <c r="AO21" s="15"/>
    </row>
    <row r="22" spans="2:41">
      <c r="B22" s="12">
        <v>14</v>
      </c>
      <c r="C22" s="13" t="s">
        <v>91</v>
      </c>
      <c r="D22" s="13" t="s">
        <v>93</v>
      </c>
      <c r="E22" s="13" t="s">
        <v>116</v>
      </c>
      <c r="F22" s="47">
        <v>1</v>
      </c>
      <c r="G22" s="47">
        <v>1</v>
      </c>
      <c r="H22" s="47">
        <v>1</v>
      </c>
      <c r="I22" s="47">
        <v>1</v>
      </c>
      <c r="J22" s="47">
        <v>1</v>
      </c>
      <c r="K22" s="47"/>
      <c r="L22" s="47"/>
      <c r="M22" s="47">
        <v>1</v>
      </c>
      <c r="N22" s="47">
        <v>1</v>
      </c>
      <c r="O22" s="47">
        <v>1</v>
      </c>
      <c r="P22" s="47">
        <v>1</v>
      </c>
      <c r="Q22" s="47">
        <v>1</v>
      </c>
      <c r="R22" s="47"/>
      <c r="S22" s="47"/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/>
      <c r="Z22" s="47"/>
      <c r="AA22" s="47">
        <v>1</v>
      </c>
      <c r="AB22" s="47">
        <v>1</v>
      </c>
      <c r="AC22" s="47">
        <v>1</v>
      </c>
      <c r="AD22" s="47"/>
      <c r="AE22" s="47"/>
      <c r="AF22" s="47"/>
      <c r="AG22" s="49">
        <v>1</v>
      </c>
      <c r="AH22" s="47">
        <v>1</v>
      </c>
      <c r="AI22" s="47">
        <v>1</v>
      </c>
      <c r="AJ22" s="33">
        <f>SUM(F23:J23)+SUM(M23:Q23)+SUM(T23:X23)+SUM(AA23:AC23)+SUM(AG23:AI23)</f>
        <v>8.5</v>
      </c>
      <c r="AK22" s="33">
        <f>K23+L23+R23+S23+Y23+Z23+AE23+AF23</f>
        <v>0</v>
      </c>
      <c r="AL22" s="34">
        <f>AD23</f>
        <v>0</v>
      </c>
      <c r="AM22" s="34"/>
      <c r="AN22" s="34"/>
      <c r="AO22" s="15">
        <v>0.6</v>
      </c>
    </row>
    <row r="23" s="1" customFormat="1" spans="1:128">
      <c r="A23" s="3"/>
      <c r="B23" s="16"/>
      <c r="C23" s="17"/>
      <c r="D23" s="17" t="s">
        <v>93</v>
      </c>
      <c r="E23" s="17"/>
      <c r="F23" s="48"/>
      <c r="G23" s="3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>
        <v>1.5</v>
      </c>
      <c r="AB23" s="48"/>
      <c r="AC23" s="48">
        <v>2.5</v>
      </c>
      <c r="AD23" s="48"/>
      <c r="AE23" s="48"/>
      <c r="AF23" s="48"/>
      <c r="AG23" s="48"/>
      <c r="AH23" s="48">
        <v>2.5</v>
      </c>
      <c r="AI23" s="48">
        <v>2</v>
      </c>
      <c r="AJ23" s="35"/>
      <c r="AK23" s="35"/>
      <c r="AL23" s="36"/>
      <c r="AM23" s="36"/>
      <c r="AN23" s="36"/>
      <c r="AO23" s="15"/>
      <c r="AP23" s="3"/>
      <c r="AQ23" s="3"/>
      <c r="AR23" s="3"/>
      <c r="AS23" s="3"/>
      <c r="AT23" s="3"/>
      <c r="AU23" s="3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</row>
    <row r="24" spans="2:48">
      <c r="B24" s="12">
        <v>21</v>
      </c>
      <c r="C24" s="13" t="s">
        <v>28</v>
      </c>
      <c r="D24" s="13" t="s">
        <v>90</v>
      </c>
      <c r="E24" s="13" t="s">
        <v>49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  <c r="K24" s="47"/>
      <c r="L24" s="47"/>
      <c r="M24" s="47">
        <v>1</v>
      </c>
      <c r="N24" s="47">
        <v>1</v>
      </c>
      <c r="O24" s="47">
        <v>1</v>
      </c>
      <c r="P24" s="49">
        <v>1</v>
      </c>
      <c r="Q24" s="49">
        <v>1</v>
      </c>
      <c r="R24" s="47"/>
      <c r="S24" s="47"/>
      <c r="T24" s="47">
        <v>1</v>
      </c>
      <c r="U24" s="47">
        <v>1</v>
      </c>
      <c r="V24" s="47">
        <v>1</v>
      </c>
      <c r="W24" s="47">
        <v>1</v>
      </c>
      <c r="X24" s="47">
        <v>1</v>
      </c>
      <c r="Y24" s="47"/>
      <c r="Z24" s="47"/>
      <c r="AA24" s="47">
        <v>1</v>
      </c>
      <c r="AB24" s="47">
        <v>1</v>
      </c>
      <c r="AC24" s="47">
        <v>1</v>
      </c>
      <c r="AD24" s="47"/>
      <c r="AE24" s="47"/>
      <c r="AF24" s="47"/>
      <c r="AG24" s="49">
        <v>1</v>
      </c>
      <c r="AH24" s="47">
        <v>1</v>
      </c>
      <c r="AI24" s="47">
        <v>1</v>
      </c>
      <c r="AJ24" s="33">
        <f>SUM(F25:J25)+SUM(M25:Q25)+SUM(T25:X25)+SUM(AA25:AC25)+SUM(AG25:AI25)</f>
        <v>5.5</v>
      </c>
      <c r="AK24" s="33">
        <f>K25+L25+R25+S25+Y25+Z25+AE25+AF25</f>
        <v>9.5</v>
      </c>
      <c r="AL24" s="34">
        <f>AD25</f>
        <v>0</v>
      </c>
      <c r="AM24" s="34"/>
      <c r="AN24" s="34"/>
      <c r="AO24" s="15">
        <v>2.5</v>
      </c>
      <c r="AQ24" s="3">
        <v>9</v>
      </c>
      <c r="AS24" s="3">
        <v>1</v>
      </c>
      <c r="AT24" s="3">
        <f>AQ24+AR24-AS24</f>
        <v>8</v>
      </c>
      <c r="AU24" s="44">
        <f>27-4.5-13</f>
        <v>9.5</v>
      </c>
      <c r="AV24" s="44"/>
    </row>
    <row r="25" s="1" customFormat="1" spans="1:128">
      <c r="A25" s="3"/>
      <c r="B25" s="16"/>
      <c r="C25" s="17"/>
      <c r="D25" s="17"/>
      <c r="E25" s="17"/>
      <c r="F25" s="48">
        <v>1</v>
      </c>
      <c r="G25" s="3"/>
      <c r="H25" s="48">
        <v>1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>
        <v>3.5</v>
      </c>
      <c r="Z25" s="48">
        <v>6</v>
      </c>
      <c r="AA25" s="48">
        <v>1</v>
      </c>
      <c r="AB25" s="48"/>
      <c r="AC25" s="48"/>
      <c r="AD25" s="48"/>
      <c r="AE25" s="48"/>
      <c r="AF25" s="48"/>
      <c r="AG25" s="48"/>
      <c r="AH25" s="48">
        <v>1</v>
      </c>
      <c r="AI25" s="48">
        <v>1.5</v>
      </c>
      <c r="AJ25" s="35"/>
      <c r="AK25" s="35"/>
      <c r="AL25" s="36"/>
      <c r="AM25" s="36"/>
      <c r="AN25" s="36"/>
      <c r="AO25" s="15"/>
      <c r="AP25" s="3"/>
      <c r="AQ25" s="3"/>
      <c r="AR25" s="3"/>
      <c r="AS25" s="3"/>
      <c r="AT25" s="3"/>
      <c r="AU25" s="3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</row>
    <row r="26" spans="2:41">
      <c r="B26" s="8">
        <v>99031</v>
      </c>
      <c r="C26" s="13" t="s">
        <v>91</v>
      </c>
      <c r="D26" s="13" t="s">
        <v>134</v>
      </c>
      <c r="E26" s="13" t="s">
        <v>50</v>
      </c>
      <c r="F26" s="47">
        <v>1</v>
      </c>
      <c r="G26" s="47">
        <v>1</v>
      </c>
      <c r="H26" s="47">
        <v>1</v>
      </c>
      <c r="I26" s="47">
        <v>1</v>
      </c>
      <c r="J26" s="47">
        <v>1</v>
      </c>
      <c r="K26" s="47"/>
      <c r="L26" s="47"/>
      <c r="M26" s="47">
        <v>1</v>
      </c>
      <c r="N26" s="47">
        <v>1</v>
      </c>
      <c r="O26" s="47">
        <v>1</v>
      </c>
      <c r="P26" s="47">
        <v>1</v>
      </c>
      <c r="Q26" s="47">
        <v>1</v>
      </c>
      <c r="R26" s="47"/>
      <c r="S26" s="47"/>
      <c r="T26" s="47">
        <v>1</v>
      </c>
      <c r="U26" s="47">
        <v>1</v>
      </c>
      <c r="V26" s="47">
        <v>1</v>
      </c>
      <c r="W26" s="47">
        <v>1</v>
      </c>
      <c r="X26" s="47">
        <v>1</v>
      </c>
      <c r="Y26" s="47"/>
      <c r="Z26" s="47"/>
      <c r="AA26" s="47">
        <v>1</v>
      </c>
      <c r="AB26" s="47">
        <v>1</v>
      </c>
      <c r="AC26" s="47">
        <v>1</v>
      </c>
      <c r="AD26" s="47"/>
      <c r="AE26" s="47"/>
      <c r="AF26" s="47"/>
      <c r="AG26" s="49">
        <v>1</v>
      </c>
      <c r="AH26" s="47">
        <v>1</v>
      </c>
      <c r="AI26" s="47">
        <v>1</v>
      </c>
      <c r="AJ26" s="33">
        <f>SUM(F27:J27)+SUM(M27:Q27)+SUM(T27:X27)+SUM(AA27:AC27)+SUM(AG27:AI27)</f>
        <v>0</v>
      </c>
      <c r="AK26" s="33">
        <f>K27+L27+R27+S27+Y27+Z27+AE27+AF27</f>
        <v>0</v>
      </c>
      <c r="AL26" s="34">
        <f>AD27</f>
        <v>0</v>
      </c>
      <c r="AM26" s="34"/>
      <c r="AN26" s="34"/>
      <c r="AO26" s="15">
        <v>1</v>
      </c>
    </row>
    <row r="27" spans="2:41">
      <c r="B27" s="12"/>
      <c r="C27" s="13"/>
      <c r="D27" s="13"/>
      <c r="E27" s="13"/>
      <c r="F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35"/>
      <c r="AK27" s="35"/>
      <c r="AL27" s="36"/>
      <c r="AM27" s="36"/>
      <c r="AN27" s="36"/>
      <c r="AO27" s="15"/>
    </row>
    <row r="28" spans="2:41">
      <c r="B28" s="12">
        <v>99500</v>
      </c>
      <c r="C28" s="18" t="s">
        <v>121</v>
      </c>
      <c r="D28" s="13" t="s">
        <v>93</v>
      </c>
      <c r="E28" s="18" t="s">
        <v>51</v>
      </c>
      <c r="F28" s="47">
        <v>1</v>
      </c>
      <c r="G28" s="47">
        <v>1</v>
      </c>
      <c r="H28" s="47">
        <v>1</v>
      </c>
      <c r="I28" s="47">
        <v>1</v>
      </c>
      <c r="J28" s="47">
        <v>1</v>
      </c>
      <c r="K28" s="47"/>
      <c r="L28" s="47"/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/>
      <c r="S28" s="47"/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/>
      <c r="Z28" s="47"/>
      <c r="AA28" s="47">
        <v>1</v>
      </c>
      <c r="AB28" s="47">
        <v>1</v>
      </c>
      <c r="AC28" s="47">
        <v>1</v>
      </c>
      <c r="AD28" s="47"/>
      <c r="AE28" s="47"/>
      <c r="AF28" s="47"/>
      <c r="AG28" s="47">
        <v>1</v>
      </c>
      <c r="AH28" s="47">
        <v>1</v>
      </c>
      <c r="AI28" s="47">
        <v>1</v>
      </c>
      <c r="AJ28" s="33">
        <f>SUM(F29:J29)+SUM(M29:Q29)+SUM(T29:X29)+SUM(AA29:AC29)+SUM(AG29:AI29)</f>
        <v>67</v>
      </c>
      <c r="AK28" s="33">
        <f>K29+L29+R29+S29+Y29+Z29+AE29+AF29</f>
        <v>33.5</v>
      </c>
      <c r="AL28" s="34">
        <f>AD29</f>
        <v>8</v>
      </c>
      <c r="AM28" s="34">
        <v>30</v>
      </c>
      <c r="AN28" s="34"/>
      <c r="AO28" s="15"/>
    </row>
    <row r="29" s="1" customFormat="1" spans="1:128">
      <c r="A29" s="3"/>
      <c r="B29" s="16"/>
      <c r="C29" s="17"/>
      <c r="D29" s="17"/>
      <c r="E29" s="17"/>
      <c r="F29" s="48">
        <v>3</v>
      </c>
      <c r="G29" s="3">
        <v>3</v>
      </c>
      <c r="H29" s="48">
        <v>3</v>
      </c>
      <c r="I29" s="48">
        <v>3</v>
      </c>
      <c r="J29" s="48">
        <v>3</v>
      </c>
      <c r="K29" s="50">
        <v>11</v>
      </c>
      <c r="L29" s="48"/>
      <c r="M29" s="48">
        <v>4</v>
      </c>
      <c r="N29" s="48">
        <v>3</v>
      </c>
      <c r="O29" s="48">
        <v>3</v>
      </c>
      <c r="P29" s="48">
        <v>3</v>
      </c>
      <c r="Q29" s="48">
        <v>3</v>
      </c>
      <c r="R29" s="48"/>
      <c r="S29" s="48"/>
      <c r="T29" s="48">
        <v>3</v>
      </c>
      <c r="U29" s="48">
        <v>3</v>
      </c>
      <c r="V29" s="48">
        <v>3</v>
      </c>
      <c r="W29" s="48">
        <v>3</v>
      </c>
      <c r="X29" s="48">
        <v>3</v>
      </c>
      <c r="Y29" s="48">
        <v>11</v>
      </c>
      <c r="Z29" s="48"/>
      <c r="AA29" s="48">
        <v>3</v>
      </c>
      <c r="AB29" s="48">
        <v>3</v>
      </c>
      <c r="AC29" s="48">
        <v>6</v>
      </c>
      <c r="AD29" s="48">
        <v>8</v>
      </c>
      <c r="AE29" s="48"/>
      <c r="AF29" s="48">
        <v>11.5</v>
      </c>
      <c r="AG29" s="48">
        <v>3</v>
      </c>
      <c r="AH29" s="48">
        <v>3</v>
      </c>
      <c r="AI29" s="48">
        <v>3</v>
      </c>
      <c r="AJ29" s="35"/>
      <c r="AK29" s="35"/>
      <c r="AL29" s="36"/>
      <c r="AM29" s="36"/>
      <c r="AN29" s="36"/>
      <c r="AO29" s="15"/>
      <c r="AP29" s="3"/>
      <c r="AQ29" s="3"/>
      <c r="AR29" s="3"/>
      <c r="AS29" s="3"/>
      <c r="AT29" s="3"/>
      <c r="AU29" s="3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</row>
    <row r="30" spans="2:41">
      <c r="B30" s="12">
        <v>99771</v>
      </c>
      <c r="C30" s="18" t="s">
        <v>121</v>
      </c>
      <c r="D30" s="13" t="s">
        <v>93</v>
      </c>
      <c r="E30" s="13" t="s">
        <v>82</v>
      </c>
      <c r="F30" s="47">
        <v>1</v>
      </c>
      <c r="G30" s="47">
        <v>1</v>
      </c>
      <c r="H30" s="47">
        <v>1</v>
      </c>
      <c r="I30" s="47">
        <v>1</v>
      </c>
      <c r="J30" s="47">
        <v>1</v>
      </c>
      <c r="K30" s="47"/>
      <c r="L30" s="47"/>
      <c r="M30" s="47">
        <v>1</v>
      </c>
      <c r="N30" s="47">
        <v>1</v>
      </c>
      <c r="O30" s="47">
        <v>1</v>
      </c>
      <c r="P30" s="47">
        <v>1</v>
      </c>
      <c r="Q30" s="47">
        <v>1</v>
      </c>
      <c r="R30" s="47"/>
      <c r="S30" s="47"/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/>
      <c r="Z30" s="47"/>
      <c r="AA30" s="47">
        <v>1</v>
      </c>
      <c r="AB30" s="47">
        <v>1</v>
      </c>
      <c r="AC30" s="47">
        <v>1</v>
      </c>
      <c r="AD30" s="47"/>
      <c r="AE30" s="47"/>
      <c r="AF30" s="47"/>
      <c r="AG30" s="47">
        <v>1</v>
      </c>
      <c r="AH30" s="47">
        <v>1</v>
      </c>
      <c r="AI30" s="47">
        <v>1</v>
      </c>
      <c r="AJ30" s="33">
        <f>SUM(F31:J31)+SUM(M31:Q31)+SUM(T31:X31)+SUM(AA31:AC31)+SUM(AG31:AI31)</f>
        <v>67</v>
      </c>
      <c r="AK30" s="33">
        <f>K31+L31+R31+S31+Y31+Z31+AE31+AF31</f>
        <v>33.5</v>
      </c>
      <c r="AL30" s="34">
        <f>AD31</f>
        <v>6.5</v>
      </c>
      <c r="AM30" s="34">
        <f>30+30</f>
        <v>60</v>
      </c>
      <c r="AN30" s="34"/>
      <c r="AO30" s="15"/>
    </row>
    <row r="31" s="1" customFormat="1" spans="1:128">
      <c r="A31" s="3"/>
      <c r="B31" s="16"/>
      <c r="C31" s="17"/>
      <c r="D31" s="17"/>
      <c r="E31" s="17"/>
      <c r="F31" s="48">
        <v>3</v>
      </c>
      <c r="G31" s="3">
        <v>3</v>
      </c>
      <c r="H31" s="48">
        <v>3</v>
      </c>
      <c r="I31" s="48">
        <v>3</v>
      </c>
      <c r="J31" s="48">
        <v>3</v>
      </c>
      <c r="K31" s="50">
        <v>11</v>
      </c>
      <c r="L31" s="48"/>
      <c r="M31" s="48">
        <v>4</v>
      </c>
      <c r="N31" s="50">
        <v>3</v>
      </c>
      <c r="O31" s="48">
        <v>3</v>
      </c>
      <c r="P31" s="48">
        <v>3</v>
      </c>
      <c r="Q31" s="48">
        <v>3</v>
      </c>
      <c r="R31" s="48"/>
      <c r="S31" s="48"/>
      <c r="T31" s="48">
        <v>3</v>
      </c>
      <c r="U31" s="48">
        <v>3</v>
      </c>
      <c r="V31" s="48">
        <v>3</v>
      </c>
      <c r="W31" s="48">
        <v>3</v>
      </c>
      <c r="X31" s="48">
        <v>3</v>
      </c>
      <c r="Y31" s="48">
        <v>11</v>
      </c>
      <c r="Z31" s="48"/>
      <c r="AA31" s="48">
        <v>3</v>
      </c>
      <c r="AB31" s="48">
        <v>3</v>
      </c>
      <c r="AC31" s="48">
        <v>6</v>
      </c>
      <c r="AD31" s="48">
        <v>6.5</v>
      </c>
      <c r="AE31" s="48"/>
      <c r="AF31" s="48">
        <v>11.5</v>
      </c>
      <c r="AG31" s="48">
        <v>3</v>
      </c>
      <c r="AH31" s="48">
        <v>3</v>
      </c>
      <c r="AI31" s="48">
        <v>3</v>
      </c>
      <c r="AJ31" s="35"/>
      <c r="AK31" s="35"/>
      <c r="AL31" s="36"/>
      <c r="AM31" s="36"/>
      <c r="AN31" s="36"/>
      <c r="AO31" s="15"/>
      <c r="AP31" s="3"/>
      <c r="AQ31" s="3"/>
      <c r="AR31" s="3"/>
      <c r="AS31" s="3"/>
      <c r="AT31" s="3"/>
      <c r="AU31" s="3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</row>
    <row r="32" spans="2:41">
      <c r="B32" s="12">
        <v>5180004</v>
      </c>
      <c r="C32" s="13" t="s">
        <v>121</v>
      </c>
      <c r="D32" s="13" t="s">
        <v>93</v>
      </c>
      <c r="E32" s="13" t="s">
        <v>55</v>
      </c>
      <c r="F32" s="47">
        <v>1</v>
      </c>
      <c r="G32" s="47">
        <v>1</v>
      </c>
      <c r="H32" s="47">
        <v>1</v>
      </c>
      <c r="I32" s="47">
        <v>1</v>
      </c>
      <c r="J32" s="47">
        <v>1</v>
      </c>
      <c r="K32" s="47"/>
      <c r="L32" s="47"/>
      <c r="M32" s="47">
        <v>1</v>
      </c>
      <c r="N32" s="47">
        <v>1</v>
      </c>
      <c r="O32" s="47">
        <v>1</v>
      </c>
      <c r="P32" s="47">
        <v>1</v>
      </c>
      <c r="Q32" s="47">
        <v>1</v>
      </c>
      <c r="R32" s="47"/>
      <c r="S32" s="47"/>
      <c r="T32" s="47">
        <v>1</v>
      </c>
      <c r="U32" s="47">
        <v>1</v>
      </c>
      <c r="V32" s="47">
        <v>1</v>
      </c>
      <c r="W32" s="47">
        <v>1</v>
      </c>
      <c r="X32" s="47">
        <v>1</v>
      </c>
      <c r="Y32" s="47"/>
      <c r="Z32" s="47"/>
      <c r="AA32" s="47">
        <v>1</v>
      </c>
      <c r="AB32" s="47" t="s">
        <v>136</v>
      </c>
      <c r="AC32" s="47" t="s">
        <v>136</v>
      </c>
      <c r="AD32" s="47"/>
      <c r="AE32" s="47"/>
      <c r="AF32" s="47"/>
      <c r="AG32" s="47">
        <v>1</v>
      </c>
      <c r="AH32" s="47" t="s">
        <v>136</v>
      </c>
      <c r="AI32" s="47" t="s">
        <v>136</v>
      </c>
      <c r="AJ32" s="33">
        <f>SUM(F33:J33)+SUM(M33:Q33)+SUM(T33:X33)+SUM(AA33:AC33)+SUM(AG33:AI33)</f>
        <v>33</v>
      </c>
      <c r="AK32" s="33">
        <f>K33+L33+R33+S33+Y33+Z33+AE33+AF33</f>
        <v>20</v>
      </c>
      <c r="AL32" s="34">
        <f>AD33</f>
        <v>0</v>
      </c>
      <c r="AM32" s="34"/>
      <c r="AN32" s="34"/>
      <c r="AO32" s="15">
        <v>4</v>
      </c>
    </row>
    <row r="33" spans="2:41">
      <c r="B33" s="12"/>
      <c r="C33" s="13"/>
      <c r="D33" s="13"/>
      <c r="E33" s="13"/>
      <c r="F33" s="48">
        <v>2</v>
      </c>
      <c r="G33" s="3">
        <v>1</v>
      </c>
      <c r="H33" s="48">
        <v>2</v>
      </c>
      <c r="I33" s="48">
        <v>2</v>
      </c>
      <c r="J33" s="48">
        <v>2</v>
      </c>
      <c r="K33" s="48">
        <v>10</v>
      </c>
      <c r="L33" s="48"/>
      <c r="M33" s="48">
        <v>2</v>
      </c>
      <c r="N33" s="48">
        <v>2</v>
      </c>
      <c r="O33" s="48">
        <v>2</v>
      </c>
      <c r="P33" s="48">
        <v>2</v>
      </c>
      <c r="Q33" s="48">
        <v>2</v>
      </c>
      <c r="R33" s="48"/>
      <c r="S33" s="48"/>
      <c r="T33" s="48">
        <v>2</v>
      </c>
      <c r="U33" s="48">
        <v>2</v>
      </c>
      <c r="V33" s="48">
        <v>2</v>
      </c>
      <c r="W33" s="48">
        <v>2</v>
      </c>
      <c r="X33" s="48">
        <v>2</v>
      </c>
      <c r="Y33" s="48">
        <v>10</v>
      </c>
      <c r="Z33" s="48"/>
      <c r="AA33" s="48">
        <v>2</v>
      </c>
      <c r="AB33" s="50"/>
      <c r="AC33" s="50"/>
      <c r="AD33" s="48"/>
      <c r="AE33" s="48"/>
      <c r="AF33" s="48"/>
      <c r="AG33" s="48">
        <v>2</v>
      </c>
      <c r="AH33" s="50"/>
      <c r="AI33" s="50"/>
      <c r="AJ33" s="35"/>
      <c r="AK33" s="35"/>
      <c r="AL33" s="36"/>
      <c r="AM33" s="36"/>
      <c r="AN33" s="36"/>
      <c r="AO33" s="15"/>
    </row>
    <row r="34" spans="2:47">
      <c r="B34" s="8">
        <v>22</v>
      </c>
      <c r="C34" s="13" t="s">
        <v>121</v>
      </c>
      <c r="D34" s="13" t="s">
        <v>93</v>
      </c>
      <c r="E34" s="13" t="s">
        <v>57</v>
      </c>
      <c r="F34" s="47">
        <v>1</v>
      </c>
      <c r="G34" s="47">
        <v>1</v>
      </c>
      <c r="H34" s="47">
        <v>1</v>
      </c>
      <c r="I34" s="47">
        <v>1</v>
      </c>
      <c r="J34" s="47">
        <v>1</v>
      </c>
      <c r="K34" s="47"/>
      <c r="L34" s="47"/>
      <c r="M34" s="47">
        <v>1</v>
      </c>
      <c r="N34" s="47">
        <v>1</v>
      </c>
      <c r="O34" s="47">
        <v>1</v>
      </c>
      <c r="P34" s="47">
        <v>1</v>
      </c>
      <c r="Q34" s="47">
        <v>1</v>
      </c>
      <c r="R34" s="47"/>
      <c r="S34" s="47"/>
      <c r="T34" s="47">
        <v>1</v>
      </c>
      <c r="U34" s="47">
        <v>1</v>
      </c>
      <c r="V34" s="47">
        <v>1</v>
      </c>
      <c r="W34" s="47">
        <v>1</v>
      </c>
      <c r="X34" s="47">
        <v>1</v>
      </c>
      <c r="Y34" s="47"/>
      <c r="Z34" s="47"/>
      <c r="AA34" s="47">
        <v>1</v>
      </c>
      <c r="AB34" s="47">
        <v>1</v>
      </c>
      <c r="AC34" s="47">
        <v>1</v>
      </c>
      <c r="AD34" s="47"/>
      <c r="AE34" s="47"/>
      <c r="AF34" s="47"/>
      <c r="AG34" s="47">
        <v>1</v>
      </c>
      <c r="AH34" s="47">
        <v>1</v>
      </c>
      <c r="AI34" s="47">
        <v>1</v>
      </c>
      <c r="AJ34" s="33">
        <f>SUM(F35:J35)+SUM(M35:Q35)+SUM(T35:X35)+SUM(AA35:AC35)+SUM(AG35:AI35)</f>
        <v>67</v>
      </c>
      <c r="AK34" s="33">
        <f>K35+L35+R35+S35+Y35+Z35+AE35+AF35</f>
        <v>33.5</v>
      </c>
      <c r="AL34" s="34">
        <f>AD35</f>
        <v>7.5</v>
      </c>
      <c r="AM34" s="34"/>
      <c r="AN34" s="34"/>
      <c r="AO34" s="15"/>
      <c r="AQ34" s="3">
        <v>9</v>
      </c>
      <c r="AR34" s="3">
        <v>3</v>
      </c>
      <c r="AS34" s="3">
        <v>11</v>
      </c>
      <c r="AT34" s="3">
        <v>0</v>
      </c>
      <c r="AU34" s="45"/>
    </row>
    <row r="35" spans="2:41">
      <c r="B35" s="12"/>
      <c r="C35" s="13"/>
      <c r="D35" s="13"/>
      <c r="E35" s="13"/>
      <c r="F35" s="48">
        <v>3</v>
      </c>
      <c r="G35" s="3">
        <v>3</v>
      </c>
      <c r="H35" s="48">
        <v>3</v>
      </c>
      <c r="I35" s="48">
        <v>3</v>
      </c>
      <c r="J35" s="48">
        <v>3</v>
      </c>
      <c r="K35" s="48">
        <v>11</v>
      </c>
      <c r="L35" s="48"/>
      <c r="M35" s="48">
        <v>4</v>
      </c>
      <c r="N35" s="48">
        <v>3</v>
      </c>
      <c r="O35" s="48">
        <v>3</v>
      </c>
      <c r="P35" s="48">
        <v>3</v>
      </c>
      <c r="Q35" s="48">
        <v>3</v>
      </c>
      <c r="R35" s="48"/>
      <c r="S35" s="48"/>
      <c r="T35" s="48">
        <v>3</v>
      </c>
      <c r="U35" s="48">
        <v>3</v>
      </c>
      <c r="V35" s="48">
        <v>3</v>
      </c>
      <c r="W35" s="48">
        <v>3</v>
      </c>
      <c r="X35" s="48">
        <v>3</v>
      </c>
      <c r="Y35" s="48">
        <v>11</v>
      </c>
      <c r="Z35" s="48"/>
      <c r="AA35" s="48">
        <v>3</v>
      </c>
      <c r="AB35" s="48">
        <v>3</v>
      </c>
      <c r="AC35" s="48">
        <v>6</v>
      </c>
      <c r="AD35" s="48">
        <v>7.5</v>
      </c>
      <c r="AE35" s="48"/>
      <c r="AF35" s="48">
        <v>11.5</v>
      </c>
      <c r="AG35" s="48">
        <v>3</v>
      </c>
      <c r="AH35" s="48">
        <v>3</v>
      </c>
      <c r="AI35" s="48">
        <v>3</v>
      </c>
      <c r="AJ35" s="35"/>
      <c r="AK35" s="35"/>
      <c r="AL35" s="36"/>
      <c r="AM35" s="36"/>
      <c r="AN35" s="36"/>
      <c r="AO35" s="15"/>
    </row>
    <row r="36" spans="2:46">
      <c r="B36" s="12">
        <v>4003897</v>
      </c>
      <c r="C36" s="13" t="s">
        <v>91</v>
      </c>
      <c r="D36" s="13" t="s">
        <v>134</v>
      </c>
      <c r="E36" s="13" t="s">
        <v>59</v>
      </c>
      <c r="F36" s="47">
        <v>1</v>
      </c>
      <c r="G36" s="47">
        <v>1</v>
      </c>
      <c r="H36" s="47">
        <v>1</v>
      </c>
      <c r="I36" s="47">
        <v>1</v>
      </c>
      <c r="J36" s="49">
        <v>1</v>
      </c>
      <c r="K36" s="47"/>
      <c r="L36" s="47"/>
      <c r="M36" s="47">
        <v>1</v>
      </c>
      <c r="N36" s="47">
        <v>1</v>
      </c>
      <c r="O36" s="47">
        <v>1</v>
      </c>
      <c r="P36" s="49">
        <v>1</v>
      </c>
      <c r="Q36" s="49">
        <v>1</v>
      </c>
      <c r="R36" s="47"/>
      <c r="S36" s="47"/>
      <c r="T36" s="47">
        <v>1</v>
      </c>
      <c r="U36" s="47">
        <v>1</v>
      </c>
      <c r="V36" s="47">
        <v>1</v>
      </c>
      <c r="W36" s="47">
        <v>1</v>
      </c>
      <c r="X36" s="47">
        <v>1</v>
      </c>
      <c r="Y36" s="47"/>
      <c r="Z36" s="47"/>
      <c r="AA36" s="47">
        <v>1</v>
      </c>
      <c r="AB36" s="47">
        <v>1</v>
      </c>
      <c r="AC36" s="47">
        <v>1</v>
      </c>
      <c r="AD36" s="47"/>
      <c r="AE36" s="47"/>
      <c r="AF36" s="47"/>
      <c r="AG36" s="49">
        <v>1</v>
      </c>
      <c r="AH36" s="47">
        <v>1</v>
      </c>
      <c r="AI36" s="47">
        <v>1</v>
      </c>
      <c r="AJ36" s="33">
        <f>SUM(F37:J37)+SUM(M37:Q37)+SUM(T37:X37)+SUM(AA37:AC37)+SUM(AG37:AI37)</f>
        <v>0</v>
      </c>
      <c r="AK36" s="33">
        <f>K37+L37+R37+S37+Y37+Z37+AE37+AF37</f>
        <v>0</v>
      </c>
      <c r="AL36" s="34">
        <f>AD37</f>
        <v>0</v>
      </c>
      <c r="AM36" s="34"/>
      <c r="AN36" s="34"/>
      <c r="AO36" s="15">
        <v>1</v>
      </c>
      <c r="AQ36" s="3">
        <v>1</v>
      </c>
      <c r="AR36" s="3">
        <v>1</v>
      </c>
      <c r="AT36" s="3">
        <f t="shared" ref="AT36:AT40" si="2">AQ36+AR36-AS36</f>
        <v>2</v>
      </c>
    </row>
    <row r="37" s="2" customFormat="1" spans="1:128">
      <c r="A37" s="3"/>
      <c r="B37" s="16"/>
      <c r="C37" s="17"/>
      <c r="D37" s="17"/>
      <c r="E37" s="17"/>
      <c r="F37" s="48"/>
      <c r="G37" s="3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35"/>
      <c r="AK37" s="35"/>
      <c r="AL37" s="36"/>
      <c r="AM37" s="36"/>
      <c r="AN37" s="36"/>
      <c r="AO37" s="15"/>
      <c r="AP37" s="3"/>
      <c r="AQ37" s="3"/>
      <c r="AR37" s="3"/>
      <c r="AS37" s="3"/>
      <c r="AT37" s="3"/>
      <c r="AU37" s="3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</row>
    <row r="38" spans="2:46">
      <c r="B38" s="12">
        <v>4004394</v>
      </c>
      <c r="C38" s="13" t="s">
        <v>91</v>
      </c>
      <c r="D38" s="13" t="s">
        <v>132</v>
      </c>
      <c r="E38" s="13" t="s">
        <v>61</v>
      </c>
      <c r="F38" s="47">
        <v>1</v>
      </c>
      <c r="G38" s="47">
        <v>1</v>
      </c>
      <c r="H38" s="47">
        <v>1</v>
      </c>
      <c r="I38" s="47">
        <v>1</v>
      </c>
      <c r="J38" s="49">
        <v>1</v>
      </c>
      <c r="K38" s="47"/>
      <c r="L38" s="47"/>
      <c r="M38" s="47">
        <v>1</v>
      </c>
      <c r="N38" s="47">
        <v>1</v>
      </c>
      <c r="O38" s="47">
        <v>1</v>
      </c>
      <c r="P38" s="49">
        <v>1</v>
      </c>
      <c r="Q38" s="47">
        <v>1</v>
      </c>
      <c r="R38" s="47"/>
      <c r="S38" s="47"/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/>
      <c r="Z38" s="47"/>
      <c r="AA38" s="47">
        <v>1</v>
      </c>
      <c r="AB38" s="47">
        <v>1</v>
      </c>
      <c r="AC38" s="47">
        <v>1</v>
      </c>
      <c r="AD38" s="47"/>
      <c r="AE38" s="47"/>
      <c r="AF38" s="47"/>
      <c r="AG38" s="49">
        <v>1</v>
      </c>
      <c r="AH38" s="47">
        <v>1</v>
      </c>
      <c r="AI38" s="47">
        <v>1</v>
      </c>
      <c r="AJ38" s="33">
        <f>SUM(F39:J39)+SUM(M39:Q39)+SUM(T39:X39)+SUM(AA39:AC39)+SUM(AG39:AI39)</f>
        <v>2</v>
      </c>
      <c r="AK38" s="33">
        <f>K39+L39+R39+S39+Y39+Z39+AE39+AF39</f>
        <v>0</v>
      </c>
      <c r="AL38" s="34">
        <f>AD39</f>
        <v>0</v>
      </c>
      <c r="AM38" s="34"/>
      <c r="AN38" s="34"/>
      <c r="AO38" s="15">
        <f>1+0.5+0.75</f>
        <v>2.25</v>
      </c>
      <c r="AQ38" s="3">
        <v>2</v>
      </c>
      <c r="AR38" s="3">
        <v>2</v>
      </c>
      <c r="AT38" s="3">
        <f t="shared" si="2"/>
        <v>4</v>
      </c>
    </row>
    <row r="39" s="2" customFormat="1" spans="1:128">
      <c r="A39" s="3"/>
      <c r="B39" s="16"/>
      <c r="C39" s="17"/>
      <c r="D39" s="17" t="s">
        <v>90</v>
      </c>
      <c r="E39" s="17"/>
      <c r="F39" s="48"/>
      <c r="G39" s="3"/>
      <c r="H39" s="48"/>
      <c r="I39" s="48"/>
      <c r="J39" s="48"/>
      <c r="K39" s="48"/>
      <c r="L39" s="48"/>
      <c r="M39" s="48"/>
      <c r="N39" s="48"/>
      <c r="O39" s="48"/>
      <c r="P39" s="48"/>
      <c r="Q39" s="48">
        <v>2</v>
      </c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35"/>
      <c r="AK39" s="35"/>
      <c r="AL39" s="36"/>
      <c r="AM39" s="36"/>
      <c r="AN39" s="36"/>
      <c r="AO39" s="15"/>
      <c r="AP39" s="3"/>
      <c r="AQ39" s="3"/>
      <c r="AR39" s="3"/>
      <c r="AS39" s="3"/>
      <c r="AT39" s="3"/>
      <c r="AU39" s="3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</row>
    <row r="40" spans="2:46">
      <c r="B40" s="12">
        <v>4009567</v>
      </c>
      <c r="C40" s="13" t="s">
        <v>91</v>
      </c>
      <c r="D40" s="13" t="s">
        <v>130</v>
      </c>
      <c r="E40" s="13" t="s">
        <v>65</v>
      </c>
      <c r="F40" s="47">
        <v>1</v>
      </c>
      <c r="G40" s="47">
        <v>1</v>
      </c>
      <c r="H40" s="47">
        <v>1</v>
      </c>
      <c r="I40" s="47">
        <v>1</v>
      </c>
      <c r="J40" s="47">
        <v>1</v>
      </c>
      <c r="K40" s="47"/>
      <c r="L40" s="47"/>
      <c r="M40" s="47">
        <v>1</v>
      </c>
      <c r="N40" s="47">
        <v>1</v>
      </c>
      <c r="O40" s="47">
        <v>1</v>
      </c>
      <c r="P40" s="47">
        <v>1</v>
      </c>
      <c r="Q40" s="47">
        <v>1</v>
      </c>
      <c r="R40" s="47"/>
      <c r="S40" s="47"/>
      <c r="T40" s="47">
        <v>1</v>
      </c>
      <c r="U40" s="47">
        <v>1</v>
      </c>
      <c r="V40" s="47">
        <v>1</v>
      </c>
      <c r="W40" s="47">
        <v>1</v>
      </c>
      <c r="X40" s="47">
        <v>1</v>
      </c>
      <c r="Y40" s="47"/>
      <c r="Z40" s="47"/>
      <c r="AA40" s="47">
        <v>1</v>
      </c>
      <c r="AB40" s="47">
        <v>1</v>
      </c>
      <c r="AC40" s="47">
        <v>1</v>
      </c>
      <c r="AD40" s="47"/>
      <c r="AE40" s="47"/>
      <c r="AF40" s="47"/>
      <c r="AG40" s="49">
        <v>1</v>
      </c>
      <c r="AH40" s="47">
        <v>1</v>
      </c>
      <c r="AI40" s="47">
        <v>1</v>
      </c>
      <c r="AJ40" s="33">
        <f>SUM(F41:J41)+SUM(M41:Q41)+SUM(T41:X41)+SUM(AA41:AC41)+SUM(AG41:AI41)</f>
        <v>8</v>
      </c>
      <c r="AK40" s="33">
        <f>K41+L41+R41+S41+Y41+Z41+AE41+AF41</f>
        <v>4</v>
      </c>
      <c r="AL40" s="34">
        <f>AD41</f>
        <v>0</v>
      </c>
      <c r="AM40" s="34"/>
      <c r="AN40" s="34"/>
      <c r="AO40" s="15">
        <v>1</v>
      </c>
      <c r="AQ40" s="3">
        <v>1</v>
      </c>
      <c r="AR40" s="3">
        <v>2</v>
      </c>
      <c r="AT40" s="3">
        <f t="shared" si="2"/>
        <v>3</v>
      </c>
    </row>
    <row r="41" s="2" customFormat="1" spans="1:128">
      <c r="A41" s="3"/>
      <c r="B41" s="16"/>
      <c r="C41" s="17"/>
      <c r="D41" s="17"/>
      <c r="E41" s="17"/>
      <c r="F41" s="48"/>
      <c r="G41" s="3"/>
      <c r="H41" s="48"/>
      <c r="I41" s="48">
        <v>1.5</v>
      </c>
      <c r="J41" s="48"/>
      <c r="K41" s="48">
        <v>4</v>
      </c>
      <c r="L41" s="48"/>
      <c r="M41" s="48"/>
      <c r="N41" s="48"/>
      <c r="O41" s="48"/>
      <c r="P41" s="48"/>
      <c r="Q41" s="48">
        <v>1</v>
      </c>
      <c r="R41" s="48"/>
      <c r="S41" s="48"/>
      <c r="T41" s="48"/>
      <c r="U41" s="48">
        <v>1</v>
      </c>
      <c r="V41" s="48"/>
      <c r="W41" s="48">
        <v>1.5</v>
      </c>
      <c r="X41" s="48"/>
      <c r="Y41" s="48"/>
      <c r="Z41" s="48"/>
      <c r="AA41" s="48"/>
      <c r="AB41" s="48">
        <v>2</v>
      </c>
      <c r="AC41" s="48"/>
      <c r="AD41" s="48"/>
      <c r="AE41" s="48"/>
      <c r="AF41" s="48"/>
      <c r="AG41" s="48"/>
      <c r="AH41" s="48">
        <v>1</v>
      </c>
      <c r="AI41" s="48"/>
      <c r="AJ41" s="35"/>
      <c r="AK41" s="35"/>
      <c r="AL41" s="36"/>
      <c r="AM41" s="36"/>
      <c r="AN41" s="36"/>
      <c r="AO41" s="15"/>
      <c r="AP41" s="3"/>
      <c r="AQ41" s="3"/>
      <c r="AR41" s="3"/>
      <c r="AS41" s="3"/>
      <c r="AT41" s="3"/>
      <c r="AU41" s="3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</row>
    <row r="42" spans="2:41">
      <c r="B42" s="12">
        <v>4003107</v>
      </c>
      <c r="C42" s="13" t="s">
        <v>121</v>
      </c>
      <c r="D42" s="13" t="s">
        <v>139</v>
      </c>
      <c r="E42" s="13" t="s">
        <v>140</v>
      </c>
      <c r="F42" s="47">
        <v>1</v>
      </c>
      <c r="G42" s="47">
        <v>1</v>
      </c>
      <c r="H42" s="47">
        <v>1</v>
      </c>
      <c r="I42" s="47">
        <v>1</v>
      </c>
      <c r="J42" s="47">
        <v>1</v>
      </c>
      <c r="K42" s="47">
        <v>1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7">
        <v>1</v>
      </c>
      <c r="R42" s="47">
        <v>1</v>
      </c>
      <c r="S42" s="47">
        <v>1</v>
      </c>
      <c r="T42" s="47">
        <v>1</v>
      </c>
      <c r="U42" s="47">
        <v>1</v>
      </c>
      <c r="V42" s="47">
        <v>1</v>
      </c>
      <c r="W42" s="47">
        <v>1</v>
      </c>
      <c r="X42" s="47">
        <v>1</v>
      </c>
      <c r="Y42" s="47">
        <v>1</v>
      </c>
      <c r="Z42" s="47">
        <v>1</v>
      </c>
      <c r="AA42" s="47">
        <v>1</v>
      </c>
      <c r="AB42" s="47">
        <v>1</v>
      </c>
      <c r="AC42" s="47">
        <v>1</v>
      </c>
      <c r="AD42" s="47"/>
      <c r="AE42" s="47">
        <v>1</v>
      </c>
      <c r="AF42" s="47">
        <v>1</v>
      </c>
      <c r="AG42" s="47">
        <v>1</v>
      </c>
      <c r="AH42" s="47">
        <v>1</v>
      </c>
      <c r="AI42" s="47">
        <v>1</v>
      </c>
      <c r="AJ42" s="33">
        <f>SUM(F43:J43)+SUM(M43:Q43)+SUM(T43:X43)+SUM(AA43:AC43)+SUM(AG43:AI43)</f>
        <v>33</v>
      </c>
      <c r="AK42" s="33">
        <f>K43+L43+R43+S43+Y43+Z43+AE43+AF43</f>
        <v>58</v>
      </c>
      <c r="AL42" s="34">
        <f>AD43</f>
        <v>0</v>
      </c>
      <c r="AM42" s="34"/>
      <c r="AN42" s="34"/>
      <c r="AO42" s="42"/>
    </row>
    <row r="43" s="2" customFormat="1" spans="1:128">
      <c r="A43" s="3"/>
      <c r="B43" s="16"/>
      <c r="C43" s="17"/>
      <c r="D43" s="17"/>
      <c r="E43" s="17"/>
      <c r="F43" s="48">
        <v>2</v>
      </c>
      <c r="G43" s="3">
        <v>2</v>
      </c>
      <c r="H43" s="48">
        <v>2</v>
      </c>
      <c r="I43" s="48">
        <v>2</v>
      </c>
      <c r="J43" s="48"/>
      <c r="K43" s="48">
        <v>10</v>
      </c>
      <c r="L43" s="48">
        <v>9</v>
      </c>
      <c r="M43" s="48">
        <v>1</v>
      </c>
      <c r="N43" s="48"/>
      <c r="O43" s="48">
        <v>2</v>
      </c>
      <c r="P43" s="48">
        <v>2</v>
      </c>
      <c r="Q43" s="48">
        <v>1</v>
      </c>
      <c r="R43" s="48">
        <v>10</v>
      </c>
      <c r="S43" s="48">
        <v>10</v>
      </c>
      <c r="T43" s="48">
        <v>2</v>
      </c>
      <c r="U43" s="48">
        <v>2</v>
      </c>
      <c r="V43" s="48">
        <v>2</v>
      </c>
      <c r="W43" s="48">
        <v>1</v>
      </c>
      <c r="X43" s="48">
        <v>2</v>
      </c>
      <c r="Y43" s="48">
        <v>10</v>
      </c>
      <c r="Z43" s="48">
        <v>9</v>
      </c>
      <c r="AA43" s="48">
        <v>1</v>
      </c>
      <c r="AB43" s="48">
        <v>2</v>
      </c>
      <c r="AC43" s="48">
        <v>2</v>
      </c>
      <c r="AD43" s="48"/>
      <c r="AE43" s="48"/>
      <c r="AF43" s="48"/>
      <c r="AG43" s="48">
        <v>1</v>
      </c>
      <c r="AH43" s="48">
        <v>2</v>
      </c>
      <c r="AI43" s="48">
        <v>2</v>
      </c>
      <c r="AJ43" s="35"/>
      <c r="AK43" s="35"/>
      <c r="AL43" s="36"/>
      <c r="AM43" s="36"/>
      <c r="AN43" s="36"/>
      <c r="AO43" s="42"/>
      <c r="AP43" s="3"/>
      <c r="AQ43" s="3"/>
      <c r="AR43" s="3"/>
      <c r="AS43" s="3"/>
      <c r="AT43" s="3"/>
      <c r="AU43" s="3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</row>
    <row r="44" spans="2:41">
      <c r="B44" s="12">
        <v>4000332</v>
      </c>
      <c r="C44" s="13" t="s">
        <v>121</v>
      </c>
      <c r="D44" s="13" t="s">
        <v>93</v>
      </c>
      <c r="E44" s="13" t="s">
        <v>143</v>
      </c>
      <c r="F44" s="47">
        <v>1</v>
      </c>
      <c r="G44" s="47">
        <v>1</v>
      </c>
      <c r="H44" s="47">
        <v>1</v>
      </c>
      <c r="I44" s="47">
        <v>1</v>
      </c>
      <c r="J44" s="47">
        <v>1</v>
      </c>
      <c r="K44" s="47">
        <v>1</v>
      </c>
      <c r="L44" s="47">
        <v>1</v>
      </c>
      <c r="M44" s="47">
        <v>1</v>
      </c>
      <c r="N44" s="47">
        <v>1</v>
      </c>
      <c r="O44" s="47">
        <v>1</v>
      </c>
      <c r="P44" s="47">
        <v>1</v>
      </c>
      <c r="Q44" s="47">
        <v>1</v>
      </c>
      <c r="R44" s="47">
        <v>1</v>
      </c>
      <c r="S44" s="47">
        <v>1</v>
      </c>
      <c r="T44" s="47">
        <v>1</v>
      </c>
      <c r="U44" s="47">
        <v>1</v>
      </c>
      <c r="V44" s="47">
        <v>1</v>
      </c>
      <c r="W44" s="47">
        <v>1</v>
      </c>
      <c r="X44" s="47">
        <v>1</v>
      </c>
      <c r="Y44" s="47">
        <v>1</v>
      </c>
      <c r="Z44" s="47">
        <v>1</v>
      </c>
      <c r="AA44" s="47">
        <v>1</v>
      </c>
      <c r="AB44" s="47">
        <v>1</v>
      </c>
      <c r="AC44" s="47">
        <v>1</v>
      </c>
      <c r="AD44" s="47"/>
      <c r="AE44" s="47">
        <v>1</v>
      </c>
      <c r="AF44" s="47">
        <v>1</v>
      </c>
      <c r="AG44" s="47">
        <v>1</v>
      </c>
      <c r="AH44" s="47">
        <v>1</v>
      </c>
      <c r="AI44" s="47">
        <v>1</v>
      </c>
      <c r="AJ44" s="33">
        <f>SUM(F45:J45)+SUM(M45:Q45)+SUM(T45:X45)+SUM(AA45:AC45)+SUM(AG45:AI45)</f>
        <v>52</v>
      </c>
      <c r="AK44" s="33">
        <f>K45+L45+R45+S45+Y45+Z45+AE45+AF45</f>
        <v>82</v>
      </c>
      <c r="AL44" s="34">
        <f>AD45</f>
        <v>0</v>
      </c>
      <c r="AM44" s="34"/>
      <c r="AN44" s="34"/>
      <c r="AO44" s="42"/>
    </row>
    <row r="45" s="2" customFormat="1" spans="1:128">
      <c r="A45" s="3"/>
      <c r="B45" s="16"/>
      <c r="C45" s="17"/>
      <c r="D45" s="17"/>
      <c r="E45" s="17"/>
      <c r="F45" s="48">
        <v>2</v>
      </c>
      <c r="G45" s="3">
        <v>2</v>
      </c>
      <c r="H45" s="48">
        <v>2</v>
      </c>
      <c r="I45" s="48">
        <v>4</v>
      </c>
      <c r="J45" s="48">
        <v>2</v>
      </c>
      <c r="K45" s="48">
        <v>10</v>
      </c>
      <c r="L45" s="48">
        <v>10</v>
      </c>
      <c r="M45" s="48">
        <v>4</v>
      </c>
      <c r="N45" s="48">
        <v>2</v>
      </c>
      <c r="O45" s="48">
        <v>4</v>
      </c>
      <c r="P45" s="48">
        <v>2</v>
      </c>
      <c r="Q45" s="48">
        <v>2</v>
      </c>
      <c r="R45" s="48">
        <v>12</v>
      </c>
      <c r="S45" s="48">
        <v>10</v>
      </c>
      <c r="T45" s="48">
        <v>2</v>
      </c>
      <c r="U45" s="48">
        <v>2</v>
      </c>
      <c r="V45" s="48">
        <v>4</v>
      </c>
      <c r="W45" s="48">
        <v>2</v>
      </c>
      <c r="X45" s="48">
        <v>2</v>
      </c>
      <c r="Y45" s="48">
        <v>10</v>
      </c>
      <c r="Z45" s="48">
        <v>10</v>
      </c>
      <c r="AA45" s="48">
        <v>2</v>
      </c>
      <c r="AB45" s="48">
        <v>2</v>
      </c>
      <c r="AC45" s="48">
        <v>4</v>
      </c>
      <c r="AD45" s="48"/>
      <c r="AE45" s="48">
        <v>10</v>
      </c>
      <c r="AF45" s="48">
        <v>10</v>
      </c>
      <c r="AG45" s="48">
        <v>2</v>
      </c>
      <c r="AH45" s="48">
        <v>2</v>
      </c>
      <c r="AI45" s="48">
        <v>2</v>
      </c>
      <c r="AJ45" s="35"/>
      <c r="AK45" s="35"/>
      <c r="AL45" s="36"/>
      <c r="AM45" s="36"/>
      <c r="AN45" s="36"/>
      <c r="AO45" s="42"/>
      <c r="AP45" s="3"/>
      <c r="AQ45" s="3"/>
      <c r="AR45" s="3"/>
      <c r="AS45" s="3"/>
      <c r="AT45" s="3"/>
      <c r="AU45" s="3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</row>
    <row r="46" spans="2:41">
      <c r="B46" s="12">
        <v>4004981</v>
      </c>
      <c r="C46" s="13" t="s">
        <v>121</v>
      </c>
      <c r="D46" s="13" t="s">
        <v>93</v>
      </c>
      <c r="E46" s="13" t="s">
        <v>144</v>
      </c>
      <c r="F46" s="47">
        <v>1</v>
      </c>
      <c r="G46" s="47">
        <v>1</v>
      </c>
      <c r="H46" s="47">
        <v>1</v>
      </c>
      <c r="I46" s="47">
        <v>1</v>
      </c>
      <c r="J46" s="47">
        <v>1</v>
      </c>
      <c r="K46" s="47">
        <v>1</v>
      </c>
      <c r="L46" s="47">
        <v>1</v>
      </c>
      <c r="M46" s="47">
        <v>1</v>
      </c>
      <c r="N46" s="47">
        <v>1</v>
      </c>
      <c r="O46" s="47">
        <v>1</v>
      </c>
      <c r="P46" s="47">
        <v>1</v>
      </c>
      <c r="Q46" s="47">
        <v>1</v>
      </c>
      <c r="R46" s="47">
        <v>1</v>
      </c>
      <c r="S46" s="47">
        <v>1</v>
      </c>
      <c r="T46" s="47">
        <v>1</v>
      </c>
      <c r="U46" s="49" t="s">
        <v>155</v>
      </c>
      <c r="V46" s="47">
        <v>1</v>
      </c>
      <c r="W46" s="47">
        <v>1</v>
      </c>
      <c r="X46" s="47">
        <v>1</v>
      </c>
      <c r="Y46" s="47">
        <v>1</v>
      </c>
      <c r="Z46" s="47">
        <v>1</v>
      </c>
      <c r="AA46" s="47">
        <v>1</v>
      </c>
      <c r="AB46" s="47">
        <v>1</v>
      </c>
      <c r="AC46" s="47">
        <v>1</v>
      </c>
      <c r="AD46" s="47"/>
      <c r="AE46" s="47">
        <v>1</v>
      </c>
      <c r="AF46" s="47">
        <v>1</v>
      </c>
      <c r="AG46" s="47">
        <v>1</v>
      </c>
      <c r="AH46" s="47">
        <v>1</v>
      </c>
      <c r="AI46" s="47">
        <v>1</v>
      </c>
      <c r="AJ46" s="33">
        <f>SUM(F47:J47)+SUM(M47:Q47)+SUM(T47:X47)+SUM(AA47:AC47)+SUM(AG47:AI47)</f>
        <v>64</v>
      </c>
      <c r="AK46" s="33">
        <f>K47+L47+R47+S47+Y47+Z47+AE47+AF47</f>
        <v>86.5</v>
      </c>
      <c r="AL46" s="34">
        <f>AD47</f>
        <v>0</v>
      </c>
      <c r="AM46" s="34"/>
      <c r="AN46" s="34"/>
      <c r="AO46" s="42">
        <v>1</v>
      </c>
    </row>
    <row r="47" s="2" customFormat="1" spans="1:128">
      <c r="A47" s="3"/>
      <c r="B47" s="16"/>
      <c r="C47" s="17"/>
      <c r="D47" s="17"/>
      <c r="E47" s="17"/>
      <c r="F47" s="48">
        <v>2</v>
      </c>
      <c r="G47" s="3">
        <v>2</v>
      </c>
      <c r="H47" s="48">
        <v>4</v>
      </c>
      <c r="I47" s="48">
        <v>2</v>
      </c>
      <c r="J47" s="48">
        <v>4</v>
      </c>
      <c r="K47" s="48">
        <v>10</v>
      </c>
      <c r="L47" s="48">
        <v>10</v>
      </c>
      <c r="M47" s="48">
        <v>2</v>
      </c>
      <c r="N47" s="48">
        <v>2</v>
      </c>
      <c r="O47" s="48">
        <v>2</v>
      </c>
      <c r="P47" s="48">
        <v>4</v>
      </c>
      <c r="Q47" s="48">
        <v>4</v>
      </c>
      <c r="R47" s="48">
        <v>10</v>
      </c>
      <c r="S47" s="48">
        <v>10</v>
      </c>
      <c r="T47" s="48">
        <v>2.5</v>
      </c>
      <c r="U47" s="48"/>
      <c r="V47" s="48"/>
      <c r="W47" s="48">
        <v>7.5</v>
      </c>
      <c r="X47" s="48">
        <v>4</v>
      </c>
      <c r="Y47" s="48">
        <v>16.5</v>
      </c>
      <c r="Z47" s="48">
        <v>10</v>
      </c>
      <c r="AA47" s="48">
        <v>2</v>
      </c>
      <c r="AB47" s="48">
        <v>2</v>
      </c>
      <c r="AC47" s="48">
        <v>2</v>
      </c>
      <c r="AD47" s="48"/>
      <c r="AE47" s="48">
        <v>10</v>
      </c>
      <c r="AF47" s="48">
        <v>10</v>
      </c>
      <c r="AG47" s="48">
        <v>12</v>
      </c>
      <c r="AH47" s="48">
        <v>2</v>
      </c>
      <c r="AI47" s="48">
        <v>2</v>
      </c>
      <c r="AJ47" s="35"/>
      <c r="AK47" s="35"/>
      <c r="AL47" s="36"/>
      <c r="AM47" s="36"/>
      <c r="AN47" s="36"/>
      <c r="AO47" s="42"/>
      <c r="AP47" s="3"/>
      <c r="AQ47" s="3"/>
      <c r="AR47" s="3"/>
      <c r="AS47" s="3"/>
      <c r="AT47" s="3"/>
      <c r="AU47" s="3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</row>
    <row r="48" spans="2:41">
      <c r="B48" s="12">
        <v>4007376</v>
      </c>
      <c r="C48" s="13" t="s">
        <v>121</v>
      </c>
      <c r="D48" s="13" t="s">
        <v>93</v>
      </c>
      <c r="E48" s="13" t="s">
        <v>73</v>
      </c>
      <c r="F48" s="47">
        <v>1</v>
      </c>
      <c r="G48" s="47">
        <v>1</v>
      </c>
      <c r="H48" s="47">
        <v>1</v>
      </c>
      <c r="I48" s="47">
        <v>1</v>
      </c>
      <c r="J48" s="47">
        <v>1</v>
      </c>
      <c r="K48" s="47">
        <v>1</v>
      </c>
      <c r="L48" s="47">
        <v>1</v>
      </c>
      <c r="M48" s="49" t="s">
        <v>155</v>
      </c>
      <c r="N48" s="47">
        <v>1</v>
      </c>
      <c r="O48" s="47">
        <v>1</v>
      </c>
      <c r="P48" s="47">
        <v>1</v>
      </c>
      <c r="Q48" s="47">
        <v>1</v>
      </c>
      <c r="R48" s="47">
        <v>1</v>
      </c>
      <c r="S48" s="47">
        <v>1</v>
      </c>
      <c r="T48" s="47">
        <v>1</v>
      </c>
      <c r="U48" s="47">
        <v>1</v>
      </c>
      <c r="V48" s="47">
        <v>1</v>
      </c>
      <c r="W48" s="47">
        <v>1</v>
      </c>
      <c r="X48" s="47">
        <v>1</v>
      </c>
      <c r="Y48" s="47">
        <v>1</v>
      </c>
      <c r="Z48" s="47">
        <v>1</v>
      </c>
      <c r="AA48" s="47">
        <v>1</v>
      </c>
      <c r="AB48" s="47">
        <v>1</v>
      </c>
      <c r="AC48" s="47">
        <v>1</v>
      </c>
      <c r="AD48" s="47"/>
      <c r="AE48" s="47">
        <v>1</v>
      </c>
      <c r="AF48" s="47">
        <v>1</v>
      </c>
      <c r="AG48" s="47">
        <v>1</v>
      </c>
      <c r="AH48" s="47">
        <v>1</v>
      </c>
      <c r="AI48" s="47">
        <v>1</v>
      </c>
      <c r="AJ48" s="33">
        <f>SUM(F49:J49)+SUM(M49:Q49)+SUM(T49:X49)+SUM(AA49:AC49)+SUM(AG49:AI49)</f>
        <v>48</v>
      </c>
      <c r="AK48" s="33">
        <f>K49+L49+R49+S49+Y49+Z49+AE49+AF49</f>
        <v>84</v>
      </c>
      <c r="AL48" s="34">
        <f>AD49</f>
        <v>0</v>
      </c>
      <c r="AM48" s="34"/>
      <c r="AN48" s="34"/>
      <c r="AO48" s="42">
        <v>1</v>
      </c>
    </row>
    <row r="49" s="2" customFormat="1" spans="1:128">
      <c r="A49" s="3"/>
      <c r="B49" s="16"/>
      <c r="C49" s="17"/>
      <c r="D49" s="17"/>
      <c r="E49" s="17"/>
      <c r="F49" s="48">
        <v>4</v>
      </c>
      <c r="G49" s="3">
        <v>2</v>
      </c>
      <c r="H49" s="48">
        <v>2</v>
      </c>
      <c r="I49" s="48">
        <v>2</v>
      </c>
      <c r="J49" s="48">
        <v>2</v>
      </c>
      <c r="K49" s="48">
        <v>12</v>
      </c>
      <c r="L49" s="48">
        <v>10</v>
      </c>
      <c r="M49" s="48"/>
      <c r="N49" s="48">
        <v>2</v>
      </c>
      <c r="O49" s="48">
        <v>2</v>
      </c>
      <c r="P49" s="48">
        <v>2</v>
      </c>
      <c r="Q49" s="48">
        <v>2</v>
      </c>
      <c r="R49" s="48">
        <v>10</v>
      </c>
      <c r="S49" s="48">
        <v>10</v>
      </c>
      <c r="T49" s="48">
        <v>4</v>
      </c>
      <c r="U49" s="48">
        <v>2</v>
      </c>
      <c r="V49" s="48">
        <v>2</v>
      </c>
      <c r="W49" s="48">
        <v>2</v>
      </c>
      <c r="X49" s="48">
        <v>2</v>
      </c>
      <c r="Y49" s="48">
        <v>10</v>
      </c>
      <c r="Z49" s="48">
        <v>12</v>
      </c>
      <c r="AA49" s="48">
        <v>4</v>
      </c>
      <c r="AB49" s="48">
        <v>2</v>
      </c>
      <c r="AC49" s="48">
        <v>2</v>
      </c>
      <c r="AD49" s="48"/>
      <c r="AE49" s="48">
        <v>10</v>
      </c>
      <c r="AF49" s="48">
        <v>10</v>
      </c>
      <c r="AG49" s="48">
        <v>2</v>
      </c>
      <c r="AH49" s="48">
        <v>4</v>
      </c>
      <c r="AI49" s="48">
        <v>2</v>
      </c>
      <c r="AJ49" s="35"/>
      <c r="AK49" s="35"/>
      <c r="AL49" s="36"/>
      <c r="AM49" s="36"/>
      <c r="AN49" s="36"/>
      <c r="AO49" s="42"/>
      <c r="AP49" s="3"/>
      <c r="AQ49" s="3"/>
      <c r="AR49" s="3"/>
      <c r="AS49" s="3"/>
      <c r="AT49" s="3"/>
      <c r="AU49" s="3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</row>
    <row r="50" spans="2:41">
      <c r="B50" s="12">
        <v>4170044</v>
      </c>
      <c r="C50" s="13" t="s">
        <v>121</v>
      </c>
      <c r="D50" s="13" t="s">
        <v>93</v>
      </c>
      <c r="E50" s="13" t="s">
        <v>146</v>
      </c>
      <c r="F50" s="47">
        <v>1</v>
      </c>
      <c r="G50" s="47">
        <v>1</v>
      </c>
      <c r="H50" s="47">
        <v>1</v>
      </c>
      <c r="I50" s="47">
        <v>1</v>
      </c>
      <c r="J50" s="47">
        <v>1</v>
      </c>
      <c r="K50" s="47">
        <v>1</v>
      </c>
      <c r="L50" s="47">
        <v>1</v>
      </c>
      <c r="M50" s="47">
        <v>1</v>
      </c>
      <c r="N50" s="47">
        <v>1</v>
      </c>
      <c r="O50" s="47">
        <v>1</v>
      </c>
      <c r="P50" s="47">
        <v>1</v>
      </c>
      <c r="Q50" s="47">
        <v>1</v>
      </c>
      <c r="R50" s="47">
        <v>1</v>
      </c>
      <c r="S50" s="47">
        <v>1</v>
      </c>
      <c r="T50" s="47">
        <v>1</v>
      </c>
      <c r="U50" s="47">
        <v>1</v>
      </c>
      <c r="V50" s="47">
        <v>1</v>
      </c>
      <c r="W50" s="47">
        <v>1</v>
      </c>
      <c r="X50" s="47">
        <v>1</v>
      </c>
      <c r="Y50" s="47">
        <v>1</v>
      </c>
      <c r="Z50" s="47">
        <v>1</v>
      </c>
      <c r="AA50" s="47">
        <v>1</v>
      </c>
      <c r="AB50" s="47">
        <v>1</v>
      </c>
      <c r="AC50" s="47">
        <v>1</v>
      </c>
      <c r="AD50" s="47"/>
      <c r="AE50" s="47">
        <v>1</v>
      </c>
      <c r="AF50" s="47">
        <v>1</v>
      </c>
      <c r="AG50" s="47">
        <v>1</v>
      </c>
      <c r="AH50" s="47">
        <v>1</v>
      </c>
      <c r="AI50" s="47">
        <v>1</v>
      </c>
      <c r="AJ50" s="33">
        <f>SUM(F51:J51)+SUM(M51:Q51)+SUM(T51:X51)+SUM(AA51:AC51)+SUM(AG51:AI51)</f>
        <v>52</v>
      </c>
      <c r="AK50" s="33">
        <f>K51+L51+R51+S51+Y51+Z51+AE51+AF51</f>
        <v>86</v>
      </c>
      <c r="AL50" s="34">
        <f>AD51</f>
        <v>0</v>
      </c>
      <c r="AM50" s="34"/>
      <c r="AN50" s="34"/>
      <c r="AO50" s="42"/>
    </row>
    <row r="51" s="2" customFormat="1" spans="1:128">
      <c r="A51" s="3"/>
      <c r="B51" s="16"/>
      <c r="C51" s="17"/>
      <c r="D51" s="17"/>
      <c r="E51" s="17"/>
      <c r="F51" s="48">
        <v>2</v>
      </c>
      <c r="G51" s="3">
        <v>4</v>
      </c>
      <c r="H51" s="48">
        <v>2</v>
      </c>
      <c r="I51" s="48">
        <v>2</v>
      </c>
      <c r="J51" s="48">
        <v>2</v>
      </c>
      <c r="K51" s="48">
        <v>10</v>
      </c>
      <c r="L51" s="48">
        <v>12</v>
      </c>
      <c r="M51" s="48">
        <v>2</v>
      </c>
      <c r="N51" s="48">
        <v>4</v>
      </c>
      <c r="O51" s="48">
        <v>2</v>
      </c>
      <c r="P51" s="48">
        <v>2</v>
      </c>
      <c r="Q51" s="48">
        <v>2</v>
      </c>
      <c r="R51" s="48">
        <v>10</v>
      </c>
      <c r="S51" s="48">
        <v>10</v>
      </c>
      <c r="T51" s="48">
        <v>2</v>
      </c>
      <c r="U51" s="48">
        <v>4</v>
      </c>
      <c r="V51" s="48">
        <v>2</v>
      </c>
      <c r="W51" s="48">
        <v>2</v>
      </c>
      <c r="X51" s="48">
        <v>2</v>
      </c>
      <c r="Y51" s="48">
        <v>10</v>
      </c>
      <c r="Z51" s="48">
        <v>10</v>
      </c>
      <c r="AA51" s="48">
        <v>2</v>
      </c>
      <c r="AB51" s="48">
        <v>4</v>
      </c>
      <c r="AC51" s="48">
        <v>2</v>
      </c>
      <c r="AD51" s="48"/>
      <c r="AE51" s="48">
        <v>12</v>
      </c>
      <c r="AF51" s="48">
        <v>12</v>
      </c>
      <c r="AG51" s="48">
        <v>2</v>
      </c>
      <c r="AH51" s="48">
        <v>2</v>
      </c>
      <c r="AI51" s="48">
        <v>4</v>
      </c>
      <c r="AJ51" s="35"/>
      <c r="AK51" s="35"/>
      <c r="AL51" s="36"/>
      <c r="AM51" s="36"/>
      <c r="AN51" s="36"/>
      <c r="AO51" s="42"/>
      <c r="AP51" s="3"/>
      <c r="AQ51" s="3"/>
      <c r="AR51" s="3"/>
      <c r="AS51" s="3"/>
      <c r="AT51" s="3"/>
      <c r="AU51" s="3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</row>
    <row r="52" spans="2:41">
      <c r="B52" s="12"/>
      <c r="C52" s="13"/>
      <c r="D52" s="13"/>
      <c r="E52" s="13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33">
        <f>SUM(F53:J53)+SUM(M53:Q53)+SUM(T53:X53)+SUM(AA53:AC53)+SUM(AG53:AI53)</f>
        <v>0</v>
      </c>
      <c r="AK52" s="33"/>
      <c r="AL52" s="34">
        <f>AD53</f>
        <v>0</v>
      </c>
      <c r="AM52" s="34"/>
      <c r="AN52" s="34"/>
      <c r="AO52" s="42"/>
    </row>
    <row r="53" s="2" customFormat="1" spans="1:128">
      <c r="A53" s="3"/>
      <c r="B53" s="20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7"/>
      <c r="AA53" s="22"/>
      <c r="AB53" s="22"/>
      <c r="AC53" s="22"/>
      <c r="AD53" s="22"/>
      <c r="AE53" s="22"/>
      <c r="AF53" s="22"/>
      <c r="AG53" s="22"/>
      <c r="AH53" s="22"/>
      <c r="AI53" s="22"/>
      <c r="AJ53" s="35"/>
      <c r="AK53" s="35"/>
      <c r="AL53" s="36"/>
      <c r="AM53" s="36"/>
      <c r="AN53" s="36"/>
      <c r="AO53" s="42"/>
      <c r="AP53" s="3"/>
      <c r="AQ53" s="3"/>
      <c r="AR53" s="3"/>
      <c r="AS53" s="3"/>
      <c r="AT53" s="3"/>
      <c r="AU53" s="3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</row>
    <row r="54" spans="29:30">
      <c r="AC54" s="3" t="s">
        <v>13</v>
      </c>
      <c r="AD54" s="28" t="s">
        <v>171</v>
      </c>
    </row>
    <row r="55" spans="29:32">
      <c r="AC55" s="29">
        <f>22*5</f>
        <v>110</v>
      </c>
      <c r="AD55" s="3">
        <v>10</v>
      </c>
      <c r="AF55">
        <f>AC55+AD55</f>
        <v>120</v>
      </c>
    </row>
    <row r="56" spans="29:32">
      <c r="AC56" s="29">
        <f>23*5</f>
        <v>115</v>
      </c>
      <c r="AD56" s="3">
        <f>6*5</f>
        <v>30</v>
      </c>
      <c r="AF56">
        <f>AC56+AD56</f>
        <v>145</v>
      </c>
    </row>
    <row r="57" spans="29:32">
      <c r="AC57" s="29">
        <f>20*5</f>
        <v>100</v>
      </c>
      <c r="AD57" s="3">
        <v>20</v>
      </c>
      <c r="AF57">
        <f>AC57+AD57</f>
        <v>120</v>
      </c>
    </row>
    <row r="58" spans="29:32">
      <c r="AC58" s="29">
        <f>22*5</f>
        <v>110</v>
      </c>
      <c r="AD58" s="3">
        <f>8*5</f>
        <v>40</v>
      </c>
      <c r="AF58">
        <f>AC58+AD58</f>
        <v>150</v>
      </c>
    </row>
    <row r="59" spans="29:32">
      <c r="AC59" s="29">
        <f>21*5</f>
        <v>105</v>
      </c>
      <c r="AD59" s="3">
        <v>25</v>
      </c>
      <c r="AF59">
        <f>AC59+AD59</f>
        <v>130</v>
      </c>
    </row>
  </sheetData>
  <mergeCells count="241">
    <mergeCell ref="AU24:AV2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J24:AJ25"/>
    <mergeCell ref="AJ26:AJ27"/>
    <mergeCell ref="AJ28:AJ29"/>
    <mergeCell ref="AJ30:AJ31"/>
    <mergeCell ref="AJ32:AJ33"/>
    <mergeCell ref="AJ34:AJ35"/>
    <mergeCell ref="AJ36:AJ37"/>
    <mergeCell ref="AJ38:AJ39"/>
    <mergeCell ref="AJ40:AJ41"/>
    <mergeCell ref="AJ42:AJ43"/>
    <mergeCell ref="AJ44:AJ45"/>
    <mergeCell ref="AJ46:AJ47"/>
    <mergeCell ref="AJ48:AJ49"/>
    <mergeCell ref="AJ50:AJ51"/>
    <mergeCell ref="AJ52:AJ5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N50:AN51"/>
    <mergeCell ref="AN52:AN53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  <mergeCell ref="AO50:AO51"/>
    <mergeCell ref="AO52:AO53"/>
  </mergeCells>
  <pageMargins left="0.75" right="0.75" top="1" bottom="1" header="0.5" footer="0.5"/>
  <pageSetup paperSize="9" orientation="portrait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Y59"/>
  <sheetViews>
    <sheetView tabSelected="1" zoomScale="115" zoomScaleNormal="115" topLeftCell="C4" workbookViewId="0">
      <pane xSplit="3" topLeftCell="F1" activePane="topRight" state="frozen"/>
      <selection/>
      <selection pane="topRight" activeCell="W26" sqref="W26"/>
    </sheetView>
  </sheetViews>
  <sheetFormatPr defaultColWidth="9" defaultRowHeight="16.5"/>
  <cols>
    <col min="1" max="1" width="2.5" style="3" customWidth="1"/>
    <col min="2" max="2" width="11.875" style="3" customWidth="1"/>
    <col min="3" max="3" width="5.125" style="3" customWidth="1"/>
    <col min="4" max="4" width="8.875" style="3" customWidth="1"/>
    <col min="5" max="5" width="7" style="3" customWidth="1"/>
    <col min="6" max="6" width="4.85" style="3" customWidth="1"/>
    <col min="7" max="15" width="4.25" style="3" customWidth="1"/>
    <col min="16" max="16" width="4.45" style="3" customWidth="1"/>
    <col min="17" max="17" width="4.875" style="3" customWidth="1"/>
    <col min="18" max="18" width="4.25" style="3" customWidth="1"/>
    <col min="19" max="19" width="4.375" style="3" customWidth="1"/>
    <col min="20" max="20" width="4.25" style="3" customWidth="1"/>
    <col min="21" max="21" width="4.85" style="3" customWidth="1"/>
    <col min="22" max="26" width="4.25" style="3" customWidth="1"/>
    <col min="27" max="27" width="5.125" style="3" customWidth="1"/>
    <col min="28" max="28" width="4.25" style="3" customWidth="1"/>
    <col min="29" max="29" width="4.75" style="3" customWidth="1"/>
    <col min="30" max="30" width="4.875" style="3" customWidth="1"/>
    <col min="31" max="31" width="4.25" style="3" customWidth="1"/>
    <col min="32" max="36" width="4.25" customWidth="1"/>
    <col min="37" max="38" width="8.875" style="3" customWidth="1"/>
    <col min="39" max="39" width="8.625" style="3" customWidth="1"/>
    <col min="40" max="41" width="10.75" style="3" customWidth="1"/>
    <col min="42" max="42" width="15.25" style="3" customWidth="1"/>
    <col min="43" max="104" width="9" style="3"/>
    <col min="105" max="129" width="9" style="4"/>
    <col min="130" max="16384" width="9" style="3"/>
  </cols>
  <sheetData>
    <row r="3" spans="2:2">
      <c r="B3" s="5" t="s">
        <v>115</v>
      </c>
    </row>
    <row r="5" ht="18" spans="2:47">
      <c r="B5" s="6" t="s">
        <v>84</v>
      </c>
      <c r="C5" s="7" t="s">
        <v>85</v>
      </c>
      <c r="D5" s="7" t="s">
        <v>86</v>
      </c>
      <c r="E5" s="7" t="s">
        <v>2</v>
      </c>
      <c r="F5" s="7">
        <v>1</v>
      </c>
      <c r="G5" s="7">
        <v>2</v>
      </c>
      <c r="H5" s="7">
        <v>3</v>
      </c>
      <c r="I5" s="23">
        <v>4</v>
      </c>
      <c r="J5" s="23">
        <v>5</v>
      </c>
      <c r="K5" s="7">
        <v>6</v>
      </c>
      <c r="L5" s="7">
        <v>7</v>
      </c>
      <c r="M5" s="7">
        <v>8</v>
      </c>
      <c r="N5" s="7">
        <v>9</v>
      </c>
      <c r="O5" s="7">
        <v>10</v>
      </c>
      <c r="P5" s="23">
        <v>11</v>
      </c>
      <c r="Q5" s="23">
        <v>12</v>
      </c>
      <c r="R5" s="7">
        <v>13</v>
      </c>
      <c r="S5" s="7">
        <v>14</v>
      </c>
      <c r="T5" s="7">
        <v>15</v>
      </c>
      <c r="U5" s="7">
        <v>16</v>
      </c>
      <c r="V5" s="7">
        <v>17</v>
      </c>
      <c r="W5" s="23">
        <v>18</v>
      </c>
      <c r="X5" s="23">
        <v>19</v>
      </c>
      <c r="Y5" s="7">
        <v>20</v>
      </c>
      <c r="Z5" s="7">
        <v>21</v>
      </c>
      <c r="AA5" s="7">
        <v>22</v>
      </c>
      <c r="AB5" s="7">
        <v>23</v>
      </c>
      <c r="AC5" s="7">
        <v>24</v>
      </c>
      <c r="AD5" s="23">
        <v>25</v>
      </c>
      <c r="AE5" s="23">
        <v>26</v>
      </c>
      <c r="AF5" s="7">
        <v>27</v>
      </c>
      <c r="AG5" s="30">
        <v>28</v>
      </c>
      <c r="AH5" s="7">
        <v>29</v>
      </c>
      <c r="AI5" s="7">
        <v>30</v>
      </c>
      <c r="AJ5" s="7">
        <v>31</v>
      </c>
      <c r="AK5" s="7" t="s">
        <v>87</v>
      </c>
      <c r="AL5" s="7" t="s">
        <v>88</v>
      </c>
      <c r="AM5" s="31" t="s">
        <v>114</v>
      </c>
      <c r="AN5" s="32" t="s">
        <v>97</v>
      </c>
      <c r="AO5" s="31" t="s">
        <v>158</v>
      </c>
      <c r="AP5" s="32" t="s">
        <v>126</v>
      </c>
      <c r="AR5" s="39" t="s">
        <v>159</v>
      </c>
      <c r="AS5" s="39" t="s">
        <v>160</v>
      </c>
      <c r="AT5" s="3" t="s">
        <v>150</v>
      </c>
      <c r="AU5" s="3" t="s">
        <v>151</v>
      </c>
    </row>
    <row r="6" ht="17.25" spans="2:47">
      <c r="B6" s="8">
        <v>5</v>
      </c>
      <c r="C6" s="9" t="s">
        <v>24</v>
      </c>
      <c r="D6" s="9" t="s">
        <v>130</v>
      </c>
      <c r="E6" s="9" t="s">
        <v>23</v>
      </c>
      <c r="F6" s="10">
        <v>1</v>
      </c>
      <c r="G6" s="11">
        <v>1</v>
      </c>
      <c r="H6" s="11">
        <v>1</v>
      </c>
      <c r="I6" s="11"/>
      <c r="J6" s="11"/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>
        <v>1</v>
      </c>
      <c r="S6" s="11">
        <v>1</v>
      </c>
      <c r="T6" s="11">
        <v>1</v>
      </c>
      <c r="U6" s="11">
        <v>1</v>
      </c>
      <c r="V6" s="10">
        <v>1</v>
      </c>
      <c r="W6" s="11"/>
      <c r="X6" s="11"/>
      <c r="Y6" s="11">
        <v>1</v>
      </c>
      <c r="Z6" s="11">
        <v>1</v>
      </c>
      <c r="AA6" s="11">
        <v>1</v>
      </c>
      <c r="AB6" s="11">
        <v>1</v>
      </c>
      <c r="AC6" s="11">
        <v>1</v>
      </c>
      <c r="AD6" s="11"/>
      <c r="AE6" s="11"/>
      <c r="AF6" s="11">
        <v>1</v>
      </c>
      <c r="AG6" s="11">
        <v>1</v>
      </c>
      <c r="AH6" s="11">
        <v>1</v>
      </c>
      <c r="AI6" s="11">
        <v>1</v>
      </c>
      <c r="AJ6" s="33">
        <v>1</v>
      </c>
      <c r="AK6" s="33">
        <f>SUM(F7:H7)+SUM(K7:O7)+SUM(R7:V7)+SUM(Y7:AC7)+SUM(AF7:AJ7)</f>
        <v>11.5</v>
      </c>
      <c r="AL6" s="33">
        <f>I7+J7+P7+Q7+W7+X7+AD7+AE7</f>
        <v>7</v>
      </c>
      <c r="AM6" s="34"/>
      <c r="AN6" s="34"/>
      <c r="AO6" s="34"/>
      <c r="AP6" s="40">
        <v>1.5</v>
      </c>
      <c r="AR6" s="3">
        <v>0</v>
      </c>
      <c r="AS6" s="3">
        <v>1</v>
      </c>
      <c r="AT6" s="3">
        <v>0</v>
      </c>
      <c r="AU6" s="3">
        <f t="shared" ref="AU6:AU10" si="0">AR6+AS6-AT6</f>
        <v>1</v>
      </c>
    </row>
    <row r="7" spans="2:42">
      <c r="B7" s="12"/>
      <c r="C7" s="13"/>
      <c r="D7" s="13"/>
      <c r="E7" s="13"/>
      <c r="F7" s="14"/>
      <c r="G7" s="15">
        <v>2</v>
      </c>
      <c r="H7" s="14"/>
      <c r="I7" s="14"/>
      <c r="J7" s="14">
        <v>7</v>
      </c>
      <c r="K7" s="14">
        <v>2</v>
      </c>
      <c r="L7" s="14"/>
      <c r="M7" s="14">
        <v>2</v>
      </c>
      <c r="N7" s="14"/>
      <c r="O7" s="14">
        <v>1.5</v>
      </c>
      <c r="P7" s="14"/>
      <c r="Q7" s="14"/>
      <c r="R7" s="14">
        <v>1</v>
      </c>
      <c r="S7" s="14"/>
      <c r="T7" s="14"/>
      <c r="U7" s="14"/>
      <c r="V7" s="14"/>
      <c r="W7" s="14"/>
      <c r="X7" s="14"/>
      <c r="Y7" s="14"/>
      <c r="Z7" s="14">
        <v>1</v>
      </c>
      <c r="AA7" s="14"/>
      <c r="AB7" s="14"/>
      <c r="AC7" s="14"/>
      <c r="AD7" s="14"/>
      <c r="AE7" s="14"/>
      <c r="AF7" s="14"/>
      <c r="AG7" s="14"/>
      <c r="AH7" s="14"/>
      <c r="AI7" s="14">
        <v>2</v>
      </c>
      <c r="AJ7" s="9"/>
      <c r="AK7" s="35"/>
      <c r="AL7" s="35"/>
      <c r="AM7" s="36"/>
      <c r="AN7" s="36"/>
      <c r="AO7" s="36"/>
      <c r="AP7" s="41"/>
    </row>
    <row r="8" spans="2:47">
      <c r="B8" s="12">
        <v>6</v>
      </c>
      <c r="C8" s="13" t="s">
        <v>28</v>
      </c>
      <c r="D8" s="13" t="s">
        <v>90</v>
      </c>
      <c r="E8" s="13" t="s">
        <v>27</v>
      </c>
      <c r="F8" s="11">
        <v>1</v>
      </c>
      <c r="G8" s="11">
        <v>1</v>
      </c>
      <c r="H8" s="11">
        <v>1</v>
      </c>
      <c r="I8" s="11"/>
      <c r="J8" s="11"/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/>
      <c r="Q8" s="11"/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/>
      <c r="X8" s="11"/>
      <c r="Y8" s="10">
        <v>1</v>
      </c>
      <c r="Z8" s="11">
        <v>1</v>
      </c>
      <c r="AA8" s="11">
        <v>1</v>
      </c>
      <c r="AB8" s="10">
        <v>1</v>
      </c>
      <c r="AC8" s="11">
        <v>1</v>
      </c>
      <c r="AD8" s="11"/>
      <c r="AE8" s="11"/>
      <c r="AF8" s="11">
        <v>1</v>
      </c>
      <c r="AG8" s="11">
        <v>1</v>
      </c>
      <c r="AH8" s="11">
        <v>1</v>
      </c>
      <c r="AI8" s="11">
        <v>1</v>
      </c>
      <c r="AJ8" s="33">
        <v>1</v>
      </c>
      <c r="AK8" s="33">
        <f>SUM(F9:H9)+SUM(K9:O9)+SUM(R9:V9)+SUM(Y9:AC9)+SUM(AF9:AJ9)</f>
        <v>5</v>
      </c>
      <c r="AL8" s="33">
        <f>I9+J9+P9+Q9+W9+X9+AD9+AE9</f>
        <v>23</v>
      </c>
      <c r="AM8" s="34"/>
      <c r="AN8" s="34"/>
      <c r="AO8" s="34"/>
      <c r="AP8" s="15">
        <v>2</v>
      </c>
      <c r="AR8" s="3">
        <v>2</v>
      </c>
      <c r="AS8" s="3">
        <v>0</v>
      </c>
      <c r="AT8" s="3">
        <v>1</v>
      </c>
      <c r="AU8" s="3">
        <f t="shared" si="0"/>
        <v>1</v>
      </c>
    </row>
    <row r="9" spans="2:42">
      <c r="B9" s="12"/>
      <c r="C9" s="13" t="s">
        <v>28</v>
      </c>
      <c r="D9" s="13" t="s">
        <v>90</v>
      </c>
      <c r="E9" s="13"/>
      <c r="F9" s="14">
        <v>1</v>
      </c>
      <c r="G9" s="15"/>
      <c r="H9" s="14">
        <v>1</v>
      </c>
      <c r="I9" s="14">
        <v>6</v>
      </c>
      <c r="J9" s="14"/>
      <c r="K9" s="14"/>
      <c r="L9" s="14"/>
      <c r="M9" s="14"/>
      <c r="N9" s="14"/>
      <c r="O9" s="14"/>
      <c r="P9" s="14"/>
      <c r="Q9" s="14">
        <v>4</v>
      </c>
      <c r="R9" s="14"/>
      <c r="S9" s="14"/>
      <c r="T9" s="14"/>
      <c r="U9" s="14"/>
      <c r="V9" s="14"/>
      <c r="W9" s="14">
        <v>6</v>
      </c>
      <c r="X9" s="14"/>
      <c r="Y9" s="14"/>
      <c r="Z9" s="14">
        <v>1</v>
      </c>
      <c r="AA9" s="14"/>
      <c r="AB9" s="14"/>
      <c r="AC9" s="14"/>
      <c r="AD9" s="14">
        <v>7</v>
      </c>
      <c r="AE9" s="14"/>
      <c r="AF9" s="14">
        <v>1</v>
      </c>
      <c r="AG9" s="14">
        <v>1</v>
      </c>
      <c r="AH9" s="14"/>
      <c r="AI9" s="14"/>
      <c r="AJ9" s="9"/>
      <c r="AK9" s="35"/>
      <c r="AL9" s="35"/>
      <c r="AM9" s="36"/>
      <c r="AN9" s="36"/>
      <c r="AO9" s="36"/>
      <c r="AP9" s="15"/>
    </row>
    <row r="10" spans="2:47">
      <c r="B10" s="12">
        <v>7</v>
      </c>
      <c r="C10" s="13" t="s">
        <v>91</v>
      </c>
      <c r="D10" s="13" t="s">
        <v>132</v>
      </c>
      <c r="E10" s="13" t="s">
        <v>31</v>
      </c>
      <c r="F10" s="11">
        <v>1</v>
      </c>
      <c r="G10" s="11">
        <v>1</v>
      </c>
      <c r="H10" s="11">
        <v>1</v>
      </c>
      <c r="I10" s="11"/>
      <c r="J10" s="11"/>
      <c r="K10" s="11">
        <v>1</v>
      </c>
      <c r="L10" s="11">
        <v>1</v>
      </c>
      <c r="M10" s="11">
        <v>1</v>
      </c>
      <c r="N10" s="11">
        <v>1</v>
      </c>
      <c r="O10" s="10">
        <v>1</v>
      </c>
      <c r="P10" s="11"/>
      <c r="Q10" s="11"/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/>
      <c r="X10" s="11"/>
      <c r="Y10" s="10">
        <v>1</v>
      </c>
      <c r="Z10" s="11">
        <v>1</v>
      </c>
      <c r="AA10" s="11">
        <v>1</v>
      </c>
      <c r="AB10" s="11">
        <v>1</v>
      </c>
      <c r="AC10" s="11">
        <v>1</v>
      </c>
      <c r="AD10" s="11"/>
      <c r="AE10" s="11"/>
      <c r="AF10" s="11">
        <v>1</v>
      </c>
      <c r="AG10" s="10">
        <v>1</v>
      </c>
      <c r="AH10" s="11">
        <v>1</v>
      </c>
      <c r="AI10" s="11">
        <v>1</v>
      </c>
      <c r="AJ10" s="37">
        <v>1</v>
      </c>
      <c r="AK10" s="33">
        <f>SUM(F11:H11)+SUM(K11:O11)+SUM(R11:V11)+SUM(Y11:AC11)+SUM(AF11:AJ11)</f>
        <v>0</v>
      </c>
      <c r="AL10" s="33">
        <f>I11+J11+P11+Q11+W11+X11+AD11+AE11</f>
        <v>0</v>
      </c>
      <c r="AM10" s="34"/>
      <c r="AN10" s="34"/>
      <c r="AO10" s="34"/>
      <c r="AP10" s="15">
        <v>2</v>
      </c>
      <c r="AR10" s="3">
        <v>2</v>
      </c>
      <c r="AS10" s="3">
        <v>2</v>
      </c>
      <c r="AT10" s="3">
        <v>1</v>
      </c>
      <c r="AU10" s="3">
        <f t="shared" si="0"/>
        <v>3</v>
      </c>
    </row>
    <row r="11" spans="2:42">
      <c r="B11" s="12"/>
      <c r="C11" s="13" t="s">
        <v>91</v>
      </c>
      <c r="D11" s="13" t="s">
        <v>90</v>
      </c>
      <c r="E11" s="13"/>
      <c r="F11" s="14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9"/>
      <c r="AK11" s="35"/>
      <c r="AL11" s="35"/>
      <c r="AM11" s="36"/>
      <c r="AN11" s="36"/>
      <c r="AO11" s="36"/>
      <c r="AP11" s="15"/>
    </row>
    <row r="12" spans="2:47">
      <c r="B12" s="12">
        <v>8</v>
      </c>
      <c r="C12" s="13" t="s">
        <v>28</v>
      </c>
      <c r="D12" s="13" t="s">
        <v>90</v>
      </c>
      <c r="E12" s="13" t="s">
        <v>34</v>
      </c>
      <c r="F12" s="11">
        <v>1</v>
      </c>
      <c r="G12" s="11">
        <v>1</v>
      </c>
      <c r="H12" s="11">
        <v>1</v>
      </c>
      <c r="I12" s="11"/>
      <c r="J12" s="11"/>
      <c r="K12" s="10">
        <v>1</v>
      </c>
      <c r="L12" s="11">
        <v>1</v>
      </c>
      <c r="M12" s="11">
        <v>1</v>
      </c>
      <c r="N12" s="11">
        <v>1</v>
      </c>
      <c r="O12" s="11">
        <v>1</v>
      </c>
      <c r="P12" s="11"/>
      <c r="Q12" s="11"/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/>
      <c r="X12" s="11"/>
      <c r="Y12" s="11">
        <v>1</v>
      </c>
      <c r="Z12" s="11">
        <v>1</v>
      </c>
      <c r="AA12" s="11">
        <v>1</v>
      </c>
      <c r="AB12" s="11">
        <v>1</v>
      </c>
      <c r="AC12" s="10">
        <v>1</v>
      </c>
      <c r="AD12" s="11"/>
      <c r="AE12" s="11"/>
      <c r="AF12" s="11">
        <v>1</v>
      </c>
      <c r="AG12" s="11">
        <v>1</v>
      </c>
      <c r="AH12" s="11">
        <v>1</v>
      </c>
      <c r="AI12" s="11">
        <v>1</v>
      </c>
      <c r="AJ12" s="33">
        <v>1</v>
      </c>
      <c r="AK12" s="33">
        <f>SUM(F13:H13)+SUM(K13:O13)+SUM(R13:V13)+SUM(Y13:AC13)+SUM(AF13:AJ13)</f>
        <v>15</v>
      </c>
      <c r="AL12" s="33">
        <f>I13+J13+P13+Q13+W13+X13+AD13+AE13</f>
        <v>0</v>
      </c>
      <c r="AM12" s="34"/>
      <c r="AN12" s="34"/>
      <c r="AO12" s="34"/>
      <c r="AP12" s="15">
        <v>1.5</v>
      </c>
      <c r="AR12" s="3">
        <v>2</v>
      </c>
      <c r="AS12" s="3">
        <v>2</v>
      </c>
      <c r="AT12" s="3">
        <v>1</v>
      </c>
      <c r="AU12" s="3">
        <f t="shared" ref="AU12:AU16" si="1">AR12+AS12-AT12</f>
        <v>3</v>
      </c>
    </row>
    <row r="13" spans="2:42">
      <c r="B13" s="12"/>
      <c r="C13" s="13" t="s">
        <v>28</v>
      </c>
      <c r="D13" s="13" t="s">
        <v>90</v>
      </c>
      <c r="E13" s="13"/>
      <c r="F13" s="14"/>
      <c r="G13" s="15">
        <v>2</v>
      </c>
      <c r="H13" s="14">
        <v>2</v>
      </c>
      <c r="I13" s="14"/>
      <c r="J13" s="14"/>
      <c r="K13" s="14"/>
      <c r="L13" s="14">
        <v>1</v>
      </c>
      <c r="M13" s="14"/>
      <c r="N13" s="14">
        <v>1</v>
      </c>
      <c r="O13" s="14"/>
      <c r="P13" s="14"/>
      <c r="Q13" s="14"/>
      <c r="R13" s="14"/>
      <c r="S13" s="14"/>
      <c r="T13" s="14"/>
      <c r="U13" s="14">
        <v>1.5</v>
      </c>
      <c r="V13" s="14"/>
      <c r="W13" s="14"/>
      <c r="X13" s="14"/>
      <c r="Y13" s="14">
        <v>1</v>
      </c>
      <c r="Z13" s="14">
        <v>1.5</v>
      </c>
      <c r="AA13" s="14"/>
      <c r="AB13" s="14"/>
      <c r="AC13" s="14"/>
      <c r="AD13" s="14"/>
      <c r="AE13" s="14"/>
      <c r="AF13" s="14">
        <v>2</v>
      </c>
      <c r="AG13" s="14">
        <v>2</v>
      </c>
      <c r="AH13" s="14"/>
      <c r="AI13" s="14">
        <v>1</v>
      </c>
      <c r="AJ13" s="9"/>
      <c r="AK13" s="35"/>
      <c r="AL13" s="35"/>
      <c r="AM13" s="36"/>
      <c r="AN13" s="36"/>
      <c r="AO13" s="36"/>
      <c r="AP13" s="15"/>
    </row>
    <row r="14" spans="2:47">
      <c r="B14" s="12">
        <v>9</v>
      </c>
      <c r="C14" s="13" t="s">
        <v>37</v>
      </c>
      <c r="D14" s="13" t="s">
        <v>92</v>
      </c>
      <c r="E14" s="13" t="s">
        <v>36</v>
      </c>
      <c r="F14" s="11">
        <v>1</v>
      </c>
      <c r="G14" s="11">
        <v>1</v>
      </c>
      <c r="H14" s="11">
        <v>1</v>
      </c>
      <c r="I14" s="11"/>
      <c r="J14" s="11"/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/>
      <c r="Q14" s="11"/>
      <c r="R14" s="11">
        <v>1</v>
      </c>
      <c r="S14" s="11">
        <v>1</v>
      </c>
      <c r="T14" s="11">
        <v>1</v>
      </c>
      <c r="U14" s="10">
        <v>1</v>
      </c>
      <c r="V14" s="11">
        <v>1</v>
      </c>
      <c r="W14" s="11"/>
      <c r="X14" s="11"/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/>
      <c r="AE14" s="11"/>
      <c r="AF14" s="11">
        <v>1</v>
      </c>
      <c r="AG14" s="11">
        <v>1</v>
      </c>
      <c r="AH14" s="11">
        <v>1</v>
      </c>
      <c r="AI14" s="11">
        <v>1</v>
      </c>
      <c r="AJ14" s="33">
        <v>1</v>
      </c>
      <c r="AK14" s="33">
        <f>SUM(F15:H15)+SUM(K15:O15)+SUM(R15:V15)+SUM(Y15:AC15)+SUM(AF15:AJ15)</f>
        <v>13</v>
      </c>
      <c r="AL14" s="33">
        <f>I15+J15+P15+Q15+W15+X15+AD15+AE15</f>
        <v>0</v>
      </c>
      <c r="AM14" s="34"/>
      <c r="AN14" s="34"/>
      <c r="AO14" s="34">
        <v>10</v>
      </c>
      <c r="AP14" s="15"/>
      <c r="AR14" s="3">
        <v>2</v>
      </c>
      <c r="AS14" s="3">
        <v>2</v>
      </c>
      <c r="AT14" s="3">
        <v>1</v>
      </c>
      <c r="AU14" s="3">
        <f t="shared" si="1"/>
        <v>3</v>
      </c>
    </row>
    <row r="15" s="1" customFormat="1" spans="1:129">
      <c r="A15" s="3"/>
      <c r="B15" s="16"/>
      <c r="C15" s="17" t="s">
        <v>37</v>
      </c>
      <c r="D15" s="17" t="s">
        <v>92</v>
      </c>
      <c r="E15" s="17"/>
      <c r="F15" s="14"/>
      <c r="G15" s="15"/>
      <c r="H15" s="14"/>
      <c r="I15" s="14"/>
      <c r="J15" s="14"/>
      <c r="K15" s="14"/>
      <c r="L15" s="14"/>
      <c r="M15" s="14">
        <v>5</v>
      </c>
      <c r="N15" s="14">
        <v>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9"/>
      <c r="AK15" s="35"/>
      <c r="AL15" s="35"/>
      <c r="AM15" s="36"/>
      <c r="AN15" s="36"/>
      <c r="AO15" s="36"/>
      <c r="AP15" s="15"/>
      <c r="AQ15" s="3"/>
      <c r="AR15" s="3"/>
      <c r="AS15" s="3"/>
      <c r="AT15" s="3"/>
      <c r="AU15" s="3"/>
      <c r="AV15" s="3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</row>
    <row r="16" spans="2:47">
      <c r="B16" s="12">
        <v>10</v>
      </c>
      <c r="C16" s="13" t="s">
        <v>91</v>
      </c>
      <c r="D16" s="13" t="s">
        <v>93</v>
      </c>
      <c r="E16" s="13" t="s">
        <v>40</v>
      </c>
      <c r="F16" s="10">
        <v>1</v>
      </c>
      <c r="G16" s="10">
        <v>1</v>
      </c>
      <c r="H16" s="10">
        <v>1</v>
      </c>
      <c r="I16" s="11"/>
      <c r="J16" s="11"/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1"/>
      <c r="Q16" s="11"/>
      <c r="R16" s="10">
        <v>1</v>
      </c>
      <c r="S16" s="10">
        <v>1</v>
      </c>
      <c r="T16" s="10">
        <v>1</v>
      </c>
      <c r="U16" s="11">
        <v>1</v>
      </c>
      <c r="V16" s="11">
        <v>1</v>
      </c>
      <c r="W16" s="11"/>
      <c r="X16" s="11"/>
      <c r="Y16" s="10">
        <v>1</v>
      </c>
      <c r="Z16" s="11">
        <v>1</v>
      </c>
      <c r="AA16" s="11">
        <v>1</v>
      </c>
      <c r="AB16" s="11">
        <v>1</v>
      </c>
      <c r="AC16" s="11">
        <v>1</v>
      </c>
      <c r="AD16" s="11"/>
      <c r="AE16" s="11"/>
      <c r="AF16" s="11">
        <v>1</v>
      </c>
      <c r="AG16" s="11">
        <v>1</v>
      </c>
      <c r="AH16" s="11">
        <v>1</v>
      </c>
      <c r="AI16" s="10">
        <v>1</v>
      </c>
      <c r="AJ16" s="33">
        <v>1</v>
      </c>
      <c r="AK16" s="33">
        <f>SUM(F17:H17)+SUM(K17:O17)+SUM(R17:V17)+SUM(Y17:AC17)+SUM(AF17:AJ17)</f>
        <v>0</v>
      </c>
      <c r="AL16" s="33">
        <f>I17+J17+P17+Q17+W17+X17+AD17+AE17</f>
        <v>0</v>
      </c>
      <c r="AM16" s="34"/>
      <c r="AN16" s="34"/>
      <c r="AO16" s="34"/>
      <c r="AP16" s="42" t="s">
        <v>172</v>
      </c>
      <c r="AR16" s="3">
        <v>2</v>
      </c>
      <c r="AS16" s="3">
        <v>2</v>
      </c>
      <c r="AT16" s="3">
        <v>1</v>
      </c>
      <c r="AU16" s="3">
        <f t="shared" si="1"/>
        <v>3</v>
      </c>
    </row>
    <row r="17" spans="2:42">
      <c r="B17" s="12"/>
      <c r="C17" s="13" t="s">
        <v>91</v>
      </c>
      <c r="D17" s="13" t="s">
        <v>93</v>
      </c>
      <c r="E17" s="13"/>
      <c r="F17" s="14"/>
      <c r="G17" s="15"/>
      <c r="H17" s="14"/>
      <c r="I17" s="14"/>
      <c r="J17" s="14"/>
      <c r="K17" s="14"/>
      <c r="L17" s="14" t="s">
        <v>136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9"/>
      <c r="AK17" s="35"/>
      <c r="AL17" s="35"/>
      <c r="AM17" s="36"/>
      <c r="AN17" s="36"/>
      <c r="AO17" s="36"/>
      <c r="AP17" s="15"/>
    </row>
    <row r="18" spans="2:47">
      <c r="B18" s="12">
        <v>11</v>
      </c>
      <c r="C18" s="13" t="s">
        <v>91</v>
      </c>
      <c r="D18" s="13" t="s">
        <v>94</v>
      </c>
      <c r="E18" s="13" t="s">
        <v>43</v>
      </c>
      <c r="F18" s="11">
        <v>1</v>
      </c>
      <c r="G18" s="11">
        <v>1</v>
      </c>
      <c r="H18" s="11">
        <v>1</v>
      </c>
      <c r="I18" s="11"/>
      <c r="J18" s="11"/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/>
      <c r="Q18" s="11"/>
      <c r="R18" s="11">
        <v>1</v>
      </c>
      <c r="S18" s="11">
        <v>1</v>
      </c>
      <c r="T18" s="11">
        <v>1</v>
      </c>
      <c r="U18" s="11">
        <v>1</v>
      </c>
      <c r="V18" s="10">
        <v>1</v>
      </c>
      <c r="W18" s="11"/>
      <c r="X18" s="11"/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/>
      <c r="AE18" s="11"/>
      <c r="AF18" s="11">
        <v>1</v>
      </c>
      <c r="AG18" s="11">
        <v>1</v>
      </c>
      <c r="AH18" s="11">
        <v>1</v>
      </c>
      <c r="AI18" s="11">
        <v>1</v>
      </c>
      <c r="AJ18" s="33">
        <v>1</v>
      </c>
      <c r="AK18" s="33">
        <f>SUM(F19:H19)+SUM(K19:O19)+SUM(R19:V19)+SUM(Y19:AC19)+SUM(AF19:AJ19)</f>
        <v>0</v>
      </c>
      <c r="AL18" s="33">
        <f>I19+J19+P19+Q19+W19+X19+AD19+AE19</f>
        <v>0</v>
      </c>
      <c r="AM18" s="34"/>
      <c r="AN18" s="34"/>
      <c r="AO18" s="34">
        <v>10</v>
      </c>
      <c r="AP18" s="15"/>
      <c r="AS18" s="3">
        <v>1</v>
      </c>
      <c r="AU18" s="3">
        <f>AR18+AS18-AT18</f>
        <v>1</v>
      </c>
    </row>
    <row r="19" spans="2:42">
      <c r="B19" s="12"/>
      <c r="C19" s="13" t="s">
        <v>91</v>
      </c>
      <c r="D19" s="13" t="s">
        <v>94</v>
      </c>
      <c r="E19" s="13"/>
      <c r="F19" s="14"/>
      <c r="G19" s="1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9"/>
      <c r="AK19" s="35"/>
      <c r="AL19" s="35"/>
      <c r="AM19" s="36"/>
      <c r="AN19" s="36"/>
      <c r="AO19" s="36"/>
      <c r="AP19" s="15"/>
    </row>
    <row r="20" spans="1:47">
      <c r="A20" s="3">
        <v>4</v>
      </c>
      <c r="B20" s="12">
        <v>13</v>
      </c>
      <c r="C20" s="13" t="s">
        <v>24</v>
      </c>
      <c r="D20" s="13" t="s">
        <v>90</v>
      </c>
      <c r="E20" s="13" t="s">
        <v>45</v>
      </c>
      <c r="F20" s="11">
        <v>1</v>
      </c>
      <c r="G20" s="11">
        <v>1</v>
      </c>
      <c r="H20" s="11">
        <v>1</v>
      </c>
      <c r="I20" s="11"/>
      <c r="J20" s="11"/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/>
      <c r="Q20" s="11"/>
      <c r="R20" s="11">
        <v>1</v>
      </c>
      <c r="S20" s="11">
        <v>1</v>
      </c>
      <c r="T20" s="10">
        <v>1</v>
      </c>
      <c r="U20" s="10">
        <v>1</v>
      </c>
      <c r="V20" s="11">
        <v>1</v>
      </c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>
        <v>1</v>
      </c>
      <c r="AG20" s="11">
        <v>1</v>
      </c>
      <c r="AH20" s="11">
        <v>1</v>
      </c>
      <c r="AI20" s="10">
        <v>1</v>
      </c>
      <c r="AJ20" s="33">
        <v>1</v>
      </c>
      <c r="AK20" s="33">
        <f>SUM(F21:H21)+SUM(K21:O21)+SUM(R21:V21)+SUM(Y21:AC21)+SUM(AF21:AJ21)</f>
        <v>13</v>
      </c>
      <c r="AL20" s="33">
        <f>I21+J21+P21+Q21+W21+X21+AD21+AE21</f>
        <v>14</v>
      </c>
      <c r="AM20" s="34"/>
      <c r="AN20" s="34"/>
      <c r="AO20" s="34"/>
      <c r="AP20" s="15">
        <v>1.5</v>
      </c>
      <c r="AS20" s="3">
        <v>1</v>
      </c>
      <c r="AU20" s="3">
        <f>AR20+AS20-AT20</f>
        <v>1</v>
      </c>
    </row>
    <row r="21" spans="2:42">
      <c r="B21" s="12"/>
      <c r="C21" s="13"/>
      <c r="D21" s="13"/>
      <c r="E21" s="13"/>
      <c r="F21" s="14"/>
      <c r="G21" s="15">
        <v>2</v>
      </c>
      <c r="H21" s="14">
        <v>1.5</v>
      </c>
      <c r="I21" s="14"/>
      <c r="J21" s="14">
        <v>7</v>
      </c>
      <c r="K21" s="14">
        <v>2</v>
      </c>
      <c r="L21" s="14">
        <v>1.5</v>
      </c>
      <c r="M21" s="14">
        <v>2</v>
      </c>
      <c r="N21" s="14"/>
      <c r="O21" s="14">
        <v>1</v>
      </c>
      <c r="P21" s="14"/>
      <c r="Q21" s="14"/>
      <c r="R21" s="14">
        <v>1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>
        <v>7</v>
      </c>
      <c r="AE21" s="14"/>
      <c r="AF21" s="14"/>
      <c r="AG21" s="14"/>
      <c r="AH21" s="14"/>
      <c r="AI21" s="14">
        <v>2</v>
      </c>
      <c r="AJ21" s="9"/>
      <c r="AK21" s="35"/>
      <c r="AL21" s="35"/>
      <c r="AM21" s="36"/>
      <c r="AN21" s="36"/>
      <c r="AO21" s="36"/>
      <c r="AP21" s="15"/>
    </row>
    <row r="22" spans="2:42">
      <c r="B22" s="12">
        <v>14</v>
      </c>
      <c r="C22" s="13" t="s">
        <v>91</v>
      </c>
      <c r="D22" s="13" t="s">
        <v>93</v>
      </c>
      <c r="E22" s="13" t="s">
        <v>116</v>
      </c>
      <c r="F22" s="11">
        <v>1</v>
      </c>
      <c r="G22" s="11">
        <v>1</v>
      </c>
      <c r="H22" s="10">
        <v>1</v>
      </c>
      <c r="I22" s="11"/>
      <c r="J22" s="11"/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/>
      <c r="Q22" s="11"/>
      <c r="R22" s="11">
        <v>1</v>
      </c>
      <c r="S22" s="11">
        <v>1</v>
      </c>
      <c r="T22" s="11">
        <v>1</v>
      </c>
      <c r="U22" s="11">
        <v>1</v>
      </c>
      <c r="V22" s="11">
        <v>1</v>
      </c>
      <c r="W22" s="11"/>
      <c r="X22" s="11"/>
      <c r="Y22" s="11">
        <v>1</v>
      </c>
      <c r="Z22" s="11">
        <v>1</v>
      </c>
      <c r="AA22" s="11">
        <v>1</v>
      </c>
      <c r="AB22" s="11">
        <v>1</v>
      </c>
      <c r="AC22" s="11">
        <v>1</v>
      </c>
      <c r="AD22" s="11"/>
      <c r="AE22" s="11"/>
      <c r="AF22" s="10">
        <v>1</v>
      </c>
      <c r="AG22" s="11">
        <v>1</v>
      </c>
      <c r="AH22" s="11">
        <v>1</v>
      </c>
      <c r="AI22" s="11">
        <v>1</v>
      </c>
      <c r="AJ22" s="33">
        <v>1</v>
      </c>
      <c r="AK22" s="33">
        <f>SUM(F23:H23)+SUM(K23:O23)+SUM(R23:V23)+SUM(Y23:AC23)+SUM(AF23:AJ23)</f>
        <v>21</v>
      </c>
      <c r="AL22" s="33">
        <f>I23+J23+P23+Q23+W23+X23+AD23+AE23</f>
        <v>17</v>
      </c>
      <c r="AM22" s="34"/>
      <c r="AN22" s="34">
        <v>30</v>
      </c>
      <c r="AO22" s="34"/>
      <c r="AP22" s="43" t="s">
        <v>173</v>
      </c>
    </row>
    <row r="23" s="1" customFormat="1" spans="1:129">
      <c r="A23" s="3"/>
      <c r="B23" s="16"/>
      <c r="C23" s="17"/>
      <c r="D23" s="17" t="s">
        <v>93</v>
      </c>
      <c r="E23" s="17"/>
      <c r="F23" s="14">
        <v>3.5</v>
      </c>
      <c r="G23" s="15">
        <v>2</v>
      </c>
      <c r="H23" s="14">
        <v>1.5</v>
      </c>
      <c r="I23" s="14"/>
      <c r="J23" s="14"/>
      <c r="K23" s="14">
        <v>1</v>
      </c>
      <c r="L23" s="14"/>
      <c r="M23" s="14"/>
      <c r="N23" s="14"/>
      <c r="O23" s="14"/>
      <c r="P23" s="14">
        <v>4</v>
      </c>
      <c r="Q23" s="14"/>
      <c r="R23" s="14"/>
      <c r="S23" s="14"/>
      <c r="T23" s="14"/>
      <c r="U23" s="14"/>
      <c r="V23" s="14"/>
      <c r="W23" s="14"/>
      <c r="X23" s="14">
        <v>6</v>
      </c>
      <c r="Y23" s="14">
        <v>1.5</v>
      </c>
      <c r="Z23" s="14">
        <v>2</v>
      </c>
      <c r="AA23" s="14">
        <v>1.5</v>
      </c>
      <c r="AB23" s="14">
        <v>1.5</v>
      </c>
      <c r="AC23" s="14"/>
      <c r="AD23" s="14">
        <v>7</v>
      </c>
      <c r="AE23" s="14"/>
      <c r="AF23" s="14"/>
      <c r="AG23" s="14">
        <v>4.5</v>
      </c>
      <c r="AH23" s="14"/>
      <c r="AI23" s="14">
        <v>2</v>
      </c>
      <c r="AJ23" s="9"/>
      <c r="AK23" s="35"/>
      <c r="AL23" s="35"/>
      <c r="AM23" s="36"/>
      <c r="AN23" s="36"/>
      <c r="AO23" s="36"/>
      <c r="AP23" s="15"/>
      <c r="AQ23" s="3"/>
      <c r="AR23" s="3"/>
      <c r="AS23" s="3"/>
      <c r="AT23" s="3"/>
      <c r="AU23" s="3"/>
      <c r="AV23" s="3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</row>
    <row r="24" spans="2:49">
      <c r="B24" s="12">
        <v>21</v>
      </c>
      <c r="C24" s="13" t="s">
        <v>28</v>
      </c>
      <c r="D24" s="13" t="s">
        <v>90</v>
      </c>
      <c r="E24" s="13" t="s">
        <v>49</v>
      </c>
      <c r="F24" s="11">
        <v>1</v>
      </c>
      <c r="G24" s="11">
        <v>1</v>
      </c>
      <c r="H24" s="11">
        <v>1</v>
      </c>
      <c r="I24" s="11"/>
      <c r="J24" s="11"/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/>
      <c r="Q24" s="11"/>
      <c r="R24" s="11">
        <v>1</v>
      </c>
      <c r="S24" s="11">
        <v>1</v>
      </c>
      <c r="T24" s="11">
        <v>1</v>
      </c>
      <c r="U24" s="10">
        <v>1</v>
      </c>
      <c r="V24" s="11">
        <v>1</v>
      </c>
      <c r="W24" s="11"/>
      <c r="X24" s="11"/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/>
      <c r="AE24" s="11"/>
      <c r="AF24" s="11">
        <v>1</v>
      </c>
      <c r="AG24" s="11">
        <v>1</v>
      </c>
      <c r="AH24" s="11">
        <v>1</v>
      </c>
      <c r="AI24" s="11">
        <v>1</v>
      </c>
      <c r="AJ24" s="33">
        <v>1</v>
      </c>
      <c r="AK24" s="33">
        <f>SUM(F25:H25)+SUM(K25:O25)+SUM(R25:V25)+SUM(Y25:AC25)+SUM(AF25:AJ25)</f>
        <v>4</v>
      </c>
      <c r="AL24" s="33">
        <f>I25+J25+P25+Q25+W25+X25+AD25+AE25</f>
        <v>14.5</v>
      </c>
      <c r="AM24" s="34"/>
      <c r="AN24" s="34"/>
      <c r="AO24" s="34">
        <v>20</v>
      </c>
      <c r="AP24" s="43" t="s">
        <v>174</v>
      </c>
      <c r="AR24" s="3">
        <v>9</v>
      </c>
      <c r="AT24" s="3">
        <v>1</v>
      </c>
      <c r="AU24" s="3">
        <v>0</v>
      </c>
      <c r="AV24" s="44"/>
      <c r="AW24" s="44"/>
    </row>
    <row r="25" s="1" customFormat="1" spans="1:129">
      <c r="A25" s="3"/>
      <c r="B25" s="16"/>
      <c r="C25" s="17"/>
      <c r="D25" s="17"/>
      <c r="E25" s="17"/>
      <c r="F25" s="14"/>
      <c r="G25" s="15"/>
      <c r="H25" s="14"/>
      <c r="I25" s="14">
        <v>4.5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6.5</v>
      </c>
      <c r="X25" s="14">
        <v>3.5</v>
      </c>
      <c r="Y25" s="14"/>
      <c r="Z25" s="14">
        <v>1</v>
      </c>
      <c r="AA25" s="14"/>
      <c r="AB25" s="14"/>
      <c r="AC25" s="14"/>
      <c r="AD25" s="14"/>
      <c r="AE25" s="14"/>
      <c r="AF25" s="14">
        <v>1</v>
      </c>
      <c r="AG25" s="14">
        <v>1</v>
      </c>
      <c r="AH25" s="14"/>
      <c r="AI25" s="14">
        <v>1</v>
      </c>
      <c r="AJ25" s="9"/>
      <c r="AK25" s="35"/>
      <c r="AL25" s="35"/>
      <c r="AM25" s="36"/>
      <c r="AN25" s="36"/>
      <c r="AO25" s="36"/>
      <c r="AP25" s="15"/>
      <c r="AQ25" s="3"/>
      <c r="AR25" s="3"/>
      <c r="AS25" s="3"/>
      <c r="AT25" s="3"/>
      <c r="AU25" s="3"/>
      <c r="AV25" s="3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</row>
    <row r="26" spans="2:42">
      <c r="B26" s="8">
        <v>99031</v>
      </c>
      <c r="C26" s="13" t="s">
        <v>91</v>
      </c>
      <c r="D26" s="13" t="s">
        <v>134</v>
      </c>
      <c r="E26" s="13" t="s">
        <v>50</v>
      </c>
      <c r="F26" s="11">
        <v>1</v>
      </c>
      <c r="G26" s="11">
        <v>1</v>
      </c>
      <c r="H26" s="11">
        <v>1</v>
      </c>
      <c r="I26" s="11"/>
      <c r="J26" s="11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/>
      <c r="Q26" s="11"/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/>
      <c r="X26" s="11"/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1"/>
      <c r="AE26" s="11"/>
      <c r="AF26" s="11">
        <v>1</v>
      </c>
      <c r="AG26" s="11">
        <v>1</v>
      </c>
      <c r="AH26" s="11">
        <v>1</v>
      </c>
      <c r="AI26" s="11">
        <v>1</v>
      </c>
      <c r="AJ26" s="33">
        <v>1</v>
      </c>
      <c r="AK26" s="33">
        <f>SUM(F27:H27)+SUM(K27:O27)+SUM(R27:V27)+SUM(Y27:AC27)+SUM(AF27:AJ27)</f>
        <v>0</v>
      </c>
      <c r="AL26" s="33">
        <f>I27+J27+P27+Q27+W27+X27+AD27+AE27</f>
        <v>0</v>
      </c>
      <c r="AM26" s="34"/>
      <c r="AN26" s="34"/>
      <c r="AO26" s="34"/>
      <c r="AP26" s="15">
        <v>5</v>
      </c>
    </row>
    <row r="27" spans="2:42">
      <c r="B27" s="12"/>
      <c r="C27" s="13"/>
      <c r="D27" s="13"/>
      <c r="E27" s="13"/>
      <c r="F27" s="14"/>
      <c r="G27" s="1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9"/>
      <c r="AK27" s="35"/>
      <c r="AL27" s="35"/>
      <c r="AM27" s="36"/>
      <c r="AN27" s="36"/>
      <c r="AO27" s="36"/>
      <c r="AP27" s="15"/>
    </row>
    <row r="28" spans="2:42">
      <c r="B28" s="12">
        <v>99500</v>
      </c>
      <c r="C28" s="18" t="s">
        <v>121</v>
      </c>
      <c r="D28" s="13" t="s">
        <v>93</v>
      </c>
      <c r="E28" s="18" t="s">
        <v>51</v>
      </c>
      <c r="F28" s="11">
        <v>1</v>
      </c>
      <c r="G28" s="11">
        <v>1</v>
      </c>
      <c r="H28" s="11">
        <v>1</v>
      </c>
      <c r="I28" s="11"/>
      <c r="J28" s="11"/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/>
      <c r="Q28" s="11"/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/>
      <c r="X28" s="11"/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/>
      <c r="AE28" s="11"/>
      <c r="AF28" s="11">
        <v>1</v>
      </c>
      <c r="AG28" s="11">
        <v>1</v>
      </c>
      <c r="AH28" s="11">
        <v>1</v>
      </c>
      <c r="AI28" s="11">
        <v>1</v>
      </c>
      <c r="AJ28" s="33">
        <v>1</v>
      </c>
      <c r="AK28" s="33">
        <f>SUM(F29:H29)+SUM(K29:O29)+SUM(R29:V29)+SUM(Y29:AC29)+SUM(AF29:AJ29)</f>
        <v>74</v>
      </c>
      <c r="AL28" s="33">
        <f>I29+J29+P29+Q29+W29+X29+AD29+AE29</f>
        <v>80.5</v>
      </c>
      <c r="AM28" s="34"/>
      <c r="AN28" s="34"/>
      <c r="AO28" s="34"/>
      <c r="AP28" s="15"/>
    </row>
    <row r="29" s="1" customFormat="1" spans="1:129">
      <c r="A29" s="3"/>
      <c r="B29" s="16"/>
      <c r="C29" s="17"/>
      <c r="D29" s="17"/>
      <c r="E29" s="17"/>
      <c r="F29" s="14">
        <v>6</v>
      </c>
      <c r="G29" s="15">
        <v>3</v>
      </c>
      <c r="H29" s="14">
        <v>4</v>
      </c>
      <c r="I29" s="14">
        <v>11</v>
      </c>
      <c r="J29" s="14">
        <v>6.5</v>
      </c>
      <c r="K29" s="14">
        <v>3</v>
      </c>
      <c r="L29" s="14">
        <v>3</v>
      </c>
      <c r="M29" s="14">
        <v>2.5</v>
      </c>
      <c r="N29" s="14">
        <v>3</v>
      </c>
      <c r="O29" s="14">
        <v>3</v>
      </c>
      <c r="P29" s="14">
        <v>11</v>
      </c>
      <c r="Q29" s="14">
        <v>11</v>
      </c>
      <c r="R29" s="14">
        <v>4</v>
      </c>
      <c r="S29" s="14">
        <v>3</v>
      </c>
      <c r="T29" s="14">
        <v>3</v>
      </c>
      <c r="U29" s="14">
        <v>3</v>
      </c>
      <c r="V29" s="14">
        <v>4</v>
      </c>
      <c r="W29" s="14">
        <v>11</v>
      </c>
      <c r="X29" s="14">
        <v>11</v>
      </c>
      <c r="Y29" s="14">
        <v>4</v>
      </c>
      <c r="Z29" s="14">
        <v>3</v>
      </c>
      <c r="AA29" s="14">
        <v>3</v>
      </c>
      <c r="AB29" s="14">
        <v>3.5</v>
      </c>
      <c r="AC29" s="14">
        <v>4</v>
      </c>
      <c r="AD29" s="14">
        <v>11</v>
      </c>
      <c r="AE29" s="14">
        <v>8</v>
      </c>
      <c r="AF29" s="14">
        <v>3</v>
      </c>
      <c r="AG29" s="14">
        <v>3</v>
      </c>
      <c r="AH29" s="14">
        <v>3</v>
      </c>
      <c r="AI29" s="14">
        <v>3</v>
      </c>
      <c r="AJ29" s="9">
        <v>0</v>
      </c>
      <c r="AK29" s="35"/>
      <c r="AL29" s="35"/>
      <c r="AM29" s="36"/>
      <c r="AN29" s="36"/>
      <c r="AO29" s="36"/>
      <c r="AP29" s="15"/>
      <c r="AQ29" s="3"/>
      <c r="AR29" s="3"/>
      <c r="AS29" s="3"/>
      <c r="AT29" s="3"/>
      <c r="AU29" s="3"/>
      <c r="AV29" s="3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</row>
    <row r="30" spans="2:42">
      <c r="B30" s="12">
        <v>99771</v>
      </c>
      <c r="C30" s="18" t="s">
        <v>121</v>
      </c>
      <c r="D30" s="13" t="s">
        <v>93</v>
      </c>
      <c r="E30" s="13" t="s">
        <v>82</v>
      </c>
      <c r="F30" s="11">
        <v>1</v>
      </c>
      <c r="G30" s="11">
        <v>1</v>
      </c>
      <c r="H30" s="11">
        <v>1</v>
      </c>
      <c r="I30" s="11"/>
      <c r="J30" s="11"/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/>
      <c r="Q30" s="11"/>
      <c r="R30" s="11">
        <v>1</v>
      </c>
      <c r="S30" s="11">
        <v>1</v>
      </c>
      <c r="T30" s="10">
        <v>1</v>
      </c>
      <c r="U30" s="11">
        <v>1</v>
      </c>
      <c r="V30" s="11">
        <v>1</v>
      </c>
      <c r="W30" s="11"/>
      <c r="X30" s="11"/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/>
      <c r="AE30" s="11"/>
      <c r="AF30" s="11">
        <v>1</v>
      </c>
      <c r="AG30" s="11">
        <v>1</v>
      </c>
      <c r="AH30" s="11">
        <v>1</v>
      </c>
      <c r="AI30" s="11">
        <v>1</v>
      </c>
      <c r="AJ30" s="33">
        <v>1</v>
      </c>
      <c r="AK30" s="33">
        <f>SUM(F31:H31)+SUM(K31:O31)+SUM(R31:V31)+SUM(Y31:AC31)+SUM(AF31:AJ31)</f>
        <v>67</v>
      </c>
      <c r="AL30" s="33">
        <f>I31+J31+P31+Q31+W31+X31+AD31+AE31</f>
        <v>81.5</v>
      </c>
      <c r="AM30" s="34"/>
      <c r="AN30" s="34"/>
      <c r="AO30" s="34"/>
      <c r="AP30" s="15">
        <v>1</v>
      </c>
    </row>
    <row r="31" s="1" customFormat="1" spans="1:129">
      <c r="A31" s="3"/>
      <c r="B31" s="16"/>
      <c r="C31" s="17"/>
      <c r="D31" s="17"/>
      <c r="E31" s="17"/>
      <c r="F31" s="14">
        <v>6</v>
      </c>
      <c r="G31" s="15">
        <v>3</v>
      </c>
      <c r="H31" s="14">
        <v>4</v>
      </c>
      <c r="I31" s="14">
        <v>10.5</v>
      </c>
      <c r="J31" s="14">
        <v>8</v>
      </c>
      <c r="K31" s="14">
        <v>3</v>
      </c>
      <c r="L31" s="14">
        <v>3</v>
      </c>
      <c r="M31" s="14">
        <v>3</v>
      </c>
      <c r="N31" s="14">
        <v>3</v>
      </c>
      <c r="O31" s="14">
        <v>3</v>
      </c>
      <c r="P31" s="14">
        <v>11</v>
      </c>
      <c r="Q31" s="14">
        <v>11</v>
      </c>
      <c r="R31" s="14">
        <v>4</v>
      </c>
      <c r="S31" s="14">
        <v>3</v>
      </c>
      <c r="T31" s="14">
        <v>0</v>
      </c>
      <c r="U31" s="14">
        <v>3</v>
      </c>
      <c r="V31" s="14">
        <v>3</v>
      </c>
      <c r="W31" s="14">
        <v>11</v>
      </c>
      <c r="X31" s="14">
        <v>11</v>
      </c>
      <c r="Y31" s="14">
        <v>4</v>
      </c>
      <c r="Z31" s="14">
        <v>3</v>
      </c>
      <c r="AA31" s="14">
        <v>3</v>
      </c>
      <c r="AB31" s="14">
        <v>3</v>
      </c>
      <c r="AC31" s="14">
        <v>4</v>
      </c>
      <c r="AD31" s="14">
        <v>11</v>
      </c>
      <c r="AE31" s="14">
        <v>8</v>
      </c>
      <c r="AF31" s="14">
        <v>3</v>
      </c>
      <c r="AG31" s="14">
        <v>3</v>
      </c>
      <c r="AH31" s="14">
        <v>0</v>
      </c>
      <c r="AI31" s="14">
        <v>3</v>
      </c>
      <c r="AJ31" s="9">
        <v>0</v>
      </c>
      <c r="AK31" s="35"/>
      <c r="AL31" s="35"/>
      <c r="AM31" s="36"/>
      <c r="AN31" s="36"/>
      <c r="AO31" s="36"/>
      <c r="AP31" s="15"/>
      <c r="AQ31" s="3"/>
      <c r="AR31" s="3"/>
      <c r="AS31" s="3"/>
      <c r="AT31" s="3"/>
      <c r="AU31" s="3"/>
      <c r="AV31" s="3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</row>
    <row r="32" spans="2:42">
      <c r="B32" s="12">
        <v>5180004</v>
      </c>
      <c r="C32" s="13" t="s">
        <v>121</v>
      </c>
      <c r="D32" s="13" t="s">
        <v>93</v>
      </c>
      <c r="E32" s="13" t="s">
        <v>55</v>
      </c>
      <c r="F32" s="10">
        <v>1</v>
      </c>
      <c r="G32" s="10">
        <v>1</v>
      </c>
      <c r="H32" s="10">
        <v>1</v>
      </c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/>
      <c r="Q32" s="10"/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0"/>
      <c r="X32" s="10"/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/>
      <c r="AE32" s="10"/>
      <c r="AF32" s="10">
        <v>1</v>
      </c>
      <c r="AG32" s="10">
        <v>1</v>
      </c>
      <c r="AH32" s="10">
        <v>1</v>
      </c>
      <c r="AI32" s="10">
        <v>1</v>
      </c>
      <c r="AJ32" s="37">
        <v>1</v>
      </c>
      <c r="AK32" s="33">
        <f>SUM(F33:H33)+SUM(K33:O33)+SUM(R33:V33)+SUM(Y33:AC33)+SUM(AF33:AJ33)</f>
        <v>0</v>
      </c>
      <c r="AL32" s="33">
        <f>I33+J33+P33+Q33+W33+X33+AD33+AE33</f>
        <v>0</v>
      </c>
      <c r="AM32" s="34"/>
      <c r="AN32" s="34"/>
      <c r="AO32" s="34"/>
      <c r="AP32" s="15"/>
    </row>
    <row r="33" spans="2:42">
      <c r="B33" s="12"/>
      <c r="C33" s="13"/>
      <c r="D33" s="13"/>
      <c r="E33" s="13"/>
      <c r="F33" s="14"/>
      <c r="G33" s="1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 t="s">
        <v>136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9"/>
      <c r="AK33" s="35"/>
      <c r="AL33" s="35"/>
      <c r="AM33" s="36"/>
      <c r="AN33" s="36"/>
      <c r="AO33" s="36"/>
      <c r="AP33" s="15"/>
    </row>
    <row r="34" spans="2:48">
      <c r="B34" s="8">
        <v>22</v>
      </c>
      <c r="C34" s="13" t="s">
        <v>121</v>
      </c>
      <c r="D34" s="13" t="s">
        <v>93</v>
      </c>
      <c r="E34" s="13" t="s">
        <v>57</v>
      </c>
      <c r="F34" s="11">
        <v>1</v>
      </c>
      <c r="G34" s="11">
        <v>1</v>
      </c>
      <c r="H34" s="11">
        <v>1</v>
      </c>
      <c r="I34" s="11"/>
      <c r="J34" s="11"/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/>
      <c r="Q34" s="11"/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/>
      <c r="X34" s="11"/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/>
      <c r="AE34" s="11"/>
      <c r="AF34" s="11">
        <v>1</v>
      </c>
      <c r="AG34" s="11">
        <v>1</v>
      </c>
      <c r="AH34" s="11">
        <v>1</v>
      </c>
      <c r="AI34" s="11">
        <v>1</v>
      </c>
      <c r="AJ34" s="33">
        <v>1</v>
      </c>
      <c r="AK34" s="33">
        <f>SUM(F35:H35)+SUM(K35:O35)+SUM(R35:V35)+SUM(Y35:AC35)+SUM(AF35:AJ35)</f>
        <v>74</v>
      </c>
      <c r="AL34" s="33">
        <f>I35+J35+P35+Q35+W35+X35+AD35+AE35</f>
        <v>80.5</v>
      </c>
      <c r="AM34" s="34"/>
      <c r="AN34" s="34"/>
      <c r="AO34" s="34"/>
      <c r="AP34" s="15"/>
      <c r="AR34" s="3">
        <v>9</v>
      </c>
      <c r="AS34" s="3">
        <v>3</v>
      </c>
      <c r="AT34" s="3">
        <v>11</v>
      </c>
      <c r="AU34" s="3">
        <v>0</v>
      </c>
      <c r="AV34" s="45"/>
    </row>
    <row r="35" spans="2:42">
      <c r="B35" s="12"/>
      <c r="C35" s="13"/>
      <c r="D35" s="13"/>
      <c r="E35" s="13"/>
      <c r="F35" s="14">
        <v>6</v>
      </c>
      <c r="G35" s="15">
        <v>3</v>
      </c>
      <c r="H35" s="14">
        <v>4</v>
      </c>
      <c r="I35" s="14">
        <v>11</v>
      </c>
      <c r="J35" s="14">
        <v>6.5</v>
      </c>
      <c r="K35" s="14">
        <v>3</v>
      </c>
      <c r="L35" s="14">
        <v>3</v>
      </c>
      <c r="M35" s="14">
        <v>3</v>
      </c>
      <c r="N35" s="14">
        <v>3</v>
      </c>
      <c r="O35" s="14">
        <v>3</v>
      </c>
      <c r="P35" s="14">
        <v>11</v>
      </c>
      <c r="Q35" s="14">
        <v>11</v>
      </c>
      <c r="R35" s="14">
        <v>4</v>
      </c>
      <c r="S35" s="14">
        <v>3</v>
      </c>
      <c r="T35" s="14">
        <v>3</v>
      </c>
      <c r="U35" s="14">
        <v>3</v>
      </c>
      <c r="V35" s="14">
        <v>4</v>
      </c>
      <c r="W35" s="14">
        <v>11</v>
      </c>
      <c r="X35" s="14">
        <v>11</v>
      </c>
      <c r="Y35" s="14">
        <v>4</v>
      </c>
      <c r="Z35" s="14">
        <v>3</v>
      </c>
      <c r="AA35" s="14">
        <v>3</v>
      </c>
      <c r="AB35" s="14">
        <v>3</v>
      </c>
      <c r="AC35" s="14">
        <v>4</v>
      </c>
      <c r="AD35" s="14">
        <v>11</v>
      </c>
      <c r="AE35" s="14">
        <v>8</v>
      </c>
      <c r="AF35" s="14">
        <v>3</v>
      </c>
      <c r="AG35" s="14">
        <v>3</v>
      </c>
      <c r="AH35" s="14">
        <v>3</v>
      </c>
      <c r="AI35" s="14">
        <v>3</v>
      </c>
      <c r="AJ35" s="9">
        <v>0</v>
      </c>
      <c r="AK35" s="35"/>
      <c r="AL35" s="35"/>
      <c r="AM35" s="36"/>
      <c r="AN35" s="36"/>
      <c r="AO35" s="36"/>
      <c r="AP35" s="15"/>
    </row>
    <row r="36" spans="2:47">
      <c r="B36" s="12">
        <v>4003897</v>
      </c>
      <c r="C36" s="13" t="s">
        <v>91</v>
      </c>
      <c r="D36" s="13" t="s">
        <v>134</v>
      </c>
      <c r="E36" s="13" t="s">
        <v>59</v>
      </c>
      <c r="F36" s="11">
        <v>1</v>
      </c>
      <c r="G36" s="11">
        <v>1</v>
      </c>
      <c r="H36" s="11">
        <v>1</v>
      </c>
      <c r="I36" s="11"/>
      <c r="J36" s="11"/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/>
      <c r="Q36" s="11"/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/>
      <c r="X36" s="11"/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/>
      <c r="AE36" s="11"/>
      <c r="AF36" s="11">
        <v>1</v>
      </c>
      <c r="AG36" s="11">
        <v>1</v>
      </c>
      <c r="AH36" s="11">
        <v>1</v>
      </c>
      <c r="AI36" s="11">
        <v>1</v>
      </c>
      <c r="AJ36" s="33">
        <v>1</v>
      </c>
      <c r="AK36" s="33">
        <f>SUM(F37:H37)+SUM(K37:O37)+SUM(R37:V37)+SUM(Y37:AC37)+SUM(AF37:AJ37)</f>
        <v>0</v>
      </c>
      <c r="AL36" s="33">
        <f>I37+J37+P37+Q37+W37+X37+AD37+AE37</f>
        <v>0</v>
      </c>
      <c r="AM36" s="34"/>
      <c r="AN36" s="34"/>
      <c r="AO36" s="34"/>
      <c r="AP36" s="15"/>
      <c r="AR36" s="3">
        <v>1</v>
      </c>
      <c r="AS36" s="3">
        <v>1</v>
      </c>
      <c r="AU36" s="3">
        <f t="shared" ref="AU36:AU40" si="2">AR36+AS36-AT36</f>
        <v>2</v>
      </c>
    </row>
    <row r="37" s="2" customFormat="1" spans="1:129">
      <c r="A37" s="3"/>
      <c r="B37" s="16"/>
      <c r="C37" s="17"/>
      <c r="D37" s="17"/>
      <c r="E37" s="17"/>
      <c r="F37" s="14"/>
      <c r="G37" s="1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9"/>
      <c r="AK37" s="35"/>
      <c r="AL37" s="35"/>
      <c r="AM37" s="36"/>
      <c r="AN37" s="36"/>
      <c r="AO37" s="36"/>
      <c r="AP37" s="15"/>
      <c r="AQ37" s="3"/>
      <c r="AR37" s="3"/>
      <c r="AS37" s="3"/>
      <c r="AT37" s="3"/>
      <c r="AU37" s="3"/>
      <c r="AV37" s="3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</row>
    <row r="38" spans="2:47">
      <c r="B38" s="12">
        <v>4004394</v>
      </c>
      <c r="C38" s="13" t="s">
        <v>91</v>
      </c>
      <c r="D38" s="13" t="s">
        <v>132</v>
      </c>
      <c r="E38" s="13" t="s">
        <v>61</v>
      </c>
      <c r="F38" s="19">
        <v>1</v>
      </c>
      <c r="G38" s="19">
        <v>1</v>
      </c>
      <c r="H38" s="19">
        <v>1</v>
      </c>
      <c r="I38" s="19"/>
      <c r="J38" s="19"/>
      <c r="K38" s="19">
        <v>1</v>
      </c>
      <c r="L38" s="19">
        <v>1</v>
      </c>
      <c r="M38" s="19">
        <v>1</v>
      </c>
      <c r="N38" s="19">
        <v>1</v>
      </c>
      <c r="O38" s="19">
        <v>1</v>
      </c>
      <c r="P38" s="19"/>
      <c r="Q38" s="19"/>
      <c r="R38" s="24" t="s">
        <v>155</v>
      </c>
      <c r="S38" s="24" t="s">
        <v>175</v>
      </c>
      <c r="T38" s="24" t="s">
        <v>155</v>
      </c>
      <c r="U38" s="24" t="s">
        <v>155</v>
      </c>
      <c r="V38" s="24" t="s">
        <v>155</v>
      </c>
      <c r="W38" s="19"/>
      <c r="X38" s="19"/>
      <c r="Y38" s="19">
        <v>1</v>
      </c>
      <c r="Z38" s="19">
        <v>1</v>
      </c>
      <c r="AA38" s="19">
        <v>1</v>
      </c>
      <c r="AB38" s="19">
        <v>1</v>
      </c>
      <c r="AC38" s="24" t="s">
        <v>176</v>
      </c>
      <c r="AD38" s="19"/>
      <c r="AE38" s="19"/>
      <c r="AF38" s="24" t="s">
        <v>176</v>
      </c>
      <c r="AG38" s="24" t="s">
        <v>177</v>
      </c>
      <c r="AH38" s="19">
        <v>1</v>
      </c>
      <c r="AI38" s="19">
        <v>1</v>
      </c>
      <c r="AJ38" s="19">
        <v>1</v>
      </c>
      <c r="AK38" s="33">
        <f>SUM(F39:H39)+SUM(K39:O39)+SUM(R39:V39)+SUM(Y39:AC39)+SUM(AF39:AJ39)</f>
        <v>0</v>
      </c>
      <c r="AL38" s="33">
        <f>I39+J39+P39+Q39+W39+X39+AD39+AE39</f>
        <v>0</v>
      </c>
      <c r="AM38" s="34"/>
      <c r="AN38" s="34"/>
      <c r="AO38" s="34"/>
      <c r="AP38" s="15">
        <v>5.3</v>
      </c>
      <c r="AR38" s="3">
        <v>2</v>
      </c>
      <c r="AS38" s="3">
        <v>2</v>
      </c>
      <c r="AU38" s="3">
        <f t="shared" si="2"/>
        <v>4</v>
      </c>
    </row>
    <row r="39" s="2" customFormat="1" spans="1:129">
      <c r="A39" s="3"/>
      <c r="B39" s="16"/>
      <c r="C39" s="17"/>
      <c r="D39" s="17" t="s">
        <v>90</v>
      </c>
      <c r="E39" s="17"/>
      <c r="F39" s="14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9"/>
      <c r="AK39" s="35"/>
      <c r="AL39" s="35"/>
      <c r="AM39" s="36"/>
      <c r="AN39" s="36"/>
      <c r="AO39" s="36"/>
      <c r="AP39" s="15"/>
      <c r="AQ39" s="3"/>
      <c r="AR39" s="3"/>
      <c r="AS39" s="3"/>
      <c r="AT39" s="3"/>
      <c r="AU39" s="3"/>
      <c r="AV39" s="3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</row>
    <row r="40" spans="2:47">
      <c r="B40" s="12">
        <v>4009567</v>
      </c>
      <c r="C40" s="13" t="s">
        <v>91</v>
      </c>
      <c r="D40" s="13" t="s">
        <v>130</v>
      </c>
      <c r="E40" s="13" t="s">
        <v>65</v>
      </c>
      <c r="F40" s="19">
        <v>1</v>
      </c>
      <c r="G40" s="19">
        <v>1</v>
      </c>
      <c r="H40" s="19">
        <v>1</v>
      </c>
      <c r="I40" s="19"/>
      <c r="J40" s="19"/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/>
      <c r="Q40" s="19"/>
      <c r="R40" s="19">
        <v>1</v>
      </c>
      <c r="S40" s="19">
        <v>1</v>
      </c>
      <c r="T40" s="19">
        <v>1</v>
      </c>
      <c r="U40" s="19">
        <v>1</v>
      </c>
      <c r="V40" s="19">
        <v>1</v>
      </c>
      <c r="W40" s="19"/>
      <c r="X40" s="19"/>
      <c r="Y40" s="19">
        <v>1</v>
      </c>
      <c r="Z40" s="19">
        <v>1</v>
      </c>
      <c r="AA40" s="19">
        <v>1</v>
      </c>
      <c r="AB40" s="19">
        <v>1</v>
      </c>
      <c r="AC40" s="19">
        <v>1</v>
      </c>
      <c r="AD40" s="19"/>
      <c r="AE40" s="19"/>
      <c r="AF40" s="19">
        <v>1</v>
      </c>
      <c r="AG40" s="19">
        <v>1</v>
      </c>
      <c r="AH40" s="19">
        <v>1</v>
      </c>
      <c r="AI40" s="19">
        <v>1</v>
      </c>
      <c r="AJ40" s="19">
        <v>1</v>
      </c>
      <c r="AK40" s="33">
        <f>SUM(F41:H41)+SUM(K41:O41)+SUM(R41:V41)+SUM(Y41:AC41)+SUM(AF41:AJ41)</f>
        <v>14.5</v>
      </c>
      <c r="AL40" s="33">
        <f>I41+J41+P41+Q41+W41+X41+AD41+AE41</f>
        <v>0</v>
      </c>
      <c r="AM40" s="34"/>
      <c r="AN40" s="34"/>
      <c r="AO40" s="34"/>
      <c r="AP40" s="15"/>
      <c r="AR40" s="3">
        <v>1</v>
      </c>
      <c r="AS40" s="3">
        <v>2</v>
      </c>
      <c r="AU40" s="3">
        <f t="shared" si="2"/>
        <v>3</v>
      </c>
    </row>
    <row r="41" s="2" customFormat="1" spans="1:129">
      <c r="A41" s="3"/>
      <c r="B41" s="16"/>
      <c r="C41" s="17"/>
      <c r="D41" s="17"/>
      <c r="E41" s="17"/>
      <c r="F41" s="19"/>
      <c r="G41" s="19">
        <v>2.5</v>
      </c>
      <c r="H41" s="19">
        <v>1</v>
      </c>
      <c r="I41" s="19"/>
      <c r="J41" s="19"/>
      <c r="K41" s="19"/>
      <c r="L41" s="19"/>
      <c r="M41" s="19">
        <v>1</v>
      </c>
      <c r="N41" s="19">
        <v>1</v>
      </c>
      <c r="O41" s="19"/>
      <c r="P41" s="19"/>
      <c r="Q41" s="19"/>
      <c r="R41" s="19"/>
      <c r="S41" s="19"/>
      <c r="T41" s="19"/>
      <c r="U41" s="19">
        <v>1.5</v>
      </c>
      <c r="V41" s="19"/>
      <c r="W41" s="19"/>
      <c r="X41" s="19"/>
      <c r="Y41" s="19">
        <v>1</v>
      </c>
      <c r="Z41" s="19">
        <v>1.5</v>
      </c>
      <c r="AA41" s="19"/>
      <c r="AB41" s="19"/>
      <c r="AC41" s="19">
        <v>1</v>
      </c>
      <c r="AD41" s="19"/>
      <c r="AE41" s="19"/>
      <c r="AF41" s="19">
        <v>1</v>
      </c>
      <c r="AG41" s="19">
        <v>2</v>
      </c>
      <c r="AH41" s="19"/>
      <c r="AI41" s="19">
        <v>1</v>
      </c>
      <c r="AJ41" s="19"/>
      <c r="AK41" s="35"/>
      <c r="AL41" s="35"/>
      <c r="AM41" s="36"/>
      <c r="AN41" s="36"/>
      <c r="AO41" s="36"/>
      <c r="AP41" s="15"/>
      <c r="AQ41" s="3"/>
      <c r="AR41" s="3"/>
      <c r="AS41" s="3"/>
      <c r="AT41" s="3"/>
      <c r="AU41" s="3"/>
      <c r="AV41" s="3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</row>
    <row r="42" spans="2:42">
      <c r="B42" s="12">
        <v>4003107</v>
      </c>
      <c r="C42" s="13" t="s">
        <v>121</v>
      </c>
      <c r="D42" s="13" t="s">
        <v>139</v>
      </c>
      <c r="E42" s="13" t="s">
        <v>140</v>
      </c>
      <c r="F42" s="19">
        <v>1</v>
      </c>
      <c r="G42" s="19">
        <v>1</v>
      </c>
      <c r="H42" s="19">
        <v>1</v>
      </c>
      <c r="I42" s="19">
        <v>1</v>
      </c>
      <c r="J42" s="19"/>
      <c r="K42" s="19">
        <v>1</v>
      </c>
      <c r="L42" s="24">
        <v>1</v>
      </c>
      <c r="M42" s="19">
        <v>1</v>
      </c>
      <c r="N42" s="19">
        <v>1</v>
      </c>
      <c r="O42" s="19">
        <v>1</v>
      </c>
      <c r="P42" s="19">
        <v>1</v>
      </c>
      <c r="Q42" s="19"/>
      <c r="R42" s="19">
        <v>1</v>
      </c>
      <c r="S42" s="19">
        <v>1</v>
      </c>
      <c r="T42" s="19">
        <v>1</v>
      </c>
      <c r="U42" s="19">
        <v>1</v>
      </c>
      <c r="V42" s="19">
        <v>1</v>
      </c>
      <c r="W42" s="19">
        <v>1</v>
      </c>
      <c r="X42" s="19"/>
      <c r="Y42" s="19">
        <v>1</v>
      </c>
      <c r="Z42" s="19">
        <v>1</v>
      </c>
      <c r="AA42" s="19">
        <v>1</v>
      </c>
      <c r="AB42" s="19">
        <v>1</v>
      </c>
      <c r="AC42" s="19">
        <v>1</v>
      </c>
      <c r="AD42" s="19">
        <v>1</v>
      </c>
      <c r="AE42" s="19"/>
      <c r="AF42" s="19">
        <v>1</v>
      </c>
      <c r="AG42" s="19">
        <v>1</v>
      </c>
      <c r="AH42" s="19">
        <v>1</v>
      </c>
      <c r="AI42" s="19">
        <v>1</v>
      </c>
      <c r="AJ42" s="19">
        <v>1</v>
      </c>
      <c r="AK42" s="33">
        <f>SUM(F43:H43)+SUM(K43:O43)+SUM(R43:V43)+SUM(Y43:AC43)+SUM(AF43:AJ43)</f>
        <v>41</v>
      </c>
      <c r="AL42" s="33">
        <f>I43+J43+P43+Q43+W43+X43+AD43+AE43</f>
        <v>39</v>
      </c>
      <c r="AM42" s="34"/>
      <c r="AN42" s="34"/>
      <c r="AO42" s="34"/>
      <c r="AP42" s="15">
        <v>1</v>
      </c>
    </row>
    <row r="43" s="2" customFormat="1" spans="1:129">
      <c r="A43" s="3"/>
      <c r="B43" s="16"/>
      <c r="C43" s="17"/>
      <c r="D43" s="17"/>
      <c r="E43" s="17"/>
      <c r="F43" s="19">
        <v>2</v>
      </c>
      <c r="G43" s="19">
        <v>2</v>
      </c>
      <c r="H43" s="19">
        <v>2</v>
      </c>
      <c r="I43" s="19">
        <v>10</v>
      </c>
      <c r="J43" s="19"/>
      <c r="K43" s="19">
        <v>2</v>
      </c>
      <c r="L43" s="19"/>
      <c r="M43" s="19">
        <v>2</v>
      </c>
      <c r="N43" s="19">
        <v>2</v>
      </c>
      <c r="O43" s="19">
        <v>1</v>
      </c>
      <c r="P43" s="19">
        <v>10</v>
      </c>
      <c r="Q43" s="19"/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9</v>
      </c>
      <c r="X43" s="19"/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10</v>
      </c>
      <c r="AE43" s="19"/>
      <c r="AF43" s="19">
        <v>1</v>
      </c>
      <c r="AG43" s="19">
        <v>2</v>
      </c>
      <c r="AH43" s="19">
        <v>1</v>
      </c>
      <c r="AI43" s="19">
        <v>2</v>
      </c>
      <c r="AJ43" s="19">
        <v>2</v>
      </c>
      <c r="AK43" s="35"/>
      <c r="AL43" s="35"/>
      <c r="AM43" s="36"/>
      <c r="AN43" s="36"/>
      <c r="AO43" s="36"/>
      <c r="AP43" s="15"/>
      <c r="AQ43" s="3"/>
      <c r="AR43" s="3"/>
      <c r="AS43" s="3"/>
      <c r="AT43" s="3"/>
      <c r="AU43" s="3"/>
      <c r="AV43" s="3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</row>
    <row r="44" spans="2:42">
      <c r="B44" s="12">
        <v>4000332</v>
      </c>
      <c r="C44" s="13" t="s">
        <v>121</v>
      </c>
      <c r="D44" s="13" t="s">
        <v>93</v>
      </c>
      <c r="E44" s="13" t="s">
        <v>143</v>
      </c>
      <c r="F44" s="19">
        <v>1</v>
      </c>
      <c r="G44" s="19">
        <v>1</v>
      </c>
      <c r="H44" s="19">
        <v>1</v>
      </c>
      <c r="I44" s="19">
        <v>1</v>
      </c>
      <c r="J44" s="19"/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/>
      <c r="Y44" s="24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>
        <v>1</v>
      </c>
      <c r="AK44" s="33">
        <f>SUM(F45:H45)+SUM(K45:O45)+SUM(R45:V45)+SUM(Y45:AC45)+SUM(AF45:AJ45)</f>
        <v>54.5</v>
      </c>
      <c r="AL44" s="33">
        <f>I45+J45+P45+Q45+W45+X45+AD45+AE45</f>
        <v>61</v>
      </c>
      <c r="AM44" s="34"/>
      <c r="AN44" s="34"/>
      <c r="AO44" s="34"/>
      <c r="AP44" s="15">
        <v>1</v>
      </c>
    </row>
    <row r="45" s="2" customFormat="1" spans="1:129">
      <c r="A45" s="3"/>
      <c r="B45" s="16"/>
      <c r="C45" s="17"/>
      <c r="D45" s="17"/>
      <c r="E45" s="17"/>
      <c r="F45" s="19">
        <v>4</v>
      </c>
      <c r="G45" s="19">
        <v>2.5</v>
      </c>
      <c r="H45" s="19">
        <v>2</v>
      </c>
      <c r="I45" s="19">
        <v>10</v>
      </c>
      <c r="J45" s="19"/>
      <c r="K45" s="19">
        <v>2</v>
      </c>
      <c r="L45" s="19">
        <v>2</v>
      </c>
      <c r="M45" s="19">
        <v>4</v>
      </c>
      <c r="N45" s="19">
        <v>2</v>
      </c>
      <c r="O45" s="19">
        <v>2</v>
      </c>
      <c r="P45" s="19">
        <v>10</v>
      </c>
      <c r="Q45" s="19">
        <v>10</v>
      </c>
      <c r="R45" s="19">
        <v>2</v>
      </c>
      <c r="S45" s="19">
        <v>2</v>
      </c>
      <c r="T45" s="19">
        <v>4</v>
      </c>
      <c r="U45" s="19">
        <v>2</v>
      </c>
      <c r="V45" s="19">
        <v>2</v>
      </c>
      <c r="W45" s="19">
        <v>9</v>
      </c>
      <c r="X45" s="19"/>
      <c r="Y45" s="19"/>
      <c r="Z45" s="19">
        <v>2</v>
      </c>
      <c r="AA45" s="19">
        <v>4</v>
      </c>
      <c r="AB45" s="19">
        <v>2</v>
      </c>
      <c r="AC45" s="19">
        <v>2</v>
      </c>
      <c r="AD45" s="19">
        <v>12</v>
      </c>
      <c r="AE45" s="19">
        <v>10</v>
      </c>
      <c r="AF45" s="19">
        <v>2</v>
      </c>
      <c r="AG45" s="19">
        <v>2</v>
      </c>
      <c r="AH45" s="19">
        <v>4</v>
      </c>
      <c r="AI45" s="19">
        <v>2</v>
      </c>
      <c r="AJ45" s="19">
        <v>2</v>
      </c>
      <c r="AK45" s="35"/>
      <c r="AL45" s="35"/>
      <c r="AM45" s="36"/>
      <c r="AN45" s="36"/>
      <c r="AO45" s="36"/>
      <c r="AP45" s="15"/>
      <c r="AQ45" s="3"/>
      <c r="AR45" s="3"/>
      <c r="AS45" s="3"/>
      <c r="AT45" s="3"/>
      <c r="AU45" s="3"/>
      <c r="AV45" s="3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</row>
    <row r="46" spans="2:42">
      <c r="B46" s="12">
        <v>4004981</v>
      </c>
      <c r="C46" s="13" t="s">
        <v>121</v>
      </c>
      <c r="D46" s="13" t="s">
        <v>93</v>
      </c>
      <c r="E46" s="13" t="s">
        <v>144</v>
      </c>
      <c r="F46" s="19">
        <v>1</v>
      </c>
      <c r="G46" s="19">
        <v>1</v>
      </c>
      <c r="H46" s="19">
        <v>1</v>
      </c>
      <c r="I46" s="19">
        <v>1</v>
      </c>
      <c r="J46" s="19">
        <v>1</v>
      </c>
      <c r="K46" s="19">
        <v>1</v>
      </c>
      <c r="L46" s="19">
        <v>1</v>
      </c>
      <c r="M46" s="19">
        <v>1</v>
      </c>
      <c r="N46" s="19">
        <v>1</v>
      </c>
      <c r="O46" s="19">
        <v>1</v>
      </c>
      <c r="P46" s="19">
        <v>1</v>
      </c>
      <c r="Q46" s="19">
        <v>1</v>
      </c>
      <c r="R46" s="19">
        <v>1</v>
      </c>
      <c r="S46" s="19">
        <v>1</v>
      </c>
      <c r="T46" s="19">
        <v>1</v>
      </c>
      <c r="U46" s="19">
        <v>1</v>
      </c>
      <c r="V46" s="19">
        <v>1</v>
      </c>
      <c r="W46" s="19">
        <v>1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F46" s="19">
        <v>1</v>
      </c>
      <c r="AG46" s="19">
        <v>1</v>
      </c>
      <c r="AH46" s="19">
        <v>1</v>
      </c>
      <c r="AI46" s="19">
        <v>1</v>
      </c>
      <c r="AJ46" s="19">
        <v>1</v>
      </c>
      <c r="AK46" s="33">
        <f>SUM(F47:H47)+SUM(K47:O47)+SUM(R47:V47)+SUM(Y47:AC47)+SUM(AF47:AJ47)</f>
        <v>87</v>
      </c>
      <c r="AL46" s="33">
        <f>I47+J47+P47+Q47+W47+X47+AD47+AE47</f>
        <v>83.5</v>
      </c>
      <c r="AM46" s="34"/>
      <c r="AN46" s="34"/>
      <c r="AO46" s="34"/>
      <c r="AP46" s="15"/>
    </row>
    <row r="47" s="2" customFormat="1" spans="1:129">
      <c r="A47" s="3"/>
      <c r="B47" s="16"/>
      <c r="C47" s="17"/>
      <c r="D47" s="17"/>
      <c r="E47" s="17"/>
      <c r="F47" s="19">
        <v>2</v>
      </c>
      <c r="G47" s="19">
        <v>4</v>
      </c>
      <c r="H47" s="19">
        <v>4</v>
      </c>
      <c r="I47" s="19">
        <v>12</v>
      </c>
      <c r="J47" s="19">
        <v>12</v>
      </c>
      <c r="K47" s="19">
        <v>2.5</v>
      </c>
      <c r="L47" s="19">
        <v>9.5</v>
      </c>
      <c r="M47" s="19">
        <v>2</v>
      </c>
      <c r="N47" s="19">
        <v>9.5</v>
      </c>
      <c r="O47" s="19">
        <v>4</v>
      </c>
      <c r="P47" s="25">
        <v>10.5</v>
      </c>
      <c r="Q47" s="19">
        <v>10</v>
      </c>
      <c r="R47" s="19">
        <v>2.5</v>
      </c>
      <c r="S47" s="19">
        <v>2</v>
      </c>
      <c r="T47" s="19">
        <v>2.5</v>
      </c>
      <c r="U47" s="19">
        <v>4</v>
      </c>
      <c r="V47" s="19">
        <v>4</v>
      </c>
      <c r="W47" s="19">
        <v>9</v>
      </c>
      <c r="X47" s="19">
        <v>10</v>
      </c>
      <c r="Y47" s="19">
        <v>2.5</v>
      </c>
      <c r="Z47" s="19">
        <v>7.5</v>
      </c>
      <c r="AA47" s="19">
        <v>2.5</v>
      </c>
      <c r="AB47" s="19">
        <v>4</v>
      </c>
      <c r="AC47" s="19">
        <v>4</v>
      </c>
      <c r="AD47" s="19">
        <v>10</v>
      </c>
      <c r="AE47" s="19">
        <v>10</v>
      </c>
      <c r="AF47" s="19">
        <v>2</v>
      </c>
      <c r="AG47" s="19">
        <v>2</v>
      </c>
      <c r="AH47" s="19">
        <v>2</v>
      </c>
      <c r="AI47" s="19">
        <v>4</v>
      </c>
      <c r="AJ47" s="19">
        <v>4</v>
      </c>
      <c r="AK47" s="35"/>
      <c r="AL47" s="35"/>
      <c r="AM47" s="36"/>
      <c r="AN47" s="36"/>
      <c r="AO47" s="36"/>
      <c r="AP47" s="15"/>
      <c r="AQ47" s="3"/>
      <c r="AR47" s="3"/>
      <c r="AS47" s="3"/>
      <c r="AT47" s="3"/>
      <c r="AU47" s="3"/>
      <c r="AV47" s="3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</row>
    <row r="48" spans="2:42">
      <c r="B48" s="12">
        <v>4007376</v>
      </c>
      <c r="C48" s="13" t="s">
        <v>121</v>
      </c>
      <c r="D48" s="13" t="s">
        <v>93</v>
      </c>
      <c r="E48" s="13" t="s">
        <v>73</v>
      </c>
      <c r="F48" s="19">
        <v>1</v>
      </c>
      <c r="G48" s="19">
        <v>1</v>
      </c>
      <c r="H48" s="19">
        <v>1</v>
      </c>
      <c r="I48" s="19">
        <v>1</v>
      </c>
      <c r="J48" s="19"/>
      <c r="K48" s="19">
        <v>1</v>
      </c>
      <c r="L48" s="19">
        <v>1</v>
      </c>
      <c r="M48" s="19">
        <v>1</v>
      </c>
      <c r="N48" s="24">
        <v>1</v>
      </c>
      <c r="O48" s="24">
        <v>1</v>
      </c>
      <c r="P48" s="19">
        <v>1</v>
      </c>
      <c r="Q48" s="19"/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/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/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33">
        <f>SUM(F49:H49)+SUM(K49:O49)+SUM(R49:V49)+SUM(Y49:AC49)+SUM(AF49:AJ49)</f>
        <v>46</v>
      </c>
      <c r="AL48" s="33">
        <f>I49+J49+P49+Q49+W49+X49+AD49+AE49</f>
        <v>43</v>
      </c>
      <c r="AM48" s="34"/>
      <c r="AN48" s="34"/>
      <c r="AO48" s="34"/>
      <c r="AP48" s="15">
        <v>2</v>
      </c>
    </row>
    <row r="49" s="2" customFormat="1" spans="1:129">
      <c r="A49" s="3"/>
      <c r="B49" s="16"/>
      <c r="C49" s="17"/>
      <c r="D49" s="17"/>
      <c r="E49" s="17"/>
      <c r="F49" s="19">
        <v>2</v>
      </c>
      <c r="G49" s="19">
        <v>2</v>
      </c>
      <c r="H49" s="19"/>
      <c r="I49" s="19">
        <v>11</v>
      </c>
      <c r="J49" s="19"/>
      <c r="K49" s="19">
        <v>4</v>
      </c>
      <c r="L49" s="19">
        <v>2</v>
      </c>
      <c r="M49" s="19">
        <v>2</v>
      </c>
      <c r="N49" s="19"/>
      <c r="O49" s="19"/>
      <c r="P49" s="19">
        <v>12</v>
      </c>
      <c r="Q49" s="19"/>
      <c r="R49" s="19">
        <v>4</v>
      </c>
      <c r="S49" s="19">
        <v>2</v>
      </c>
      <c r="T49" s="19">
        <v>2</v>
      </c>
      <c r="U49" s="19"/>
      <c r="V49" s="19">
        <v>2</v>
      </c>
      <c r="W49" s="19">
        <v>12</v>
      </c>
      <c r="X49" s="19"/>
      <c r="Y49" s="19">
        <v>4</v>
      </c>
      <c r="Z49" s="19">
        <v>2</v>
      </c>
      <c r="AA49" s="19">
        <v>2</v>
      </c>
      <c r="AB49" s="19">
        <v>2</v>
      </c>
      <c r="AC49" s="19">
        <v>2</v>
      </c>
      <c r="AD49" s="19">
        <v>8</v>
      </c>
      <c r="AE49" s="19"/>
      <c r="AF49" s="19">
        <v>4</v>
      </c>
      <c r="AG49" s="19">
        <v>2</v>
      </c>
      <c r="AH49" s="19">
        <v>2</v>
      </c>
      <c r="AI49" s="19">
        <v>2</v>
      </c>
      <c r="AJ49" s="19">
        <v>2</v>
      </c>
      <c r="AK49" s="35"/>
      <c r="AL49" s="35"/>
      <c r="AM49" s="36"/>
      <c r="AN49" s="36"/>
      <c r="AO49" s="36"/>
      <c r="AP49" s="15"/>
      <c r="AQ49" s="3"/>
      <c r="AR49" s="3"/>
      <c r="AS49" s="3"/>
      <c r="AT49" s="3"/>
      <c r="AU49" s="3"/>
      <c r="AV49" s="3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</row>
    <row r="50" spans="2:42">
      <c r="B50" s="12">
        <v>4170044</v>
      </c>
      <c r="C50" s="13" t="s">
        <v>121</v>
      </c>
      <c r="D50" s="13" t="s">
        <v>93</v>
      </c>
      <c r="E50" s="13" t="s">
        <v>146</v>
      </c>
      <c r="F50" s="19">
        <v>1</v>
      </c>
      <c r="G50" s="19">
        <v>1</v>
      </c>
      <c r="H50" s="19">
        <v>1</v>
      </c>
      <c r="I50" s="26">
        <v>1</v>
      </c>
      <c r="J50" s="19"/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19">
        <v>1</v>
      </c>
      <c r="Q50" s="19"/>
      <c r="R50" s="19">
        <v>1</v>
      </c>
      <c r="S50" s="19">
        <v>1</v>
      </c>
      <c r="T50" s="19">
        <v>1</v>
      </c>
      <c r="U50" s="19">
        <v>1</v>
      </c>
      <c r="V50" s="19">
        <v>1</v>
      </c>
      <c r="W50" s="19">
        <v>1</v>
      </c>
      <c r="X50" s="19">
        <v>1</v>
      </c>
      <c r="Y50" s="19">
        <v>1</v>
      </c>
      <c r="Z50" s="19">
        <v>1</v>
      </c>
      <c r="AA50" s="19">
        <v>1</v>
      </c>
      <c r="AB50" s="19">
        <v>1</v>
      </c>
      <c r="AC50" s="19">
        <v>1</v>
      </c>
      <c r="AD50" s="19">
        <v>1</v>
      </c>
      <c r="AE50" s="19"/>
      <c r="AF50" s="19">
        <v>1</v>
      </c>
      <c r="AG50" s="19">
        <v>1</v>
      </c>
      <c r="AH50" s="19">
        <v>1</v>
      </c>
      <c r="AI50" s="19">
        <v>1</v>
      </c>
      <c r="AJ50" s="19">
        <v>1</v>
      </c>
      <c r="AK50" s="33">
        <f>SUM(F51:H51)+SUM(K51:O51)+SUM(R51:V51)+SUM(Y51:AC51)+SUM(AF51:AJ51)</f>
        <v>54</v>
      </c>
      <c r="AL50" s="33">
        <f>I51+J51+P51+Q51+W51+X51+AD51+AE51</f>
        <v>52</v>
      </c>
      <c r="AM50" s="34"/>
      <c r="AN50" s="34">
        <v>30</v>
      </c>
      <c r="AO50" s="34"/>
      <c r="AP50" s="15"/>
    </row>
    <row r="51" s="2" customFormat="1" spans="1:129">
      <c r="A51" s="3"/>
      <c r="B51" s="16"/>
      <c r="C51" s="17"/>
      <c r="D51" s="17"/>
      <c r="E51" s="17"/>
      <c r="F51" s="19">
        <v>2</v>
      </c>
      <c r="G51" s="19">
        <v>2</v>
      </c>
      <c r="H51" s="19">
        <v>2</v>
      </c>
      <c r="I51" s="19">
        <v>10</v>
      </c>
      <c r="J51" s="19"/>
      <c r="K51" s="19">
        <v>2</v>
      </c>
      <c r="L51" s="19">
        <v>4</v>
      </c>
      <c r="M51" s="19">
        <v>2</v>
      </c>
      <c r="N51" s="19">
        <v>2</v>
      </c>
      <c r="O51" s="19">
        <v>2</v>
      </c>
      <c r="P51" s="19">
        <v>10</v>
      </c>
      <c r="Q51" s="19"/>
      <c r="R51" s="19">
        <v>2</v>
      </c>
      <c r="S51" s="19">
        <v>4</v>
      </c>
      <c r="T51" s="19">
        <v>2</v>
      </c>
      <c r="U51" s="19">
        <v>2</v>
      </c>
      <c r="V51" s="19">
        <v>2</v>
      </c>
      <c r="W51" s="19">
        <v>12</v>
      </c>
      <c r="X51" s="19">
        <v>10</v>
      </c>
      <c r="Y51" s="19">
        <v>2</v>
      </c>
      <c r="Z51" s="19">
        <v>4</v>
      </c>
      <c r="AA51" s="19">
        <v>2</v>
      </c>
      <c r="AB51" s="19">
        <v>2</v>
      </c>
      <c r="AC51" s="19">
        <v>2</v>
      </c>
      <c r="AD51" s="19">
        <v>10</v>
      </c>
      <c r="AE51" s="19"/>
      <c r="AF51" s="19">
        <v>2</v>
      </c>
      <c r="AG51" s="19">
        <v>4</v>
      </c>
      <c r="AH51" s="19">
        <v>2</v>
      </c>
      <c r="AI51" s="19">
        <v>2</v>
      </c>
      <c r="AJ51" s="19">
        <v>2</v>
      </c>
      <c r="AK51" s="35"/>
      <c r="AL51" s="35"/>
      <c r="AM51" s="36"/>
      <c r="AN51" s="36"/>
      <c r="AO51" s="36"/>
      <c r="AP51" s="15"/>
      <c r="AQ51" s="3"/>
      <c r="AR51" s="3"/>
      <c r="AS51" s="3"/>
      <c r="AT51" s="3"/>
      <c r="AU51" s="3"/>
      <c r="AV51" s="3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</row>
    <row r="52" spans="2:42">
      <c r="B52" s="12"/>
      <c r="C52" s="13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33"/>
      <c r="AK52" s="33">
        <f>SUM(F53:H53)+SUM(K53:O53)+SUM(R53:V53)+SUM(Y53:AC53)+SUM(AF53:AJ53)</f>
        <v>0</v>
      </c>
      <c r="AL52" s="33">
        <f>I53+J53+P53+Q53+W53+X53+AD53+AE53</f>
        <v>0</v>
      </c>
      <c r="AM52" s="34"/>
      <c r="AN52" s="34"/>
      <c r="AO52" s="34"/>
      <c r="AP52" s="15"/>
    </row>
    <row r="53" s="2" customFormat="1" spans="1:129">
      <c r="A53" s="3"/>
      <c r="B53" s="20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7"/>
      <c r="AA53" s="22"/>
      <c r="AB53" s="22"/>
      <c r="AC53" s="22"/>
      <c r="AD53" s="22"/>
      <c r="AE53" s="22"/>
      <c r="AF53" s="22"/>
      <c r="AG53" s="22"/>
      <c r="AH53" s="22"/>
      <c r="AI53" s="22"/>
      <c r="AJ53" s="38"/>
      <c r="AK53" s="35"/>
      <c r="AL53" s="35"/>
      <c r="AM53" s="36"/>
      <c r="AN53" s="36"/>
      <c r="AO53" s="36"/>
      <c r="AP53" s="15"/>
      <c r="AQ53" s="3"/>
      <c r="AR53" s="3"/>
      <c r="AS53" s="3"/>
      <c r="AT53" s="3"/>
      <c r="AU53" s="3"/>
      <c r="AV53" s="3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</row>
    <row r="54" spans="17:30">
      <c r="Q54" s="3">
        <f>21*5</f>
        <v>105</v>
      </c>
      <c r="AD54" s="28"/>
    </row>
    <row r="55" spans="17:29">
      <c r="Q55" s="3">
        <f>18*5</f>
        <v>90</v>
      </c>
      <c r="AC55" s="29"/>
    </row>
    <row r="56" spans="17:29">
      <c r="Q56" s="3">
        <f>10*5</f>
        <v>50</v>
      </c>
      <c r="AC56" s="29"/>
    </row>
    <row r="57" spans="1:29">
      <c r="A57" s="3">
        <v>10</v>
      </c>
      <c r="Q57" s="3">
        <f>15*5</f>
        <v>75</v>
      </c>
      <c r="AC57" s="29"/>
    </row>
    <row r="58" spans="17:29">
      <c r="Q58" s="3">
        <f>23*5</f>
        <v>115</v>
      </c>
      <c r="AC58" s="29"/>
    </row>
    <row r="59" spans="29:29">
      <c r="AC59" s="29"/>
    </row>
  </sheetData>
  <mergeCells count="241">
    <mergeCell ref="AV24:AW2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K44:AK45"/>
    <mergeCell ref="AK46:AK47"/>
    <mergeCell ref="AK48:AK49"/>
    <mergeCell ref="AK50:AK51"/>
    <mergeCell ref="AK52:AK5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L26:AL27"/>
    <mergeCell ref="AL28:AL29"/>
    <mergeCell ref="AL30:AL31"/>
    <mergeCell ref="AL32:AL33"/>
    <mergeCell ref="AL34:AL35"/>
    <mergeCell ref="AL36:AL37"/>
    <mergeCell ref="AL38:AL39"/>
    <mergeCell ref="AL40:AL41"/>
    <mergeCell ref="AL42:AL43"/>
    <mergeCell ref="AL44:AL45"/>
    <mergeCell ref="AL46:AL47"/>
    <mergeCell ref="AL48:AL49"/>
    <mergeCell ref="AL50:AL51"/>
    <mergeCell ref="AL52:AL5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M26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  <mergeCell ref="AM48:AM49"/>
    <mergeCell ref="AM50:AM51"/>
    <mergeCell ref="AM52:AM53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40:AN41"/>
    <mergeCell ref="AN42:AN43"/>
    <mergeCell ref="AN44:AN45"/>
    <mergeCell ref="AN46:AN47"/>
    <mergeCell ref="AN48:AN49"/>
    <mergeCell ref="AN50:AN51"/>
    <mergeCell ref="AN52:AN53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  <mergeCell ref="AO50:AO51"/>
    <mergeCell ref="AO52:AO53"/>
    <mergeCell ref="AP6:AP7"/>
    <mergeCell ref="AP8:AP9"/>
    <mergeCell ref="AP10:AP11"/>
    <mergeCell ref="AP12:AP13"/>
    <mergeCell ref="AP14:AP15"/>
    <mergeCell ref="AP16:AP17"/>
    <mergeCell ref="AP18:AP19"/>
    <mergeCell ref="AP20:AP21"/>
    <mergeCell ref="AP22:AP23"/>
    <mergeCell ref="AP24:AP25"/>
    <mergeCell ref="AP26:AP27"/>
    <mergeCell ref="AP28:AP29"/>
    <mergeCell ref="AP30:AP31"/>
    <mergeCell ref="AP32:AP33"/>
    <mergeCell ref="AP34:AP35"/>
    <mergeCell ref="AP36:AP37"/>
    <mergeCell ref="AP38:AP39"/>
    <mergeCell ref="AP40:AP41"/>
    <mergeCell ref="AP42:AP43"/>
    <mergeCell ref="AP44:AP45"/>
    <mergeCell ref="AP46:AP47"/>
    <mergeCell ref="AP48:AP49"/>
    <mergeCell ref="AP50:AP51"/>
    <mergeCell ref="AP52:AP53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20"/>
  <sheetViews>
    <sheetView showGridLines="0" zoomScale="80" zoomScaleNormal="80" workbookViewId="0">
      <selection activeCell="G26" sqref="G26"/>
    </sheetView>
  </sheetViews>
  <sheetFormatPr defaultColWidth="9" defaultRowHeight="16.5"/>
  <cols>
    <col min="1" max="1" width="9" style="149"/>
    <col min="2" max="5" width="9.125" style="149" customWidth="1"/>
    <col min="6" max="30" width="7.625" style="149" customWidth="1"/>
    <col min="31" max="33" width="10.625" style="149" customWidth="1"/>
    <col min="34" max="16384" width="9" style="149"/>
  </cols>
  <sheetData>
    <row r="2" ht="20.25" spans="2:2">
      <c r="B2" s="150" t="s">
        <v>83</v>
      </c>
    </row>
    <row r="4" s="171" customFormat="1" ht="35.1" customHeight="1" spans="2:33">
      <c r="B4" s="151" t="s">
        <v>84</v>
      </c>
      <c r="C4" s="152" t="s">
        <v>85</v>
      </c>
      <c r="D4" s="152" t="s">
        <v>86</v>
      </c>
      <c r="E4" s="152" t="s">
        <v>2</v>
      </c>
      <c r="F4" s="141">
        <v>1</v>
      </c>
      <c r="G4" s="152">
        <v>2</v>
      </c>
      <c r="H4" s="152">
        <v>3</v>
      </c>
      <c r="I4" s="152">
        <v>4</v>
      </c>
      <c r="J4" s="130">
        <v>5</v>
      </c>
      <c r="K4" s="130">
        <v>6</v>
      </c>
      <c r="L4" s="152">
        <v>7</v>
      </c>
      <c r="M4" s="152">
        <v>8</v>
      </c>
      <c r="N4" s="152">
        <v>9</v>
      </c>
      <c r="O4" s="152">
        <v>10</v>
      </c>
      <c r="P4" s="152">
        <v>11</v>
      </c>
      <c r="Q4" s="130">
        <v>12</v>
      </c>
      <c r="R4" s="130">
        <v>13</v>
      </c>
      <c r="S4" s="152">
        <v>14</v>
      </c>
      <c r="T4" s="152">
        <v>15</v>
      </c>
      <c r="U4" s="152">
        <v>16</v>
      </c>
      <c r="V4" s="152">
        <v>17</v>
      </c>
      <c r="W4" s="152">
        <v>18</v>
      </c>
      <c r="X4" s="152">
        <v>19</v>
      </c>
      <c r="Y4" s="130">
        <v>20</v>
      </c>
      <c r="Z4" s="152">
        <v>21</v>
      </c>
      <c r="AA4" s="152">
        <v>22</v>
      </c>
      <c r="AB4" s="152">
        <v>23</v>
      </c>
      <c r="AC4" s="152">
        <v>24</v>
      </c>
      <c r="AD4" s="152">
        <v>25</v>
      </c>
      <c r="AE4" s="152" t="s">
        <v>87</v>
      </c>
      <c r="AF4" s="152" t="s">
        <v>88</v>
      </c>
      <c r="AG4" s="148" t="s">
        <v>89</v>
      </c>
    </row>
    <row r="5" ht="17.25" spans="2:33">
      <c r="B5" s="153">
        <v>5</v>
      </c>
      <c r="C5" s="154" t="s">
        <v>24</v>
      </c>
      <c r="D5" s="154" t="s">
        <v>90</v>
      </c>
      <c r="E5" s="154" t="s">
        <v>23</v>
      </c>
      <c r="F5" s="163"/>
      <c r="G5" s="163">
        <v>1</v>
      </c>
      <c r="H5" s="163">
        <v>1</v>
      </c>
      <c r="I5" s="163">
        <v>1</v>
      </c>
      <c r="J5" s="163"/>
      <c r="K5" s="163"/>
      <c r="L5" s="163">
        <v>1</v>
      </c>
      <c r="M5" s="163">
        <v>1</v>
      </c>
      <c r="N5" s="163">
        <v>1</v>
      </c>
      <c r="O5" s="163">
        <v>1</v>
      </c>
      <c r="P5" s="163">
        <v>1</v>
      </c>
      <c r="Q5" s="163"/>
      <c r="R5" s="163"/>
      <c r="S5" s="163">
        <v>1</v>
      </c>
      <c r="T5" s="163">
        <v>1</v>
      </c>
      <c r="U5" s="163">
        <v>1</v>
      </c>
      <c r="V5" s="163">
        <v>1</v>
      </c>
      <c r="W5" s="163">
        <v>1</v>
      </c>
      <c r="X5" s="163">
        <v>1</v>
      </c>
      <c r="Y5" s="163"/>
      <c r="Z5" s="163">
        <v>1</v>
      </c>
      <c r="AA5" s="163">
        <v>1</v>
      </c>
      <c r="AB5" s="163">
        <v>1</v>
      </c>
      <c r="AC5" s="163">
        <v>1</v>
      </c>
      <c r="AD5" s="163">
        <v>1</v>
      </c>
      <c r="AE5" s="155">
        <f>SUM(G6+H6+I6+L6+M6+N6+O6+P6+S6+T6+U6+V6+W6+Z6+AA6+AB6+AC6+AD6)</f>
        <v>17</v>
      </c>
      <c r="AF5" s="155">
        <f>J6+K6+Q6+R6+Y6</f>
        <v>14</v>
      </c>
      <c r="AG5" s="34"/>
    </row>
    <row r="6" spans="2:33">
      <c r="B6" s="156"/>
      <c r="C6" s="157"/>
      <c r="D6" s="157"/>
      <c r="E6" s="157"/>
      <c r="F6" s="164"/>
      <c r="G6" s="164"/>
      <c r="H6" s="164">
        <v>2</v>
      </c>
      <c r="I6" s="164"/>
      <c r="J6" s="164"/>
      <c r="K6" s="164">
        <v>8.5</v>
      </c>
      <c r="L6" s="164"/>
      <c r="M6" s="164"/>
      <c r="N6" s="164">
        <v>3</v>
      </c>
      <c r="O6" s="164">
        <v>1</v>
      </c>
      <c r="P6" s="164">
        <v>2</v>
      </c>
      <c r="Q6" s="164">
        <v>5.5</v>
      </c>
      <c r="R6" s="164"/>
      <c r="S6" s="164"/>
      <c r="T6" s="164">
        <v>2</v>
      </c>
      <c r="U6" s="164"/>
      <c r="V6" s="164"/>
      <c r="W6" s="164">
        <v>2</v>
      </c>
      <c r="X6" s="164"/>
      <c r="Y6" s="164"/>
      <c r="Z6" s="164">
        <v>1</v>
      </c>
      <c r="AA6" s="164"/>
      <c r="AB6" s="164">
        <v>2</v>
      </c>
      <c r="AC6" s="164">
        <v>2</v>
      </c>
      <c r="AD6" s="164"/>
      <c r="AE6" s="168"/>
      <c r="AF6" s="168"/>
      <c r="AG6" s="36"/>
    </row>
    <row r="7" spans="2:33">
      <c r="B7" s="156">
        <v>6</v>
      </c>
      <c r="C7" s="157" t="s">
        <v>28</v>
      </c>
      <c r="D7" s="157" t="s">
        <v>90</v>
      </c>
      <c r="E7" s="157" t="s">
        <v>27</v>
      </c>
      <c r="F7" s="165"/>
      <c r="G7" s="165">
        <v>1</v>
      </c>
      <c r="H7" s="165">
        <v>1</v>
      </c>
      <c r="I7" s="165">
        <v>1</v>
      </c>
      <c r="J7" s="165"/>
      <c r="K7" s="165"/>
      <c r="L7" s="165">
        <v>1</v>
      </c>
      <c r="M7" s="165">
        <v>1</v>
      </c>
      <c r="N7" s="165">
        <v>1</v>
      </c>
      <c r="O7" s="165">
        <v>1</v>
      </c>
      <c r="P7" s="165">
        <v>1</v>
      </c>
      <c r="Q7" s="165"/>
      <c r="R7" s="165"/>
      <c r="S7" s="165">
        <v>1</v>
      </c>
      <c r="T7" s="165">
        <v>1</v>
      </c>
      <c r="U7" s="165">
        <v>1</v>
      </c>
      <c r="V7" s="165">
        <v>1</v>
      </c>
      <c r="W7" s="165">
        <v>1</v>
      </c>
      <c r="X7" s="165">
        <v>1</v>
      </c>
      <c r="Y7" s="165"/>
      <c r="Z7" s="165">
        <v>1</v>
      </c>
      <c r="AA7" s="165">
        <v>1</v>
      </c>
      <c r="AB7" s="165">
        <v>1</v>
      </c>
      <c r="AC7" s="165">
        <v>1</v>
      </c>
      <c r="AD7" s="165">
        <v>1</v>
      </c>
      <c r="AE7" s="155">
        <f>SUM(G8+H8+I8+L8+M8+N8+O8+P8+S8+T8+U8+V8+W8+Z8+AA8+AB8+AC8+AD8)</f>
        <v>7</v>
      </c>
      <c r="AF7" s="155">
        <f>J8+K8+Q8+R8+Y8</f>
        <v>5</v>
      </c>
      <c r="AG7" s="89"/>
    </row>
    <row r="8" spans="2:33">
      <c r="B8" s="156"/>
      <c r="C8" s="157" t="s">
        <v>28</v>
      </c>
      <c r="D8" s="157" t="s">
        <v>90</v>
      </c>
      <c r="E8" s="157"/>
      <c r="F8" s="164"/>
      <c r="G8" s="164"/>
      <c r="H8" s="164">
        <v>2.5</v>
      </c>
      <c r="I8" s="164"/>
      <c r="J8" s="164">
        <v>5</v>
      </c>
      <c r="K8" s="164"/>
      <c r="L8" s="164"/>
      <c r="M8" s="164"/>
      <c r="N8" s="164"/>
      <c r="O8" s="164">
        <v>1.5</v>
      </c>
      <c r="P8" s="164"/>
      <c r="Q8" s="164"/>
      <c r="R8" s="164"/>
      <c r="S8" s="164">
        <v>1</v>
      </c>
      <c r="T8" s="164"/>
      <c r="U8" s="164"/>
      <c r="V8" s="164"/>
      <c r="W8" s="164"/>
      <c r="X8" s="164"/>
      <c r="Y8" s="164"/>
      <c r="Z8" s="164"/>
      <c r="AA8" s="164">
        <v>1</v>
      </c>
      <c r="AB8" s="164"/>
      <c r="AC8" s="164">
        <v>1</v>
      </c>
      <c r="AD8" s="164"/>
      <c r="AE8" s="168"/>
      <c r="AF8" s="168"/>
      <c r="AG8" s="36"/>
    </row>
    <row r="9" spans="2:33">
      <c r="B9" s="156">
        <v>7</v>
      </c>
      <c r="C9" s="157" t="s">
        <v>91</v>
      </c>
      <c r="D9" s="157" t="s">
        <v>90</v>
      </c>
      <c r="E9" s="157" t="s">
        <v>31</v>
      </c>
      <c r="F9" s="165"/>
      <c r="G9" s="165">
        <v>1</v>
      </c>
      <c r="H9" s="165">
        <v>1</v>
      </c>
      <c r="I9" s="165">
        <v>1</v>
      </c>
      <c r="J9" s="165"/>
      <c r="K9" s="165"/>
      <c r="L9" s="165">
        <v>1</v>
      </c>
      <c r="M9" s="165">
        <v>1</v>
      </c>
      <c r="N9" s="165">
        <v>1</v>
      </c>
      <c r="O9" s="165">
        <v>1</v>
      </c>
      <c r="P9" s="165">
        <v>1</v>
      </c>
      <c r="Q9" s="165"/>
      <c r="R9" s="165"/>
      <c r="S9" s="165">
        <v>1</v>
      </c>
      <c r="T9" s="165">
        <v>1</v>
      </c>
      <c r="U9" s="165">
        <v>1</v>
      </c>
      <c r="V9" s="165">
        <v>1</v>
      </c>
      <c r="W9" s="165">
        <v>1</v>
      </c>
      <c r="X9" s="165">
        <v>1</v>
      </c>
      <c r="Y9" s="165"/>
      <c r="Z9" s="165">
        <v>1</v>
      </c>
      <c r="AA9" s="165">
        <v>1</v>
      </c>
      <c r="AB9" s="165">
        <v>1</v>
      </c>
      <c r="AC9" s="165">
        <v>1</v>
      </c>
      <c r="AD9" s="165">
        <v>1</v>
      </c>
      <c r="AE9" s="155">
        <f>SUM(G10+H10+I10+L10+M10+N10+O10+P10+S10+T10+U10+V10+W10+Z10+AA10+AB10+AC10+AD10)</f>
        <v>0</v>
      </c>
      <c r="AF9" s="155">
        <f>J10+K10+Q10+R10+Y10</f>
        <v>0</v>
      </c>
      <c r="AG9" s="89"/>
    </row>
    <row r="10" spans="2:33">
      <c r="B10" s="156"/>
      <c r="C10" s="157" t="s">
        <v>91</v>
      </c>
      <c r="D10" s="157" t="s">
        <v>90</v>
      </c>
      <c r="E10" s="157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8"/>
      <c r="AF10" s="168"/>
      <c r="AG10" s="36"/>
    </row>
    <row r="11" spans="2:33">
      <c r="B11" s="156">
        <v>8</v>
      </c>
      <c r="C11" s="157" t="s">
        <v>28</v>
      </c>
      <c r="D11" s="157" t="s">
        <v>90</v>
      </c>
      <c r="E11" s="157" t="s">
        <v>34</v>
      </c>
      <c r="F11" s="165"/>
      <c r="G11" s="165">
        <v>1</v>
      </c>
      <c r="H11" s="165">
        <v>1</v>
      </c>
      <c r="I11" s="165">
        <v>1</v>
      </c>
      <c r="J11" s="165"/>
      <c r="K11" s="165"/>
      <c r="L11" s="165">
        <v>1</v>
      </c>
      <c r="M11" s="165">
        <v>1</v>
      </c>
      <c r="N11" s="165">
        <v>1</v>
      </c>
      <c r="O11" s="165">
        <v>1</v>
      </c>
      <c r="P11" s="144">
        <v>1</v>
      </c>
      <c r="Q11" s="165"/>
      <c r="R11" s="165"/>
      <c r="S11" s="165">
        <v>1</v>
      </c>
      <c r="T11" s="165">
        <v>1</v>
      </c>
      <c r="U11" s="165">
        <v>1</v>
      </c>
      <c r="V11" s="165">
        <v>1</v>
      </c>
      <c r="W11" s="165">
        <v>1</v>
      </c>
      <c r="X11" s="165">
        <v>1</v>
      </c>
      <c r="Y11" s="165"/>
      <c r="Z11" s="144">
        <v>1</v>
      </c>
      <c r="AA11" s="165">
        <v>1</v>
      </c>
      <c r="AB11" s="165">
        <v>1</v>
      </c>
      <c r="AC11" s="165">
        <v>1</v>
      </c>
      <c r="AD11" s="165">
        <v>1</v>
      </c>
      <c r="AE11" s="155">
        <f>SUM(G12+H12+I12+L12+M12+N12+O12+P12+S12+T12+U12+V12+W12+Z12+AA12+AB12+AC12+AD12)</f>
        <v>7</v>
      </c>
      <c r="AF11" s="155">
        <f>J12+K12+Q12+R12+Y12</f>
        <v>8</v>
      </c>
      <c r="AG11" s="89">
        <v>60</v>
      </c>
    </row>
    <row r="12" spans="2:33">
      <c r="B12" s="156"/>
      <c r="C12" s="157" t="s">
        <v>28</v>
      </c>
      <c r="D12" s="157" t="s">
        <v>90</v>
      </c>
      <c r="E12" s="157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>
        <v>8</v>
      </c>
      <c r="R12" s="164"/>
      <c r="S12" s="164"/>
      <c r="T12" s="164"/>
      <c r="U12" s="164"/>
      <c r="V12" s="164"/>
      <c r="W12" s="164"/>
      <c r="X12" s="164"/>
      <c r="Y12" s="164"/>
      <c r="Z12" s="164">
        <v>2</v>
      </c>
      <c r="AA12" s="164">
        <v>2</v>
      </c>
      <c r="AB12" s="164">
        <v>1</v>
      </c>
      <c r="AC12" s="164">
        <v>1</v>
      </c>
      <c r="AD12" s="164">
        <v>1</v>
      </c>
      <c r="AE12" s="168"/>
      <c r="AF12" s="168"/>
      <c r="AG12" s="36"/>
    </row>
    <row r="13" spans="2:33">
      <c r="B13" s="156">
        <v>9</v>
      </c>
      <c r="C13" s="157" t="s">
        <v>37</v>
      </c>
      <c r="D13" s="157" t="s">
        <v>92</v>
      </c>
      <c r="E13" s="157" t="s">
        <v>36</v>
      </c>
      <c r="F13" s="165"/>
      <c r="G13" s="165">
        <v>1</v>
      </c>
      <c r="H13" s="165">
        <v>1</v>
      </c>
      <c r="I13" s="165">
        <v>1</v>
      </c>
      <c r="J13" s="165"/>
      <c r="K13" s="165"/>
      <c r="L13" s="165">
        <v>1</v>
      </c>
      <c r="M13" s="165">
        <v>1</v>
      </c>
      <c r="N13" s="165">
        <v>1</v>
      </c>
      <c r="O13" s="165">
        <v>1</v>
      </c>
      <c r="P13" s="165"/>
      <c r="Q13" s="165"/>
      <c r="R13" s="165"/>
      <c r="S13" s="165">
        <v>1</v>
      </c>
      <c r="T13" s="165">
        <v>1</v>
      </c>
      <c r="U13" s="165">
        <v>1</v>
      </c>
      <c r="V13" s="165">
        <v>1</v>
      </c>
      <c r="W13" s="165">
        <v>1</v>
      </c>
      <c r="X13" s="165"/>
      <c r="Y13" s="165"/>
      <c r="Z13" s="165">
        <v>1</v>
      </c>
      <c r="AA13" s="165">
        <v>1</v>
      </c>
      <c r="AB13" s="165">
        <v>1</v>
      </c>
      <c r="AC13" s="165">
        <v>1</v>
      </c>
      <c r="AD13" s="165">
        <v>1</v>
      </c>
      <c r="AE13" s="155">
        <f>SUM(G14+H14+I14+L14+M14+N14+O14+P14+S14+T14+U14+V14+W14+Z14+AA14+AB14+AC14+AD14)</f>
        <v>66.5</v>
      </c>
      <c r="AF13" s="155">
        <f>J14+K14+Q14+R14+Y14</f>
        <v>18</v>
      </c>
      <c r="AG13" s="89"/>
    </row>
    <row r="14" spans="2:33">
      <c r="B14" s="156"/>
      <c r="C14" s="157" t="s">
        <v>37</v>
      </c>
      <c r="D14" s="157" t="s">
        <v>92</v>
      </c>
      <c r="E14" s="157"/>
      <c r="F14" s="164"/>
      <c r="G14" s="164">
        <v>3</v>
      </c>
      <c r="H14" s="164"/>
      <c r="I14" s="164">
        <v>8</v>
      </c>
      <c r="J14" s="164">
        <v>9</v>
      </c>
      <c r="K14" s="164"/>
      <c r="L14" s="164"/>
      <c r="M14" s="164">
        <v>1</v>
      </c>
      <c r="N14" s="164"/>
      <c r="O14" s="164"/>
      <c r="P14" s="164">
        <v>3</v>
      </c>
      <c r="Q14" s="164">
        <v>9</v>
      </c>
      <c r="R14" s="164"/>
      <c r="S14" s="164">
        <v>6</v>
      </c>
      <c r="T14" s="164">
        <v>6.5</v>
      </c>
      <c r="U14" s="164">
        <v>8.5</v>
      </c>
      <c r="V14" s="164">
        <v>7</v>
      </c>
      <c r="W14" s="164">
        <v>7</v>
      </c>
      <c r="X14" s="164">
        <v>4</v>
      </c>
      <c r="Y14" s="164"/>
      <c r="Z14" s="164">
        <v>6</v>
      </c>
      <c r="AA14" s="164">
        <v>6.5</v>
      </c>
      <c r="AB14" s="164">
        <v>2.5</v>
      </c>
      <c r="AC14" s="164"/>
      <c r="AD14" s="164">
        <v>1.5</v>
      </c>
      <c r="AE14" s="168"/>
      <c r="AF14" s="168"/>
      <c r="AG14" s="36"/>
    </row>
    <row r="15" spans="2:33">
      <c r="B15" s="156">
        <v>10</v>
      </c>
      <c r="C15" s="157" t="s">
        <v>91</v>
      </c>
      <c r="D15" s="157" t="s">
        <v>93</v>
      </c>
      <c r="E15" s="157" t="s">
        <v>40</v>
      </c>
      <c r="F15" s="165"/>
      <c r="G15" s="165">
        <v>1</v>
      </c>
      <c r="H15" s="165">
        <v>1</v>
      </c>
      <c r="I15" s="165">
        <v>1</v>
      </c>
      <c r="J15" s="165"/>
      <c r="K15" s="165"/>
      <c r="L15" s="165">
        <v>1</v>
      </c>
      <c r="M15" s="165">
        <v>1</v>
      </c>
      <c r="N15" s="165">
        <v>1</v>
      </c>
      <c r="O15" s="165">
        <v>1</v>
      </c>
      <c r="P15" s="165">
        <v>1</v>
      </c>
      <c r="Q15" s="165"/>
      <c r="R15" s="165"/>
      <c r="S15" s="165">
        <v>1</v>
      </c>
      <c r="T15" s="165">
        <v>1</v>
      </c>
      <c r="U15" s="165">
        <v>1</v>
      </c>
      <c r="V15" s="165">
        <v>1</v>
      </c>
      <c r="W15" s="165">
        <v>1</v>
      </c>
      <c r="X15" s="165">
        <v>1</v>
      </c>
      <c r="Y15" s="165"/>
      <c r="Z15" s="165">
        <v>1</v>
      </c>
      <c r="AA15" s="165">
        <v>1</v>
      </c>
      <c r="AB15" s="165">
        <v>1</v>
      </c>
      <c r="AC15" s="165">
        <v>1</v>
      </c>
      <c r="AD15" s="165">
        <v>1</v>
      </c>
      <c r="AE15" s="155">
        <f>SUM(G16+H16+I16+L16+M16+N16+O16+P16+S16+T16+U16+V16+W16+Z16+AA16+AB16+AC16+AD16)</f>
        <v>7</v>
      </c>
      <c r="AF15" s="155">
        <f>J16+K16+Q16+R16+Y16</f>
        <v>11</v>
      </c>
      <c r="AG15" s="89"/>
    </row>
    <row r="16" spans="2:33">
      <c r="B16" s="156"/>
      <c r="C16" s="157" t="s">
        <v>91</v>
      </c>
      <c r="D16" s="157" t="s">
        <v>93</v>
      </c>
      <c r="E16" s="157"/>
      <c r="F16" s="164"/>
      <c r="G16" s="164"/>
      <c r="H16" s="164"/>
      <c r="I16" s="164"/>
      <c r="J16" s="164"/>
      <c r="K16" s="164">
        <v>5</v>
      </c>
      <c r="L16" s="164"/>
      <c r="M16" s="164"/>
      <c r="N16" s="164"/>
      <c r="O16" s="164"/>
      <c r="P16" s="164">
        <v>2</v>
      </c>
      <c r="Q16" s="164">
        <v>6</v>
      </c>
      <c r="R16" s="164"/>
      <c r="S16" s="164"/>
      <c r="T16" s="164"/>
      <c r="U16" s="164"/>
      <c r="V16" s="164"/>
      <c r="W16" s="164">
        <v>2</v>
      </c>
      <c r="X16" s="164"/>
      <c r="Y16" s="164"/>
      <c r="Z16" s="164"/>
      <c r="AA16" s="164">
        <v>2</v>
      </c>
      <c r="AB16" s="164"/>
      <c r="AC16" s="164">
        <v>1</v>
      </c>
      <c r="AD16" s="164"/>
      <c r="AE16" s="168"/>
      <c r="AF16" s="168"/>
      <c r="AG16" s="36"/>
    </row>
    <row r="17" spans="2:33">
      <c r="B17" s="156">
        <v>11</v>
      </c>
      <c r="C17" s="157" t="s">
        <v>91</v>
      </c>
      <c r="D17" s="157" t="s">
        <v>94</v>
      </c>
      <c r="E17" s="157" t="s">
        <v>43</v>
      </c>
      <c r="F17" s="165"/>
      <c r="G17" s="165">
        <v>1</v>
      </c>
      <c r="H17" s="165">
        <v>1</v>
      </c>
      <c r="I17" s="165">
        <v>1</v>
      </c>
      <c r="J17" s="165"/>
      <c r="K17" s="165"/>
      <c r="L17" s="165">
        <v>1</v>
      </c>
      <c r="M17" s="165">
        <v>1</v>
      </c>
      <c r="N17" s="165">
        <v>1</v>
      </c>
      <c r="O17" s="165">
        <v>1</v>
      </c>
      <c r="P17" s="165">
        <v>1</v>
      </c>
      <c r="Q17" s="165"/>
      <c r="R17" s="165"/>
      <c r="S17" s="165">
        <v>1</v>
      </c>
      <c r="T17" s="165">
        <v>1</v>
      </c>
      <c r="U17" s="165">
        <v>1</v>
      </c>
      <c r="V17" s="165">
        <v>1</v>
      </c>
      <c r="W17" s="165">
        <v>1</v>
      </c>
      <c r="X17" s="165"/>
      <c r="Y17" s="165"/>
      <c r="Z17" s="165">
        <v>1</v>
      </c>
      <c r="AA17" s="165">
        <v>1</v>
      </c>
      <c r="AB17" s="165">
        <v>1</v>
      </c>
      <c r="AC17" s="165">
        <v>1</v>
      </c>
      <c r="AD17" s="165">
        <v>1</v>
      </c>
      <c r="AE17" s="155">
        <f>SUM(G18+H18+I18+L18+M18+N18+O18+P18+S18+T18+U18+V18+W18+Z18+AA18+AB18+AC18+AD18)</f>
        <v>0</v>
      </c>
      <c r="AF17" s="155">
        <f>J18+K18+Q18+R18+Y18</f>
        <v>0</v>
      </c>
      <c r="AG17" s="89"/>
    </row>
    <row r="18" spans="2:33">
      <c r="B18" s="156"/>
      <c r="C18" s="157" t="s">
        <v>91</v>
      </c>
      <c r="D18" s="157" t="s">
        <v>94</v>
      </c>
      <c r="E18" s="157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8"/>
      <c r="AF18" s="168"/>
      <c r="AG18" s="36"/>
    </row>
    <row r="19" spans="2:33">
      <c r="B19" s="156">
        <v>12</v>
      </c>
      <c r="C19" s="157" t="s">
        <v>91</v>
      </c>
      <c r="D19" s="157" t="s">
        <v>93</v>
      </c>
      <c r="E19" s="157" t="s">
        <v>95</v>
      </c>
      <c r="F19" s="165"/>
      <c r="G19" s="165">
        <v>1</v>
      </c>
      <c r="H19" s="165">
        <v>1</v>
      </c>
      <c r="I19" s="165">
        <v>1</v>
      </c>
      <c r="J19" s="165"/>
      <c r="K19" s="165"/>
      <c r="L19" s="165">
        <v>1</v>
      </c>
      <c r="M19" s="165">
        <v>1</v>
      </c>
      <c r="N19" s="165">
        <v>1</v>
      </c>
      <c r="O19" s="165">
        <v>1</v>
      </c>
      <c r="P19" s="165">
        <v>1</v>
      </c>
      <c r="Q19" s="165"/>
      <c r="R19" s="165"/>
      <c r="S19" s="165">
        <v>1</v>
      </c>
      <c r="T19" s="165">
        <v>1</v>
      </c>
      <c r="U19" s="165">
        <v>1</v>
      </c>
      <c r="V19" s="165">
        <v>1</v>
      </c>
      <c r="W19" s="165">
        <v>1</v>
      </c>
      <c r="X19" s="165">
        <v>1</v>
      </c>
      <c r="Y19" s="165"/>
      <c r="Z19" s="165">
        <v>1</v>
      </c>
      <c r="AA19" s="165">
        <v>1</v>
      </c>
      <c r="AB19" s="165">
        <v>1</v>
      </c>
      <c r="AC19" s="165">
        <v>1</v>
      </c>
      <c r="AD19" s="165">
        <v>1</v>
      </c>
      <c r="AE19" s="155">
        <f>SUM(G20+H20+I20+L20+M20+N20+O20+P20+S20+T20+U20+V20+W20+Z20+AA20+AB20+AC20+AD20)</f>
        <v>4</v>
      </c>
      <c r="AF19" s="155">
        <f>J20+K20+Q20+R20+Y20</f>
        <v>0</v>
      </c>
      <c r="AG19" s="89"/>
    </row>
    <row r="20" ht="17.25" spans="2:33">
      <c r="B20" s="160"/>
      <c r="C20" s="161" t="s">
        <v>91</v>
      </c>
      <c r="D20" s="161" t="s">
        <v>93</v>
      </c>
      <c r="E20" s="161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>
        <v>1</v>
      </c>
      <c r="T20" s="166"/>
      <c r="U20" s="166"/>
      <c r="V20" s="166"/>
      <c r="W20" s="166"/>
      <c r="X20" s="166"/>
      <c r="Y20" s="166"/>
      <c r="Z20" s="166">
        <v>1</v>
      </c>
      <c r="AA20" s="166">
        <v>2</v>
      </c>
      <c r="AB20" s="166"/>
      <c r="AC20" s="166"/>
      <c r="AD20" s="166"/>
      <c r="AE20" s="170"/>
      <c r="AF20" s="170"/>
      <c r="AG20" s="137"/>
    </row>
  </sheetData>
  <mergeCells count="56">
    <mergeCell ref="B5:B6"/>
    <mergeCell ref="B7:B8"/>
    <mergeCell ref="B9:B10"/>
    <mergeCell ref="B11:B12"/>
    <mergeCell ref="B13:B14"/>
    <mergeCell ref="B15:B16"/>
    <mergeCell ref="B17:B18"/>
    <mergeCell ref="B19:B20"/>
    <mergeCell ref="C5:C6"/>
    <mergeCell ref="C7:C8"/>
    <mergeCell ref="C9:C10"/>
    <mergeCell ref="C11:C12"/>
    <mergeCell ref="C13:C14"/>
    <mergeCell ref="C15:C16"/>
    <mergeCell ref="C17:C18"/>
    <mergeCell ref="C19:C20"/>
    <mergeCell ref="D5:D6"/>
    <mergeCell ref="D7:D8"/>
    <mergeCell ref="D9:D10"/>
    <mergeCell ref="D11:D12"/>
    <mergeCell ref="D13:D14"/>
    <mergeCell ref="D15:D16"/>
    <mergeCell ref="D17:D18"/>
    <mergeCell ref="D19:D20"/>
    <mergeCell ref="E5:E6"/>
    <mergeCell ref="E7:E8"/>
    <mergeCell ref="E9:E10"/>
    <mergeCell ref="E11:E12"/>
    <mergeCell ref="E13:E14"/>
    <mergeCell ref="E15:E16"/>
    <mergeCell ref="E17:E18"/>
    <mergeCell ref="E19:E20"/>
    <mergeCell ref="AE5:AE6"/>
    <mergeCell ref="AE7:AE8"/>
    <mergeCell ref="AE9:AE10"/>
    <mergeCell ref="AE11:AE12"/>
    <mergeCell ref="AE13:AE14"/>
    <mergeCell ref="AE15:AE16"/>
    <mergeCell ref="AE17:AE18"/>
    <mergeCell ref="AE19:AE20"/>
    <mergeCell ref="AF5:AF6"/>
    <mergeCell ref="AF7:AF8"/>
    <mergeCell ref="AF9:AF10"/>
    <mergeCell ref="AF11:AF12"/>
    <mergeCell ref="AF13:AF14"/>
    <mergeCell ref="AF15:AF16"/>
    <mergeCell ref="AF17:AF18"/>
    <mergeCell ref="AF19:AF20"/>
    <mergeCell ref="AG5:AG6"/>
    <mergeCell ref="AG7:AG8"/>
    <mergeCell ref="AG9:AG10"/>
    <mergeCell ref="AG11:AG12"/>
    <mergeCell ref="AG13:AG14"/>
    <mergeCell ref="AG15:AG16"/>
    <mergeCell ref="AG17:AG18"/>
    <mergeCell ref="AG19:AG20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22"/>
  <sheetViews>
    <sheetView showGridLines="0" zoomScale="80" zoomScaleNormal="80" topLeftCell="J1" workbookViewId="0">
      <selection activeCell="G26" sqref="G26"/>
    </sheetView>
  </sheetViews>
  <sheetFormatPr defaultColWidth="9" defaultRowHeight="16.5"/>
  <cols>
    <col min="1" max="5" width="9" style="149"/>
    <col min="6" max="39" width="8.25" style="149" customWidth="1"/>
    <col min="40" max="41" width="9" style="149"/>
    <col min="42" max="42" width="10.875" style="149" customWidth="1"/>
    <col min="43" max="16384" width="9" style="149"/>
  </cols>
  <sheetData>
    <row r="2" ht="20.25" spans="2:2">
      <c r="B2" s="150" t="s">
        <v>96</v>
      </c>
    </row>
    <row r="4" ht="18" spans="2:42">
      <c r="B4" s="151" t="s">
        <v>84</v>
      </c>
      <c r="C4" s="152" t="s">
        <v>85</v>
      </c>
      <c r="D4" s="152" t="s">
        <v>86</v>
      </c>
      <c r="E4" s="152" t="s">
        <v>2</v>
      </c>
      <c r="F4" s="152">
        <v>26</v>
      </c>
      <c r="G4" s="130">
        <v>27</v>
      </c>
      <c r="H4" s="152">
        <v>28</v>
      </c>
      <c r="I4" s="152">
        <v>29</v>
      </c>
      <c r="J4" s="152">
        <v>30</v>
      </c>
      <c r="K4" s="152">
        <v>31</v>
      </c>
      <c r="L4" s="7">
        <v>1</v>
      </c>
      <c r="M4" s="141">
        <v>2</v>
      </c>
      <c r="N4" s="141">
        <v>3</v>
      </c>
      <c r="O4" s="141">
        <v>4</v>
      </c>
      <c r="P4" s="141">
        <v>5</v>
      </c>
      <c r="Q4" s="141">
        <v>6</v>
      </c>
      <c r="R4" s="141">
        <v>7</v>
      </c>
      <c r="S4" s="141">
        <v>8</v>
      </c>
      <c r="T4" s="141">
        <v>9</v>
      </c>
      <c r="U4" s="141">
        <v>10</v>
      </c>
      <c r="V4" s="7">
        <v>11</v>
      </c>
      <c r="W4" s="7">
        <v>12</v>
      </c>
      <c r="X4" s="7">
        <v>13</v>
      </c>
      <c r="Y4" s="7">
        <v>14</v>
      </c>
      <c r="Z4" s="7">
        <v>15</v>
      </c>
      <c r="AA4" s="130">
        <v>16</v>
      </c>
      <c r="AB4" s="130">
        <v>17</v>
      </c>
      <c r="AC4" s="7">
        <v>18</v>
      </c>
      <c r="AD4" s="7">
        <v>19</v>
      </c>
      <c r="AE4" s="7">
        <v>20</v>
      </c>
      <c r="AF4" s="7">
        <v>21</v>
      </c>
      <c r="AG4" s="7">
        <v>22</v>
      </c>
      <c r="AH4" s="130">
        <v>23</v>
      </c>
      <c r="AI4" s="130">
        <v>24</v>
      </c>
      <c r="AJ4" s="7">
        <v>25</v>
      </c>
      <c r="AK4" s="7">
        <v>26</v>
      </c>
      <c r="AL4" s="7">
        <v>27</v>
      </c>
      <c r="AM4" s="7">
        <v>28</v>
      </c>
      <c r="AN4" s="152" t="s">
        <v>87</v>
      </c>
      <c r="AO4" s="152" t="s">
        <v>88</v>
      </c>
      <c r="AP4" s="148" t="s">
        <v>97</v>
      </c>
    </row>
    <row r="5" ht="17.25" spans="2:42">
      <c r="B5" s="153">
        <v>5</v>
      </c>
      <c r="C5" s="154" t="s">
        <v>24</v>
      </c>
      <c r="D5" s="154" t="s">
        <v>90</v>
      </c>
      <c r="E5" s="154" t="s">
        <v>23</v>
      </c>
      <c r="F5" s="155">
        <v>1</v>
      </c>
      <c r="G5" s="155"/>
      <c r="H5" s="155">
        <v>1</v>
      </c>
      <c r="I5" s="155">
        <v>1</v>
      </c>
      <c r="J5" s="155">
        <v>1</v>
      </c>
      <c r="K5" s="155">
        <v>1</v>
      </c>
      <c r="L5" s="163">
        <v>1</v>
      </c>
      <c r="M5" s="163"/>
      <c r="N5" s="163"/>
      <c r="O5" s="163"/>
      <c r="P5" s="163"/>
      <c r="Q5" s="163"/>
      <c r="R5" s="163"/>
      <c r="S5" s="163"/>
      <c r="T5" s="163"/>
      <c r="U5" s="163"/>
      <c r="V5" s="163">
        <v>1</v>
      </c>
      <c r="W5" s="163">
        <v>1</v>
      </c>
      <c r="X5" s="163">
        <v>1</v>
      </c>
      <c r="Y5" s="163">
        <v>1</v>
      </c>
      <c r="Z5" s="163">
        <v>1</v>
      </c>
      <c r="AA5" s="163"/>
      <c r="AB5" s="163"/>
      <c r="AC5" s="163">
        <v>1</v>
      </c>
      <c r="AD5" s="163">
        <v>1</v>
      </c>
      <c r="AE5" s="163">
        <v>1</v>
      </c>
      <c r="AF5" s="163">
        <v>1</v>
      </c>
      <c r="AG5" s="163">
        <v>1</v>
      </c>
      <c r="AH5" s="163"/>
      <c r="AI5" s="163"/>
      <c r="AJ5" s="163">
        <v>1</v>
      </c>
      <c r="AK5" s="167">
        <v>1</v>
      </c>
      <c r="AL5" s="167">
        <v>1</v>
      </c>
      <c r="AM5" s="167">
        <v>1</v>
      </c>
      <c r="AN5" s="155">
        <f>SUM(F6+H6+I6+J6+K6+L6+V6+W6+X6+Y6+Z6+AC6+AD6+AE6+AF6+AG6+AJ6+AK6+AL6+AM6)</f>
        <v>10.5</v>
      </c>
      <c r="AO5" s="155">
        <f>G6+M6+N6+O6+P6+Q6+R6+S6+T6+U6+AA6+AB6+AH6+AI6</f>
        <v>19.5</v>
      </c>
      <c r="AP5" s="34"/>
    </row>
    <row r="6" spans="2:42">
      <c r="B6" s="156"/>
      <c r="C6" s="157"/>
      <c r="D6" s="157"/>
      <c r="E6" s="157"/>
      <c r="F6" s="154"/>
      <c r="G6" s="154"/>
      <c r="H6" s="154"/>
      <c r="I6" s="154"/>
      <c r="J6" s="154"/>
      <c r="K6" s="154"/>
      <c r="L6" s="164"/>
      <c r="M6" s="164"/>
      <c r="N6" s="164">
        <v>4</v>
      </c>
      <c r="O6" s="164"/>
      <c r="P6" s="164"/>
      <c r="Q6" s="164"/>
      <c r="R6" s="164"/>
      <c r="S6" s="164"/>
      <c r="T6" s="164"/>
      <c r="U6" s="164">
        <v>3</v>
      </c>
      <c r="V6" s="164">
        <v>1</v>
      </c>
      <c r="W6" s="164">
        <v>2</v>
      </c>
      <c r="X6" s="164">
        <v>1</v>
      </c>
      <c r="Y6" s="164"/>
      <c r="Z6" s="164"/>
      <c r="AA6" s="164">
        <v>8.5</v>
      </c>
      <c r="AB6" s="164"/>
      <c r="AC6" s="164">
        <v>2</v>
      </c>
      <c r="AD6" s="164"/>
      <c r="AE6" s="164"/>
      <c r="AF6" s="164"/>
      <c r="AG6" s="164">
        <v>3.5</v>
      </c>
      <c r="AH6" s="164"/>
      <c r="AI6" s="164">
        <v>4</v>
      </c>
      <c r="AJ6" s="164">
        <v>1</v>
      </c>
      <c r="AK6" s="168"/>
      <c r="AL6" s="168"/>
      <c r="AM6" s="168"/>
      <c r="AN6" s="168"/>
      <c r="AO6" s="168"/>
      <c r="AP6" s="36"/>
    </row>
    <row r="7" spans="2:42">
      <c r="B7" s="156">
        <v>6</v>
      </c>
      <c r="C7" s="157" t="s">
        <v>28</v>
      </c>
      <c r="D7" s="157" t="s">
        <v>90</v>
      </c>
      <c r="E7" s="157" t="s">
        <v>27</v>
      </c>
      <c r="F7" s="158">
        <v>1</v>
      </c>
      <c r="G7" s="158"/>
      <c r="H7" s="158">
        <v>1</v>
      </c>
      <c r="I7" s="158">
        <v>1</v>
      </c>
      <c r="J7" s="158">
        <v>1</v>
      </c>
      <c r="K7" s="158">
        <v>1</v>
      </c>
      <c r="L7" s="165">
        <v>1</v>
      </c>
      <c r="M7" s="165"/>
      <c r="N7" s="165"/>
      <c r="O7" s="165"/>
      <c r="P7" s="165"/>
      <c r="Q7" s="165"/>
      <c r="R7" s="165"/>
      <c r="S7" s="165"/>
      <c r="T7" s="165"/>
      <c r="U7" s="165"/>
      <c r="V7" s="165">
        <v>1</v>
      </c>
      <c r="W7" s="165">
        <v>1</v>
      </c>
      <c r="X7" s="165">
        <v>1</v>
      </c>
      <c r="Y7" s="165">
        <v>1</v>
      </c>
      <c r="Z7" s="165">
        <v>1</v>
      </c>
      <c r="AA7" s="165"/>
      <c r="AB7" s="165"/>
      <c r="AC7" s="165">
        <v>1</v>
      </c>
      <c r="AD7" s="165">
        <v>1</v>
      </c>
      <c r="AE7" s="165">
        <v>1</v>
      </c>
      <c r="AF7" s="144">
        <v>1</v>
      </c>
      <c r="AG7" s="165">
        <v>1</v>
      </c>
      <c r="AH7" s="165"/>
      <c r="AI7" s="165"/>
      <c r="AJ7" s="165">
        <v>1</v>
      </c>
      <c r="AK7" s="167">
        <v>1</v>
      </c>
      <c r="AL7" s="167">
        <v>1</v>
      </c>
      <c r="AM7" s="167">
        <v>1</v>
      </c>
      <c r="AN7" s="155">
        <f>SUM(F8+H8+I8+J8+K8+L8+V8+W8+X8+Y8+Z8+AC8+AD8+AE8+AF8+AG8+AJ8+AK8+AL8+AM8)</f>
        <v>9</v>
      </c>
      <c r="AO7" s="155">
        <f>G8+M8+N8+O8+P8+Q8+R8+S8+T8+U8+AA8+AB8+AH8+AI8</f>
        <v>0</v>
      </c>
      <c r="AP7" s="89">
        <v>30</v>
      </c>
    </row>
    <row r="8" spans="2:42">
      <c r="B8" s="156"/>
      <c r="C8" s="157" t="s">
        <v>28</v>
      </c>
      <c r="D8" s="157" t="s">
        <v>90</v>
      </c>
      <c r="E8" s="157"/>
      <c r="F8" s="154"/>
      <c r="G8" s="154"/>
      <c r="H8" s="154"/>
      <c r="I8" s="154"/>
      <c r="J8" s="154"/>
      <c r="K8" s="15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>
        <v>2.5</v>
      </c>
      <c r="AD8" s="164"/>
      <c r="AE8" s="164"/>
      <c r="AF8" s="164"/>
      <c r="AG8" s="164">
        <v>1</v>
      </c>
      <c r="AH8" s="164"/>
      <c r="AI8" s="164"/>
      <c r="AJ8" s="164">
        <v>1</v>
      </c>
      <c r="AK8" s="168">
        <v>3.5</v>
      </c>
      <c r="AL8" s="168">
        <v>1</v>
      </c>
      <c r="AM8" s="168"/>
      <c r="AN8" s="168"/>
      <c r="AO8" s="168"/>
      <c r="AP8" s="36"/>
    </row>
    <row r="9" spans="2:42">
      <c r="B9" s="156">
        <v>7</v>
      </c>
      <c r="C9" s="157" t="s">
        <v>91</v>
      </c>
      <c r="D9" s="157" t="s">
        <v>90</v>
      </c>
      <c r="E9" s="157" t="s">
        <v>31</v>
      </c>
      <c r="F9" s="158">
        <v>1</v>
      </c>
      <c r="G9" s="158"/>
      <c r="H9" s="158">
        <v>1</v>
      </c>
      <c r="I9" s="158">
        <v>1</v>
      </c>
      <c r="J9" s="158">
        <v>1</v>
      </c>
      <c r="K9" s="158">
        <v>1</v>
      </c>
      <c r="L9" s="165">
        <v>1</v>
      </c>
      <c r="M9" s="165"/>
      <c r="N9" s="165"/>
      <c r="O9" s="165"/>
      <c r="P9" s="165"/>
      <c r="Q9" s="165"/>
      <c r="R9" s="165"/>
      <c r="S9" s="165"/>
      <c r="T9" s="165"/>
      <c r="U9" s="165"/>
      <c r="V9" s="165">
        <v>1</v>
      </c>
      <c r="W9" s="165">
        <v>1</v>
      </c>
      <c r="X9" s="165">
        <v>1</v>
      </c>
      <c r="Y9" s="165">
        <v>1</v>
      </c>
      <c r="Z9" s="165">
        <v>1</v>
      </c>
      <c r="AA9" s="165"/>
      <c r="AB9" s="165"/>
      <c r="AC9" s="165">
        <v>1</v>
      </c>
      <c r="AD9" s="165">
        <v>1</v>
      </c>
      <c r="AE9" s="165">
        <v>1</v>
      </c>
      <c r="AF9" s="165">
        <v>1</v>
      </c>
      <c r="AG9" s="165">
        <v>1</v>
      </c>
      <c r="AH9" s="165"/>
      <c r="AI9" s="165"/>
      <c r="AJ9" s="165">
        <v>1</v>
      </c>
      <c r="AK9" s="167">
        <v>1</v>
      </c>
      <c r="AL9" s="167">
        <v>1</v>
      </c>
      <c r="AM9" s="167">
        <v>1</v>
      </c>
      <c r="AN9" s="155">
        <f>SUM(F10+H10+I10+J10+K10+L10+V10+W10+X10+Y10+Z10+AC10+AD10+AE10+AF10+AG10+AJ10+AK10+AL10+AM10)</f>
        <v>0</v>
      </c>
      <c r="AO9" s="155">
        <f>G10+M10+N10+O10+P10+Q10+R10+S10+T10+U10+AA10+AB10+AH10+AI10</f>
        <v>0</v>
      </c>
      <c r="AP9" s="89"/>
    </row>
    <row r="10" spans="2:42">
      <c r="B10" s="156"/>
      <c r="C10" s="157" t="s">
        <v>91</v>
      </c>
      <c r="D10" s="157" t="s">
        <v>90</v>
      </c>
      <c r="E10" s="157"/>
      <c r="F10" s="154"/>
      <c r="G10" s="154"/>
      <c r="H10" s="154"/>
      <c r="I10" s="154"/>
      <c r="J10" s="154"/>
      <c r="K10" s="15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8"/>
      <c r="AL10" s="168"/>
      <c r="AM10" s="168"/>
      <c r="AN10" s="168"/>
      <c r="AO10" s="168"/>
      <c r="AP10" s="36"/>
    </row>
    <row r="11" spans="2:42">
      <c r="B11" s="156">
        <v>8</v>
      </c>
      <c r="C11" s="157" t="s">
        <v>28</v>
      </c>
      <c r="D11" s="157" t="s">
        <v>90</v>
      </c>
      <c r="E11" s="157" t="s">
        <v>34</v>
      </c>
      <c r="F11" s="158">
        <v>1</v>
      </c>
      <c r="G11" s="158"/>
      <c r="H11" s="158">
        <v>1</v>
      </c>
      <c r="I11" s="158">
        <v>1</v>
      </c>
      <c r="J11" s="158">
        <v>1</v>
      </c>
      <c r="K11" s="158">
        <v>1</v>
      </c>
      <c r="L11" s="165">
        <v>1</v>
      </c>
      <c r="M11" s="165"/>
      <c r="N11" s="165"/>
      <c r="O11" s="165"/>
      <c r="P11" s="165"/>
      <c r="Q11" s="165"/>
      <c r="R11" s="165"/>
      <c r="S11" s="165"/>
      <c r="T11" s="165"/>
      <c r="U11" s="165"/>
      <c r="V11" s="68">
        <v>1</v>
      </c>
      <c r="W11" s="165">
        <v>1</v>
      </c>
      <c r="X11" s="165">
        <v>1</v>
      </c>
      <c r="Y11" s="165">
        <v>1</v>
      </c>
      <c r="Z11" s="165">
        <v>1</v>
      </c>
      <c r="AA11" s="165"/>
      <c r="AB11" s="165"/>
      <c r="AC11" s="165">
        <v>1</v>
      </c>
      <c r="AD11" s="165">
        <v>1</v>
      </c>
      <c r="AE11" s="165">
        <v>1</v>
      </c>
      <c r="AF11" s="68">
        <v>1</v>
      </c>
      <c r="AG11" s="165">
        <v>1</v>
      </c>
      <c r="AH11" s="165"/>
      <c r="AI11" s="165"/>
      <c r="AJ11" s="165">
        <v>1</v>
      </c>
      <c r="AK11" s="167">
        <v>1</v>
      </c>
      <c r="AL11" s="167">
        <v>1</v>
      </c>
      <c r="AM11" s="167">
        <v>1</v>
      </c>
      <c r="AN11" s="155">
        <f>SUM(F12+H12+I12+J12+K12+L12+V12+W12+X12+Y12+Z12+AC12+AD12+AE12+AF12+AG12+AJ12+AK12+AL12+AM12)</f>
        <v>5</v>
      </c>
      <c r="AO11" s="155">
        <f>G12+M12+N12+O12+P12+Q12+R12+S12+T12+U12+AA12+AB12+AH12+AI12</f>
        <v>0</v>
      </c>
      <c r="AP11" s="89"/>
    </row>
    <row r="12" spans="2:42">
      <c r="B12" s="156"/>
      <c r="C12" s="157" t="s">
        <v>28</v>
      </c>
      <c r="D12" s="157" t="s">
        <v>90</v>
      </c>
      <c r="E12" s="157"/>
      <c r="F12" s="154"/>
      <c r="G12" s="154"/>
      <c r="H12" s="154"/>
      <c r="I12" s="154"/>
      <c r="J12" s="154"/>
      <c r="K12" s="15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>
        <v>1</v>
      </c>
      <c r="Z12" s="164"/>
      <c r="AA12" s="164"/>
      <c r="AB12" s="164"/>
      <c r="AC12" s="164"/>
      <c r="AD12" s="164"/>
      <c r="AE12" s="164"/>
      <c r="AF12" s="164">
        <v>1</v>
      </c>
      <c r="AG12" s="164">
        <v>1</v>
      </c>
      <c r="AH12" s="164"/>
      <c r="AI12" s="164"/>
      <c r="AJ12" s="164">
        <v>1</v>
      </c>
      <c r="AK12" s="168"/>
      <c r="AL12" s="168">
        <v>1</v>
      </c>
      <c r="AM12" s="168"/>
      <c r="AN12" s="168"/>
      <c r="AO12" s="168"/>
      <c r="AP12" s="36"/>
    </row>
    <row r="13" spans="2:42">
      <c r="B13" s="156">
        <v>9</v>
      </c>
      <c r="C13" s="157" t="s">
        <v>37</v>
      </c>
      <c r="D13" s="157" t="s">
        <v>92</v>
      </c>
      <c r="E13" s="157" t="s">
        <v>36</v>
      </c>
      <c r="F13" s="158">
        <v>1</v>
      </c>
      <c r="G13" s="158"/>
      <c r="H13" s="158">
        <v>1</v>
      </c>
      <c r="I13" s="158">
        <v>1</v>
      </c>
      <c r="J13" s="158">
        <v>1</v>
      </c>
      <c r="K13" s="158">
        <v>1</v>
      </c>
      <c r="L13" s="165">
        <v>1</v>
      </c>
      <c r="M13" s="165"/>
      <c r="N13" s="165"/>
      <c r="O13" s="165"/>
      <c r="P13" s="165"/>
      <c r="Q13" s="165"/>
      <c r="R13" s="165"/>
      <c r="S13" s="165"/>
      <c r="T13" s="165"/>
      <c r="U13" s="165"/>
      <c r="V13" s="165">
        <v>1</v>
      </c>
      <c r="W13" s="165">
        <v>1</v>
      </c>
      <c r="X13" s="165">
        <v>1</v>
      </c>
      <c r="Y13" s="165">
        <v>1</v>
      </c>
      <c r="Z13" s="165">
        <v>1</v>
      </c>
      <c r="AA13" s="165"/>
      <c r="AB13" s="165"/>
      <c r="AC13" s="165">
        <v>1</v>
      </c>
      <c r="AD13" s="165">
        <v>1</v>
      </c>
      <c r="AE13" s="165">
        <v>1</v>
      </c>
      <c r="AF13" s="165">
        <v>1</v>
      </c>
      <c r="AG13" s="165">
        <v>1</v>
      </c>
      <c r="AH13" s="165"/>
      <c r="AI13" s="165"/>
      <c r="AJ13" s="165">
        <v>1</v>
      </c>
      <c r="AK13" s="167">
        <v>1</v>
      </c>
      <c r="AL13" s="167">
        <v>1</v>
      </c>
      <c r="AM13" s="167">
        <v>1</v>
      </c>
      <c r="AN13" s="155">
        <f>SUM(F14+H14+I14+J14+K14+L14+V14+W14+X14+Y14+Z14+AC14+AD14+AE14+AF14+AG14+AJ14+AK14+AL14+AM14)</f>
        <v>75</v>
      </c>
      <c r="AO13" s="155">
        <f>G14+M14+N14+O14+P14+Q14+R14+S14+T14+U14+AA14+AB14+AH14+AI14</f>
        <v>0</v>
      </c>
      <c r="AP13" s="89"/>
    </row>
    <row r="14" spans="2:42">
      <c r="B14" s="156"/>
      <c r="C14" s="157" t="s">
        <v>37</v>
      </c>
      <c r="D14" s="157" t="s">
        <v>92</v>
      </c>
      <c r="E14" s="157"/>
      <c r="F14" s="154"/>
      <c r="G14" s="154"/>
      <c r="H14" s="154">
        <v>1.5</v>
      </c>
      <c r="I14" s="154">
        <v>7</v>
      </c>
      <c r="J14" s="154">
        <v>1</v>
      </c>
      <c r="K14" s="154">
        <v>3</v>
      </c>
      <c r="L14" s="164">
        <v>6</v>
      </c>
      <c r="M14" s="164"/>
      <c r="N14" s="164"/>
      <c r="O14" s="164"/>
      <c r="P14" s="164"/>
      <c r="Q14" s="164"/>
      <c r="R14" s="164"/>
      <c r="S14" s="164"/>
      <c r="T14" s="164"/>
      <c r="U14" s="164"/>
      <c r="V14" s="164">
        <v>1</v>
      </c>
      <c r="W14" s="164"/>
      <c r="X14" s="164">
        <v>1</v>
      </c>
      <c r="Y14" s="164">
        <v>7</v>
      </c>
      <c r="Z14" s="164"/>
      <c r="AA14" s="164"/>
      <c r="AB14" s="164"/>
      <c r="AC14" s="164">
        <v>6</v>
      </c>
      <c r="AD14" s="164">
        <v>6.5</v>
      </c>
      <c r="AE14" s="164">
        <v>6</v>
      </c>
      <c r="AF14" s="164">
        <v>8</v>
      </c>
      <c r="AG14" s="164">
        <v>2</v>
      </c>
      <c r="AH14" s="164"/>
      <c r="AI14" s="164"/>
      <c r="AJ14" s="164">
        <v>7.5</v>
      </c>
      <c r="AK14" s="168">
        <v>5</v>
      </c>
      <c r="AL14" s="168">
        <v>2.5</v>
      </c>
      <c r="AM14" s="168">
        <v>4</v>
      </c>
      <c r="AN14" s="168"/>
      <c r="AO14" s="168"/>
      <c r="AP14" s="36"/>
    </row>
    <row r="15" spans="2:42">
      <c r="B15" s="156">
        <v>10</v>
      </c>
      <c r="C15" s="157" t="s">
        <v>91</v>
      </c>
      <c r="D15" s="157" t="s">
        <v>93</v>
      </c>
      <c r="E15" s="157" t="s">
        <v>40</v>
      </c>
      <c r="F15" s="158">
        <v>1</v>
      </c>
      <c r="G15" s="158"/>
      <c r="H15" s="158">
        <v>1</v>
      </c>
      <c r="I15" s="158">
        <v>1</v>
      </c>
      <c r="J15" s="158">
        <v>1</v>
      </c>
      <c r="K15" s="158">
        <v>1</v>
      </c>
      <c r="L15" s="165">
        <v>1</v>
      </c>
      <c r="M15" s="165"/>
      <c r="N15" s="165"/>
      <c r="O15" s="165"/>
      <c r="P15" s="165"/>
      <c r="Q15" s="165"/>
      <c r="R15" s="165"/>
      <c r="S15" s="165"/>
      <c r="T15" s="165"/>
      <c r="U15" s="165"/>
      <c r="V15" s="165">
        <v>1</v>
      </c>
      <c r="W15" s="165">
        <v>1</v>
      </c>
      <c r="X15" s="165">
        <v>1</v>
      </c>
      <c r="Y15" s="165">
        <v>1</v>
      </c>
      <c r="Z15" s="165">
        <v>1</v>
      </c>
      <c r="AA15" s="165"/>
      <c r="AB15" s="165"/>
      <c r="AC15" s="165">
        <v>1</v>
      </c>
      <c r="AD15" s="165">
        <v>1</v>
      </c>
      <c r="AE15" s="165">
        <v>1</v>
      </c>
      <c r="AF15" s="165">
        <v>1</v>
      </c>
      <c r="AG15" s="165">
        <v>1</v>
      </c>
      <c r="AH15" s="165"/>
      <c r="AI15" s="165"/>
      <c r="AJ15" s="165">
        <v>1</v>
      </c>
      <c r="AK15" s="167">
        <v>1</v>
      </c>
      <c r="AL15" s="167">
        <v>1</v>
      </c>
      <c r="AM15" s="167">
        <v>1</v>
      </c>
      <c r="AN15" s="155">
        <f>SUM(F16+H16+I16+J16+K16+L16+V16+W16+X16+Y16+Z16+AC16+AD16+AE16+AF16+AG16+AJ16+AK16+AL16+AM16)</f>
        <v>3</v>
      </c>
      <c r="AO15" s="155">
        <f>G16+M16+N16+O16+P16+Q16+R16+S16+T16+U16+AA16+AB16+AH16+AI16</f>
        <v>12.5</v>
      </c>
      <c r="AP15" s="89"/>
    </row>
    <row r="16" spans="2:42">
      <c r="B16" s="156"/>
      <c r="C16" s="157" t="s">
        <v>91</v>
      </c>
      <c r="D16" s="157" t="s">
        <v>93</v>
      </c>
      <c r="E16" s="157"/>
      <c r="F16" s="154"/>
      <c r="G16" s="154"/>
      <c r="H16" s="154"/>
      <c r="I16" s="154"/>
      <c r="J16" s="154"/>
      <c r="K16" s="15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>
        <v>8.5</v>
      </c>
      <c r="AB16" s="164"/>
      <c r="AC16" s="164"/>
      <c r="AD16" s="164"/>
      <c r="AE16" s="164"/>
      <c r="AF16" s="164"/>
      <c r="AG16" s="164"/>
      <c r="AH16" s="164">
        <v>4</v>
      </c>
      <c r="AI16" s="164"/>
      <c r="AJ16" s="164">
        <v>1</v>
      </c>
      <c r="AK16" s="168">
        <v>1</v>
      </c>
      <c r="AL16" s="168">
        <v>1</v>
      </c>
      <c r="AM16" s="168"/>
      <c r="AN16" s="168"/>
      <c r="AO16" s="168"/>
      <c r="AP16" s="36"/>
    </row>
    <row r="17" spans="2:42">
      <c r="B17" s="156">
        <v>11</v>
      </c>
      <c r="C17" s="157" t="s">
        <v>91</v>
      </c>
      <c r="D17" s="157" t="s">
        <v>94</v>
      </c>
      <c r="E17" s="157" t="s">
        <v>43</v>
      </c>
      <c r="F17" s="158">
        <v>1</v>
      </c>
      <c r="G17" s="158"/>
      <c r="H17" s="158">
        <v>1</v>
      </c>
      <c r="I17" s="158">
        <v>1</v>
      </c>
      <c r="J17" s="158">
        <v>1</v>
      </c>
      <c r="K17" s="158">
        <v>1</v>
      </c>
      <c r="L17" s="165">
        <v>1</v>
      </c>
      <c r="M17" s="165"/>
      <c r="N17" s="165"/>
      <c r="O17" s="165"/>
      <c r="P17" s="165"/>
      <c r="Q17" s="165"/>
      <c r="R17" s="165"/>
      <c r="S17" s="165"/>
      <c r="T17" s="165"/>
      <c r="U17" s="165"/>
      <c r="V17" s="165">
        <v>1</v>
      </c>
      <c r="W17" s="165">
        <v>1</v>
      </c>
      <c r="X17" s="165">
        <v>1</v>
      </c>
      <c r="Y17" s="165">
        <v>1</v>
      </c>
      <c r="Z17" s="165">
        <v>1</v>
      </c>
      <c r="AA17" s="165"/>
      <c r="AB17" s="165"/>
      <c r="AC17" s="165">
        <v>1</v>
      </c>
      <c r="AD17" s="165">
        <v>1</v>
      </c>
      <c r="AE17" s="165">
        <v>1</v>
      </c>
      <c r="AF17" s="165">
        <v>1</v>
      </c>
      <c r="AG17" s="165">
        <v>1</v>
      </c>
      <c r="AH17" s="165"/>
      <c r="AI17" s="165"/>
      <c r="AJ17" s="165">
        <v>1</v>
      </c>
      <c r="AK17" s="167">
        <v>1</v>
      </c>
      <c r="AL17" s="167">
        <v>1</v>
      </c>
      <c r="AM17" s="167">
        <v>1</v>
      </c>
      <c r="AN17" s="155">
        <f>SUM(F18+H18+I18+J18+K18+L18+V18+W18+X18+Y18+Z18+AC18+AD18+AE18+AF18+AG18+AJ18+AK18+AL18+AM18)</f>
        <v>0</v>
      </c>
      <c r="AO17" s="155">
        <f>G18+M18+N18+O18+P18+Q18+R18+S18+T18+U18+AA18+AB18+AH18+AI18</f>
        <v>0</v>
      </c>
      <c r="AP17" s="89"/>
    </row>
    <row r="18" spans="2:42">
      <c r="B18" s="156"/>
      <c r="C18" s="157" t="s">
        <v>91</v>
      </c>
      <c r="D18" s="157" t="s">
        <v>94</v>
      </c>
      <c r="E18" s="157"/>
      <c r="F18" s="154"/>
      <c r="G18" s="154"/>
      <c r="H18" s="154"/>
      <c r="I18" s="154"/>
      <c r="J18" s="154"/>
      <c r="K18" s="15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8"/>
      <c r="AL18" s="168"/>
      <c r="AM18" s="168"/>
      <c r="AN18" s="168"/>
      <c r="AO18" s="168"/>
      <c r="AP18" s="36"/>
    </row>
    <row r="19" spans="2:42">
      <c r="B19" s="156">
        <v>12</v>
      </c>
      <c r="C19" s="157" t="s">
        <v>91</v>
      </c>
      <c r="D19" s="157" t="s">
        <v>93</v>
      </c>
      <c r="E19" s="157" t="s">
        <v>95</v>
      </c>
      <c r="F19" s="158">
        <v>1</v>
      </c>
      <c r="G19" s="158"/>
      <c r="H19" s="158">
        <v>1</v>
      </c>
      <c r="I19" s="158">
        <v>1</v>
      </c>
      <c r="J19" s="158">
        <v>1</v>
      </c>
      <c r="K19" s="158">
        <v>1</v>
      </c>
      <c r="L19" s="165">
        <v>1</v>
      </c>
      <c r="M19" s="165"/>
      <c r="N19" s="165"/>
      <c r="O19" s="165"/>
      <c r="P19" s="165"/>
      <c r="Q19" s="165"/>
      <c r="R19" s="165"/>
      <c r="S19" s="165"/>
      <c r="T19" s="165"/>
      <c r="U19" s="165"/>
      <c r="V19" s="165">
        <v>1</v>
      </c>
      <c r="W19" s="165">
        <v>1</v>
      </c>
      <c r="X19" s="165">
        <v>1</v>
      </c>
      <c r="Y19" s="165">
        <v>1</v>
      </c>
      <c r="Z19" s="165">
        <v>1</v>
      </c>
      <c r="AA19" s="165"/>
      <c r="AB19" s="165"/>
      <c r="AC19" s="165">
        <v>1</v>
      </c>
      <c r="AD19" s="165">
        <v>1</v>
      </c>
      <c r="AE19" s="165">
        <v>1</v>
      </c>
      <c r="AF19" s="165">
        <v>1</v>
      </c>
      <c r="AG19" s="165">
        <v>1</v>
      </c>
      <c r="AH19" s="165"/>
      <c r="AI19" s="165"/>
      <c r="AJ19" s="165">
        <v>1</v>
      </c>
      <c r="AK19" s="167">
        <v>1</v>
      </c>
      <c r="AL19" s="167">
        <v>1</v>
      </c>
      <c r="AM19" s="167">
        <v>1</v>
      </c>
      <c r="AN19" s="155">
        <f>SUM(F20+H20+I20+J20+K20+L20+V20+W20+X20+Y20+Z20+AC20+AD20+AE20+AF20+AG20+AJ20+AK20+AL20+AM20)</f>
        <v>7.5</v>
      </c>
      <c r="AO19" s="155">
        <f>G20+M20+N20+O20+P20+Q20+R20+S20+T20+U20+AA20+AB20+AH20+AI20</f>
        <v>4</v>
      </c>
      <c r="AP19" s="89"/>
    </row>
    <row r="20" spans="2:42">
      <c r="B20" s="156"/>
      <c r="C20" s="157" t="s">
        <v>91</v>
      </c>
      <c r="D20" s="157" t="s">
        <v>93</v>
      </c>
      <c r="E20" s="157"/>
      <c r="F20" s="154"/>
      <c r="G20" s="154"/>
      <c r="H20" s="154"/>
      <c r="I20" s="154"/>
      <c r="J20" s="154"/>
      <c r="K20" s="15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>
        <v>3.5</v>
      </c>
      <c r="AH20" s="164">
        <v>4</v>
      </c>
      <c r="AI20" s="164"/>
      <c r="AJ20" s="164">
        <v>1</v>
      </c>
      <c r="AK20" s="168">
        <v>3</v>
      </c>
      <c r="AL20" s="168"/>
      <c r="AM20" s="168"/>
      <c r="AN20" s="168"/>
      <c r="AO20" s="168"/>
      <c r="AP20" s="36"/>
    </row>
    <row r="21" spans="2:42">
      <c r="B21" s="156">
        <v>13</v>
      </c>
      <c r="C21" s="159" t="s">
        <v>24</v>
      </c>
      <c r="D21" s="157" t="s">
        <v>98</v>
      </c>
      <c r="E21" s="159" t="s">
        <v>99</v>
      </c>
      <c r="F21" s="158"/>
      <c r="G21" s="158"/>
      <c r="H21" s="158"/>
      <c r="I21" s="158"/>
      <c r="J21" s="158"/>
      <c r="K21" s="158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>
        <v>1</v>
      </c>
      <c r="AK21" s="169">
        <v>1</v>
      </c>
      <c r="AL21" s="167">
        <v>1</v>
      </c>
      <c r="AM21" s="167">
        <v>1</v>
      </c>
      <c r="AN21" s="155">
        <f>SUM(F22+H22+I22+J22+K22+L22+V22+W22+X22+Y22+Z22+AC22+AD22+AE22+AF22+AG22+AJ22+AK22+AL22+AM22)</f>
        <v>0</v>
      </c>
      <c r="AO21" s="155">
        <f>G22+M22+N22+O22+P22+Q22+R22+S22+T22+U22+AA22+AB22+AH22+AI22</f>
        <v>0</v>
      </c>
      <c r="AP21" s="89">
        <v>30</v>
      </c>
    </row>
    <row r="22" ht="17.25" spans="2:42">
      <c r="B22" s="160"/>
      <c r="C22" s="161"/>
      <c r="D22" s="161"/>
      <c r="E22" s="161"/>
      <c r="F22" s="162"/>
      <c r="G22" s="162"/>
      <c r="H22" s="162"/>
      <c r="I22" s="162"/>
      <c r="J22" s="162"/>
      <c r="K22" s="162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70"/>
      <c r="AL22" s="170"/>
      <c r="AM22" s="170"/>
      <c r="AN22" s="170"/>
      <c r="AO22" s="170"/>
      <c r="AP22" s="137"/>
    </row>
  </sheetData>
  <mergeCells count="63"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O5:AO6"/>
    <mergeCell ref="AO7:AO8"/>
    <mergeCell ref="AO9:AO10"/>
    <mergeCell ref="AO11:AO12"/>
    <mergeCell ref="AO13:AO14"/>
    <mergeCell ref="AO15:AO16"/>
    <mergeCell ref="AO17:AO18"/>
    <mergeCell ref="AO19:AO20"/>
    <mergeCell ref="AO21:AO22"/>
    <mergeCell ref="AP5:AP6"/>
    <mergeCell ref="AP7:AP8"/>
    <mergeCell ref="AP9:AP10"/>
    <mergeCell ref="AP11:AP12"/>
    <mergeCell ref="AP13:AP14"/>
    <mergeCell ref="AP15:AP16"/>
    <mergeCell ref="AP17:AP18"/>
    <mergeCell ref="AP19:AP20"/>
    <mergeCell ref="AP21:AP22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22"/>
  <sheetViews>
    <sheetView showGridLines="0" topLeftCell="P1" workbookViewId="0">
      <selection activeCell="G26" sqref="G26"/>
    </sheetView>
  </sheetViews>
  <sheetFormatPr defaultColWidth="9" defaultRowHeight="16.5"/>
  <cols>
    <col min="1" max="16384" width="9" style="3"/>
  </cols>
  <sheetData>
    <row r="2" spans="2:2">
      <c r="B2" s="5" t="s">
        <v>100</v>
      </c>
    </row>
    <row r="4" ht="18" spans="2:39">
      <c r="B4" s="6" t="s">
        <v>101</v>
      </c>
      <c r="C4" s="7" t="s">
        <v>102</v>
      </c>
      <c r="D4" s="30" t="s">
        <v>103</v>
      </c>
      <c r="E4" s="7" t="s">
        <v>2</v>
      </c>
      <c r="F4" s="7">
        <v>1</v>
      </c>
      <c r="G4" s="130">
        <v>2</v>
      </c>
      <c r="H4" s="130">
        <v>3</v>
      </c>
      <c r="I4" s="7">
        <v>4</v>
      </c>
      <c r="J4" s="7">
        <v>5</v>
      </c>
      <c r="K4" s="7">
        <v>6</v>
      </c>
      <c r="L4" s="7">
        <v>7</v>
      </c>
      <c r="M4" s="7">
        <v>8</v>
      </c>
      <c r="N4" s="130">
        <v>9</v>
      </c>
      <c r="O4" s="130">
        <v>10</v>
      </c>
      <c r="P4" s="7">
        <v>11</v>
      </c>
      <c r="Q4" s="7">
        <v>12</v>
      </c>
      <c r="R4" s="7">
        <v>13</v>
      </c>
      <c r="S4" s="7">
        <v>14</v>
      </c>
      <c r="T4" s="7">
        <v>15</v>
      </c>
      <c r="U4" s="130">
        <v>16</v>
      </c>
      <c r="V4" s="130">
        <v>17</v>
      </c>
      <c r="W4" s="7">
        <v>18</v>
      </c>
      <c r="X4" s="7">
        <v>19</v>
      </c>
      <c r="Y4" s="7">
        <v>20</v>
      </c>
      <c r="Z4" s="7">
        <v>21</v>
      </c>
      <c r="AA4" s="7">
        <v>22</v>
      </c>
      <c r="AB4" s="130">
        <v>23</v>
      </c>
      <c r="AC4" s="130">
        <v>24</v>
      </c>
      <c r="AD4" s="7">
        <v>25</v>
      </c>
      <c r="AE4" s="7">
        <v>26</v>
      </c>
      <c r="AF4" s="7">
        <v>27</v>
      </c>
      <c r="AG4" s="7">
        <v>28</v>
      </c>
      <c r="AH4" s="7">
        <v>29</v>
      </c>
      <c r="AI4" s="130">
        <v>30</v>
      </c>
      <c r="AJ4" s="130">
        <v>31</v>
      </c>
      <c r="AK4" s="7" t="s">
        <v>104</v>
      </c>
      <c r="AL4" s="7" t="s">
        <v>105</v>
      </c>
      <c r="AM4" s="148" t="s">
        <v>89</v>
      </c>
    </row>
    <row r="5" ht="17.25" spans="2:39">
      <c r="B5" s="8">
        <v>5</v>
      </c>
      <c r="C5" s="147" t="s">
        <v>24</v>
      </c>
      <c r="D5" s="9" t="s">
        <v>98</v>
      </c>
      <c r="E5" s="9" t="s">
        <v>23</v>
      </c>
      <c r="F5" s="47">
        <v>1</v>
      </c>
      <c r="G5" s="47"/>
      <c r="H5" s="47"/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/>
      <c r="O5" s="47"/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/>
      <c r="V5" s="47"/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/>
      <c r="AC5" s="47"/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/>
      <c r="AJ5" s="47"/>
      <c r="AK5" s="33">
        <f>SUM(F6+I6+J6+K6+L6+M6+P6+Q6+R6+S6+T6+W6+X6+Y6+Z6+AA6+AD6+AE6+AF6+AG6+AH6)</f>
        <v>10</v>
      </c>
      <c r="AL5" s="33">
        <f>G6+H6+N6+O6+U6+V6+AB6+AC6+AI6+AJ6</f>
        <v>16</v>
      </c>
      <c r="AM5" s="34"/>
    </row>
    <row r="6" spans="2:39">
      <c r="B6" s="12"/>
      <c r="C6" s="13"/>
      <c r="D6" s="13"/>
      <c r="E6" s="13"/>
      <c r="F6" s="48">
        <v>3</v>
      </c>
      <c r="G6" s="48"/>
      <c r="H6" s="48">
        <v>4</v>
      </c>
      <c r="I6" s="48">
        <v>2</v>
      </c>
      <c r="J6" s="48">
        <v>1.5</v>
      </c>
      <c r="K6" s="48">
        <v>1</v>
      </c>
      <c r="L6" s="48"/>
      <c r="M6" s="48"/>
      <c r="N6" s="48"/>
      <c r="O6" s="48">
        <v>4</v>
      </c>
      <c r="P6" s="48"/>
      <c r="Q6" s="48"/>
      <c r="R6" s="48"/>
      <c r="S6" s="48"/>
      <c r="T6" s="48"/>
      <c r="U6" s="48"/>
      <c r="V6" s="48">
        <v>4</v>
      </c>
      <c r="W6" s="48"/>
      <c r="X6" s="48"/>
      <c r="Y6" s="48"/>
      <c r="Z6" s="48">
        <v>1</v>
      </c>
      <c r="AA6" s="48"/>
      <c r="AB6" s="48"/>
      <c r="AC6" s="48"/>
      <c r="AD6" s="48"/>
      <c r="AE6" s="48">
        <v>1.5</v>
      </c>
      <c r="AF6" s="48"/>
      <c r="AG6" s="48"/>
      <c r="AH6" s="48"/>
      <c r="AI6" s="48">
        <v>4</v>
      </c>
      <c r="AJ6" s="48"/>
      <c r="AK6" s="35"/>
      <c r="AL6" s="35"/>
      <c r="AM6" s="36"/>
    </row>
    <row r="7" spans="2:39">
      <c r="B7" s="12">
        <v>6</v>
      </c>
      <c r="C7" s="18" t="s">
        <v>28</v>
      </c>
      <c r="D7" s="13" t="s">
        <v>98</v>
      </c>
      <c r="E7" s="13" t="s">
        <v>27</v>
      </c>
      <c r="F7" s="68">
        <v>1</v>
      </c>
      <c r="G7" s="68"/>
      <c r="H7" s="68"/>
      <c r="I7" s="68">
        <v>1</v>
      </c>
      <c r="J7" s="68">
        <v>1</v>
      </c>
      <c r="K7" s="68">
        <v>1</v>
      </c>
      <c r="L7" s="68">
        <v>1</v>
      </c>
      <c r="M7" s="68">
        <v>1</v>
      </c>
      <c r="N7" s="68"/>
      <c r="O7" s="68"/>
      <c r="P7" s="68">
        <v>1</v>
      </c>
      <c r="Q7" s="68">
        <v>1</v>
      </c>
      <c r="R7" s="68">
        <v>1</v>
      </c>
      <c r="S7" s="68">
        <v>1</v>
      </c>
      <c r="T7" s="68">
        <v>1</v>
      </c>
      <c r="U7" s="68"/>
      <c r="V7" s="68"/>
      <c r="W7" s="68">
        <v>1</v>
      </c>
      <c r="X7" s="68">
        <v>1</v>
      </c>
      <c r="Y7" s="68">
        <v>1</v>
      </c>
      <c r="Z7" s="68">
        <v>1</v>
      </c>
      <c r="AA7" s="68">
        <v>1</v>
      </c>
      <c r="AB7" s="68"/>
      <c r="AC7" s="68"/>
      <c r="AD7" s="144">
        <v>1</v>
      </c>
      <c r="AE7" s="144">
        <v>1</v>
      </c>
      <c r="AF7" s="47">
        <v>1</v>
      </c>
      <c r="AG7" s="47">
        <v>1</v>
      </c>
      <c r="AH7" s="47">
        <v>1</v>
      </c>
      <c r="AI7" s="47"/>
      <c r="AJ7" s="47"/>
      <c r="AK7" s="33">
        <f>SUM(F8+I8+J8+K8+L8+M8+P8+Q8+R8+S8+T8+W8+X8+Y8+Z8+AA8+AD8+AE8+AF8+AG8+AH8)</f>
        <v>13</v>
      </c>
      <c r="AL7" s="33">
        <f>G8+H8+N8+O8+U8+V8+AB8+AC8+AI8+AJ8</f>
        <v>0</v>
      </c>
      <c r="AM7" s="89">
        <v>30</v>
      </c>
    </row>
    <row r="8" spans="2:39">
      <c r="B8" s="12"/>
      <c r="C8" s="18" t="s">
        <v>28</v>
      </c>
      <c r="D8" s="13" t="s">
        <v>90</v>
      </c>
      <c r="E8" s="13"/>
      <c r="F8" s="48"/>
      <c r="G8" s="48"/>
      <c r="H8" s="48"/>
      <c r="I8" s="48"/>
      <c r="J8" s="48">
        <v>1</v>
      </c>
      <c r="K8" s="48"/>
      <c r="L8" s="48"/>
      <c r="M8" s="48"/>
      <c r="N8" s="48"/>
      <c r="O8" s="48"/>
      <c r="P8" s="48">
        <v>1</v>
      </c>
      <c r="Q8" s="48"/>
      <c r="R8" s="48"/>
      <c r="S8" s="48"/>
      <c r="T8" s="48">
        <v>1</v>
      </c>
      <c r="U8" s="48"/>
      <c r="V8" s="48"/>
      <c r="W8" s="48"/>
      <c r="X8" s="48"/>
      <c r="Y8" s="48"/>
      <c r="Z8" s="48"/>
      <c r="AA8" s="48">
        <v>1</v>
      </c>
      <c r="AB8" s="48"/>
      <c r="AC8" s="48"/>
      <c r="AD8" s="48">
        <v>1.5</v>
      </c>
      <c r="AE8" s="48">
        <v>4</v>
      </c>
      <c r="AF8" s="48">
        <v>3.5</v>
      </c>
      <c r="AG8" s="48"/>
      <c r="AH8" s="48"/>
      <c r="AI8" s="48"/>
      <c r="AJ8" s="48"/>
      <c r="AK8" s="35"/>
      <c r="AL8" s="35"/>
      <c r="AM8" s="36"/>
    </row>
    <row r="9" spans="2:39">
      <c r="B9" s="12">
        <v>7</v>
      </c>
      <c r="C9" s="13" t="s">
        <v>106</v>
      </c>
      <c r="D9" s="13" t="s">
        <v>98</v>
      </c>
      <c r="E9" s="18" t="s">
        <v>107</v>
      </c>
      <c r="F9" s="68">
        <v>1</v>
      </c>
      <c r="G9" s="68"/>
      <c r="H9" s="68"/>
      <c r="I9" s="68">
        <v>1</v>
      </c>
      <c r="J9" s="68">
        <v>1</v>
      </c>
      <c r="K9" s="68">
        <v>1</v>
      </c>
      <c r="L9" s="68">
        <v>1</v>
      </c>
      <c r="M9" s="68">
        <v>1</v>
      </c>
      <c r="N9" s="68"/>
      <c r="O9" s="68"/>
      <c r="P9" s="68">
        <v>1</v>
      </c>
      <c r="Q9" s="68">
        <v>1</v>
      </c>
      <c r="R9" s="68">
        <v>1</v>
      </c>
      <c r="S9" s="68">
        <v>1</v>
      </c>
      <c r="T9" s="68">
        <v>1</v>
      </c>
      <c r="U9" s="68"/>
      <c r="V9" s="68"/>
      <c r="W9" s="68">
        <v>1</v>
      </c>
      <c r="X9" s="68">
        <v>1</v>
      </c>
      <c r="Y9" s="68">
        <v>1</v>
      </c>
      <c r="Z9" s="68">
        <v>1</v>
      </c>
      <c r="AA9" s="68">
        <v>1</v>
      </c>
      <c r="AB9" s="68"/>
      <c r="AC9" s="68"/>
      <c r="AD9" s="68">
        <v>1</v>
      </c>
      <c r="AE9" s="47">
        <v>1</v>
      </c>
      <c r="AF9" s="47">
        <v>1</v>
      </c>
      <c r="AG9" s="47">
        <v>1</v>
      </c>
      <c r="AH9" s="47">
        <v>1</v>
      </c>
      <c r="AI9" s="47"/>
      <c r="AJ9" s="47"/>
      <c r="AK9" s="33">
        <f>SUM(F10+I10+J10+K10+L10+M10+P10+Q10+R10+S10+T10+W10+X10+Y10+Z10+AA10+AD10+AE10+AF10+AG10+AH10)</f>
        <v>0</v>
      </c>
      <c r="AL9" s="33">
        <f>G10+H10+N10+O10+U10+V10+AB10+AC10+AI10+AJ10</f>
        <v>0</v>
      </c>
      <c r="AM9" s="89"/>
    </row>
    <row r="10" spans="2:39">
      <c r="B10" s="12"/>
      <c r="C10" s="13" t="s">
        <v>91</v>
      </c>
      <c r="D10" s="13" t="s">
        <v>90</v>
      </c>
      <c r="E10" s="13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35"/>
      <c r="AL10" s="35"/>
      <c r="AM10" s="36"/>
    </row>
    <row r="11" spans="2:39">
      <c r="B11" s="12">
        <v>8</v>
      </c>
      <c r="C11" s="18" t="s">
        <v>28</v>
      </c>
      <c r="D11" s="13" t="s">
        <v>98</v>
      </c>
      <c r="E11" s="13" t="s">
        <v>34</v>
      </c>
      <c r="F11" s="68">
        <v>1</v>
      </c>
      <c r="G11" s="68"/>
      <c r="H11" s="68"/>
      <c r="I11" s="68">
        <v>1</v>
      </c>
      <c r="J11" s="68">
        <v>1</v>
      </c>
      <c r="K11" s="68">
        <v>1</v>
      </c>
      <c r="L11" s="68">
        <v>1</v>
      </c>
      <c r="M11" s="143">
        <v>1</v>
      </c>
      <c r="N11" s="68"/>
      <c r="O11" s="68"/>
      <c r="P11" s="68">
        <v>1</v>
      </c>
      <c r="Q11" s="68">
        <v>1</v>
      </c>
      <c r="R11" s="68">
        <v>1</v>
      </c>
      <c r="S11" s="68">
        <v>1</v>
      </c>
      <c r="T11" s="68">
        <v>1</v>
      </c>
      <c r="U11" s="68"/>
      <c r="V11" s="68"/>
      <c r="W11" s="68">
        <v>1</v>
      </c>
      <c r="X11" s="68">
        <v>1</v>
      </c>
      <c r="Y11" s="68">
        <v>1</v>
      </c>
      <c r="Z11" s="68">
        <v>1</v>
      </c>
      <c r="AA11" s="68">
        <v>1</v>
      </c>
      <c r="AB11" s="68"/>
      <c r="AC11" s="68"/>
      <c r="AD11" s="68">
        <v>1</v>
      </c>
      <c r="AE11" s="47">
        <v>1</v>
      </c>
      <c r="AF11" s="47">
        <v>1</v>
      </c>
      <c r="AG11" s="47">
        <v>1</v>
      </c>
      <c r="AH11" s="47">
        <v>1</v>
      </c>
      <c r="AI11" s="47"/>
      <c r="AJ11" s="47"/>
      <c r="AK11" s="33">
        <f>SUM(F12+I12+J12+K12+L12+M12+P12+Q12+R12+S12+T12+W12+X12+Y12+Z12+AA12+AD12+AE12+AF12+AG12+AH12)</f>
        <v>16</v>
      </c>
      <c r="AL11" s="33">
        <f>G12+H12+N12+O12+U12+V12+AB12+AC12+AI12+AJ12</f>
        <v>10</v>
      </c>
      <c r="AM11" s="89"/>
    </row>
    <row r="12" spans="2:39">
      <c r="B12" s="12"/>
      <c r="C12" s="18" t="s">
        <v>28</v>
      </c>
      <c r="D12" s="13" t="s">
        <v>90</v>
      </c>
      <c r="E12" s="13"/>
      <c r="F12" s="48">
        <v>2</v>
      </c>
      <c r="G12" s="48"/>
      <c r="H12" s="48"/>
      <c r="I12" s="48"/>
      <c r="J12" s="48">
        <v>1</v>
      </c>
      <c r="K12" s="48"/>
      <c r="L12" s="48"/>
      <c r="M12" s="48"/>
      <c r="N12" s="48"/>
      <c r="O12" s="48">
        <v>3.5</v>
      </c>
      <c r="P12" s="48">
        <v>1.5</v>
      </c>
      <c r="Q12" s="48">
        <v>1</v>
      </c>
      <c r="R12" s="48"/>
      <c r="S12" s="48"/>
      <c r="T12" s="48">
        <v>2</v>
      </c>
      <c r="U12" s="48"/>
      <c r="V12" s="48"/>
      <c r="W12" s="48"/>
      <c r="X12" s="48"/>
      <c r="Y12" s="48"/>
      <c r="Z12" s="48">
        <v>1</v>
      </c>
      <c r="AA12" s="48"/>
      <c r="AB12" s="48"/>
      <c r="AC12" s="48">
        <v>3</v>
      </c>
      <c r="AD12" s="48">
        <v>1.5</v>
      </c>
      <c r="AE12" s="48">
        <v>4</v>
      </c>
      <c r="AF12" s="48">
        <v>1</v>
      </c>
      <c r="AG12" s="48">
        <v>1</v>
      </c>
      <c r="AH12" s="48"/>
      <c r="AI12" s="48">
        <v>3.5</v>
      </c>
      <c r="AJ12" s="48"/>
      <c r="AK12" s="35"/>
      <c r="AL12" s="35"/>
      <c r="AM12" s="36"/>
    </row>
    <row r="13" spans="2:39">
      <c r="B13" s="12">
        <v>9</v>
      </c>
      <c r="C13" s="18" t="s">
        <v>37</v>
      </c>
      <c r="D13" s="18" t="s">
        <v>108</v>
      </c>
      <c r="E13" s="13" t="s">
        <v>36</v>
      </c>
      <c r="F13" s="68">
        <v>1</v>
      </c>
      <c r="G13" s="68"/>
      <c r="H13" s="68"/>
      <c r="I13" s="68">
        <v>1</v>
      </c>
      <c r="J13" s="68">
        <v>1</v>
      </c>
      <c r="K13" s="68">
        <v>1</v>
      </c>
      <c r="L13" s="68">
        <v>1</v>
      </c>
      <c r="M13" s="68">
        <v>1</v>
      </c>
      <c r="N13" s="68"/>
      <c r="O13" s="68"/>
      <c r="P13" s="68">
        <v>1</v>
      </c>
      <c r="Q13" s="68">
        <v>1</v>
      </c>
      <c r="R13" s="68">
        <v>1</v>
      </c>
      <c r="S13" s="68">
        <v>1</v>
      </c>
      <c r="T13" s="68">
        <v>1</v>
      </c>
      <c r="U13" s="68"/>
      <c r="V13" s="68"/>
      <c r="W13" s="68">
        <v>1</v>
      </c>
      <c r="X13" s="68">
        <v>1</v>
      </c>
      <c r="Y13" s="68">
        <v>1</v>
      </c>
      <c r="Z13" s="68">
        <v>1</v>
      </c>
      <c r="AA13" s="68">
        <v>1</v>
      </c>
      <c r="AB13" s="68"/>
      <c r="AC13" s="68"/>
      <c r="AD13" s="68">
        <v>1</v>
      </c>
      <c r="AE13" s="47">
        <v>1</v>
      </c>
      <c r="AF13" s="47">
        <v>1</v>
      </c>
      <c r="AG13" s="47">
        <v>1</v>
      </c>
      <c r="AH13" s="47">
        <v>1</v>
      </c>
      <c r="AI13" s="47"/>
      <c r="AJ13" s="47"/>
      <c r="AK13" s="33">
        <f>SUM(F14+I14+J14+K14+L14+M14+P14+Q14+R14+S14+T14+W14+X14+Y14+Z14+AA14+AD14+AE14+AF14+AG14+AH14)</f>
        <v>71.5</v>
      </c>
      <c r="AL13" s="33">
        <f>G14+H14+N14+O14+U14+V14+AB14+AC14+AI14+AJ14</f>
        <v>37</v>
      </c>
      <c r="AM13" s="89"/>
    </row>
    <row r="14" spans="2:39">
      <c r="B14" s="12"/>
      <c r="C14" s="18" t="s">
        <v>37</v>
      </c>
      <c r="D14" s="18" t="s">
        <v>92</v>
      </c>
      <c r="E14" s="13"/>
      <c r="F14" s="48"/>
      <c r="G14" s="48"/>
      <c r="H14" s="48"/>
      <c r="I14" s="48"/>
      <c r="J14" s="48"/>
      <c r="K14" s="48"/>
      <c r="L14" s="48">
        <v>4.5</v>
      </c>
      <c r="M14" s="48">
        <v>4</v>
      </c>
      <c r="N14" s="48">
        <v>9.5</v>
      </c>
      <c r="O14" s="48">
        <v>7</v>
      </c>
      <c r="P14" s="48"/>
      <c r="Q14" s="48">
        <v>5</v>
      </c>
      <c r="R14" s="48">
        <v>7.5</v>
      </c>
      <c r="S14" s="48">
        <v>6.5</v>
      </c>
      <c r="T14" s="48">
        <v>4</v>
      </c>
      <c r="U14" s="48">
        <v>9</v>
      </c>
      <c r="V14" s="48">
        <v>11.5</v>
      </c>
      <c r="W14" s="48"/>
      <c r="X14" s="48">
        <v>4</v>
      </c>
      <c r="Y14" s="48">
        <v>7.5</v>
      </c>
      <c r="Z14" s="48">
        <v>5.5</v>
      </c>
      <c r="AA14" s="48">
        <v>2</v>
      </c>
      <c r="AB14" s="48"/>
      <c r="AC14" s="48"/>
      <c r="AD14" s="48">
        <v>6</v>
      </c>
      <c r="AE14" s="48">
        <v>5.5</v>
      </c>
      <c r="AF14" s="48">
        <v>1</v>
      </c>
      <c r="AG14" s="48">
        <v>7.5</v>
      </c>
      <c r="AH14" s="48">
        <v>1</v>
      </c>
      <c r="AI14" s="48"/>
      <c r="AJ14" s="48"/>
      <c r="AK14" s="35"/>
      <c r="AL14" s="35"/>
      <c r="AM14" s="36"/>
    </row>
    <row r="15" spans="2:39">
      <c r="B15" s="12">
        <v>10</v>
      </c>
      <c r="C15" s="13" t="s">
        <v>106</v>
      </c>
      <c r="D15" s="13" t="s">
        <v>93</v>
      </c>
      <c r="E15" s="18" t="s">
        <v>109</v>
      </c>
      <c r="F15" s="68">
        <v>1</v>
      </c>
      <c r="G15" s="68"/>
      <c r="H15" s="68"/>
      <c r="I15" s="68">
        <v>1</v>
      </c>
      <c r="J15" s="68">
        <v>1</v>
      </c>
      <c r="K15" s="68">
        <v>1</v>
      </c>
      <c r="L15" s="68">
        <v>1</v>
      </c>
      <c r="M15" s="68">
        <v>1</v>
      </c>
      <c r="N15" s="68"/>
      <c r="O15" s="68"/>
      <c r="P15" s="68">
        <v>1</v>
      </c>
      <c r="Q15" s="68">
        <v>1</v>
      </c>
      <c r="R15" s="68">
        <v>1</v>
      </c>
      <c r="S15" s="68">
        <v>1</v>
      </c>
      <c r="T15" s="68">
        <v>1</v>
      </c>
      <c r="U15" s="68"/>
      <c r="V15" s="68"/>
      <c r="W15" s="68">
        <v>1</v>
      </c>
      <c r="X15" s="68">
        <v>1</v>
      </c>
      <c r="Y15" s="68">
        <v>1</v>
      </c>
      <c r="Z15" s="68">
        <v>1</v>
      </c>
      <c r="AA15" s="68">
        <v>1</v>
      </c>
      <c r="AB15" s="68"/>
      <c r="AC15" s="68"/>
      <c r="AD15" s="68">
        <v>1</v>
      </c>
      <c r="AE15" s="47">
        <v>1</v>
      </c>
      <c r="AF15" s="47">
        <v>1</v>
      </c>
      <c r="AG15" s="47">
        <v>1</v>
      </c>
      <c r="AH15" s="47">
        <v>1</v>
      </c>
      <c r="AI15" s="47"/>
      <c r="AJ15" s="47"/>
      <c r="AK15" s="33">
        <f>SUM(F16+I16+J16+K16+L16+M16+P16+Q16+R16+S16+T16+W16+X16+Y16+Z16+AA16+AD16+AE16+AF16+AG16+AH16)</f>
        <v>7</v>
      </c>
      <c r="AL15" s="33">
        <f>G16+H16+N16+O16+U16+V16+AB16+AC16+AI16+AJ16</f>
        <v>14</v>
      </c>
      <c r="AM15" s="89"/>
    </row>
    <row r="16" spans="2:39">
      <c r="B16" s="12"/>
      <c r="C16" s="13" t="s">
        <v>91</v>
      </c>
      <c r="D16" s="13" t="s">
        <v>93</v>
      </c>
      <c r="E16" s="13"/>
      <c r="F16" s="48"/>
      <c r="G16" s="48"/>
      <c r="H16" s="48"/>
      <c r="I16" s="48">
        <v>1</v>
      </c>
      <c r="J16" s="48">
        <v>1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>
        <v>1</v>
      </c>
      <c r="AA16" s="48"/>
      <c r="AB16" s="48"/>
      <c r="AC16" s="48">
        <v>4</v>
      </c>
      <c r="AD16" s="48">
        <v>2</v>
      </c>
      <c r="AE16" s="48">
        <v>2</v>
      </c>
      <c r="AF16" s="48"/>
      <c r="AG16" s="48"/>
      <c r="AH16" s="48"/>
      <c r="AI16" s="48">
        <v>10</v>
      </c>
      <c r="AJ16" s="48"/>
      <c r="AK16" s="35"/>
      <c r="AL16" s="35"/>
      <c r="AM16" s="36"/>
    </row>
    <row r="17" spans="2:39">
      <c r="B17" s="12">
        <v>11</v>
      </c>
      <c r="C17" s="13" t="s">
        <v>106</v>
      </c>
      <c r="D17" s="13" t="s">
        <v>110</v>
      </c>
      <c r="E17" s="13" t="s">
        <v>43</v>
      </c>
      <c r="F17" s="68">
        <v>1</v>
      </c>
      <c r="G17" s="68"/>
      <c r="H17" s="68"/>
      <c r="I17" s="68">
        <v>1</v>
      </c>
      <c r="J17" s="68">
        <v>1</v>
      </c>
      <c r="K17" s="68">
        <v>1</v>
      </c>
      <c r="L17" s="68">
        <v>1</v>
      </c>
      <c r="M17" s="68">
        <v>1</v>
      </c>
      <c r="N17" s="68"/>
      <c r="O17" s="68"/>
      <c r="P17" s="68">
        <v>1</v>
      </c>
      <c r="Q17" s="68">
        <v>1</v>
      </c>
      <c r="R17" s="68">
        <v>1</v>
      </c>
      <c r="S17" s="68">
        <v>1</v>
      </c>
      <c r="T17" s="68">
        <v>1</v>
      </c>
      <c r="U17" s="68"/>
      <c r="V17" s="68"/>
      <c r="W17" s="68">
        <v>1</v>
      </c>
      <c r="X17" s="68">
        <v>1</v>
      </c>
      <c r="Y17" s="68">
        <v>1</v>
      </c>
      <c r="Z17" s="68">
        <v>1</v>
      </c>
      <c r="AA17" s="68">
        <v>1</v>
      </c>
      <c r="AB17" s="68"/>
      <c r="AC17" s="68"/>
      <c r="AD17" s="68">
        <v>1</v>
      </c>
      <c r="AE17" s="47">
        <v>1</v>
      </c>
      <c r="AF17" s="47">
        <v>1</v>
      </c>
      <c r="AG17" s="47">
        <v>1</v>
      </c>
      <c r="AH17" s="47">
        <v>1</v>
      </c>
      <c r="AI17" s="47"/>
      <c r="AJ17" s="47"/>
      <c r="AK17" s="33">
        <f>SUM(F18+I18+J18+K18+L18+M18+P18+Q18+R18+S18+T18+W18+X18+Y18+Z18+AA18+AD18+AE18+AF18+AG18+AH18)</f>
        <v>0</v>
      </c>
      <c r="AL17" s="33">
        <f>G18+H18+N18+O18+U18+V18+AB18+AC18+AI18+AJ18</f>
        <v>0</v>
      </c>
      <c r="AM17" s="89"/>
    </row>
    <row r="18" spans="2:39">
      <c r="B18" s="12"/>
      <c r="C18" s="13" t="s">
        <v>91</v>
      </c>
      <c r="D18" s="13" t="s">
        <v>94</v>
      </c>
      <c r="E18" s="13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35"/>
      <c r="AL18" s="35"/>
      <c r="AM18" s="36"/>
    </row>
    <row r="19" spans="2:39">
      <c r="B19" s="12">
        <v>12</v>
      </c>
      <c r="C19" s="13" t="s">
        <v>106</v>
      </c>
      <c r="D19" s="13" t="s">
        <v>93</v>
      </c>
      <c r="E19" s="13" t="s">
        <v>95</v>
      </c>
      <c r="F19" s="68">
        <v>1</v>
      </c>
      <c r="G19" s="68"/>
      <c r="H19" s="68"/>
      <c r="I19" s="68">
        <v>1</v>
      </c>
      <c r="J19" s="68">
        <v>1</v>
      </c>
      <c r="K19" s="68">
        <v>1</v>
      </c>
      <c r="L19" s="68">
        <v>1</v>
      </c>
      <c r="M19" s="68">
        <v>1</v>
      </c>
      <c r="N19" s="68"/>
      <c r="O19" s="68"/>
      <c r="P19" s="68">
        <v>1</v>
      </c>
      <c r="Q19" s="68">
        <v>1</v>
      </c>
      <c r="R19" s="68">
        <v>1</v>
      </c>
      <c r="S19" s="68">
        <v>1</v>
      </c>
      <c r="T19" s="68">
        <v>1</v>
      </c>
      <c r="U19" s="68"/>
      <c r="V19" s="68"/>
      <c r="W19" s="68">
        <v>1</v>
      </c>
      <c r="X19" s="68">
        <v>1</v>
      </c>
      <c r="Y19" s="68">
        <v>1</v>
      </c>
      <c r="Z19" s="68">
        <v>1</v>
      </c>
      <c r="AA19" s="68">
        <v>1</v>
      </c>
      <c r="AB19" s="68"/>
      <c r="AC19" s="68"/>
      <c r="AD19" s="68">
        <v>1</v>
      </c>
      <c r="AE19" s="47">
        <v>1</v>
      </c>
      <c r="AF19" s="47">
        <v>1</v>
      </c>
      <c r="AG19" s="47">
        <v>1</v>
      </c>
      <c r="AH19" s="47">
        <v>1</v>
      </c>
      <c r="AI19" s="47"/>
      <c r="AJ19" s="47"/>
      <c r="AK19" s="33">
        <f>SUM(F20+I20+J20+K20+L20+M20+P20+Q20+R20+S20+T20+W20+X20+Y20+Z20+AA20+AD20+AE20+AF20+AG20+AH20)</f>
        <v>17</v>
      </c>
      <c r="AL19" s="33">
        <f>G20+H20+N20+O20+U20+V20+AB20+AC20+AI20+AJ20</f>
        <v>10.5</v>
      </c>
      <c r="AM19" s="89"/>
    </row>
    <row r="20" spans="2:39">
      <c r="B20" s="12"/>
      <c r="C20" s="13" t="s">
        <v>91</v>
      </c>
      <c r="D20" s="13" t="s">
        <v>93</v>
      </c>
      <c r="E20" s="13"/>
      <c r="F20" s="48">
        <v>3</v>
      </c>
      <c r="G20" s="48">
        <v>5</v>
      </c>
      <c r="H20" s="48"/>
      <c r="I20" s="48">
        <v>2</v>
      </c>
      <c r="J20" s="48">
        <v>1</v>
      </c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>
        <v>1.5</v>
      </c>
      <c r="AD20" s="48">
        <v>3</v>
      </c>
      <c r="AE20" s="48">
        <v>3.5</v>
      </c>
      <c r="AF20" s="48">
        <v>3.5</v>
      </c>
      <c r="AG20" s="48">
        <v>1</v>
      </c>
      <c r="AH20" s="48"/>
      <c r="AI20" s="48">
        <v>4</v>
      </c>
      <c r="AJ20" s="48"/>
      <c r="AK20" s="35"/>
      <c r="AL20" s="35"/>
      <c r="AM20" s="36"/>
    </row>
    <row r="21" spans="2:39">
      <c r="B21" s="12">
        <v>13</v>
      </c>
      <c r="C21" s="18" t="s">
        <v>24</v>
      </c>
      <c r="D21" s="13" t="s">
        <v>98</v>
      </c>
      <c r="E21" s="18" t="s">
        <v>99</v>
      </c>
      <c r="F21" s="68">
        <v>1</v>
      </c>
      <c r="G21" s="68"/>
      <c r="H21" s="68"/>
      <c r="I21" s="68">
        <v>1</v>
      </c>
      <c r="J21" s="68">
        <v>1</v>
      </c>
      <c r="K21" s="68">
        <v>1</v>
      </c>
      <c r="L21" s="68">
        <v>1</v>
      </c>
      <c r="M21" s="68">
        <v>1</v>
      </c>
      <c r="N21" s="68"/>
      <c r="O21" s="68"/>
      <c r="P21" s="68">
        <v>1</v>
      </c>
      <c r="Q21" s="68">
        <v>1</v>
      </c>
      <c r="R21" s="68">
        <v>1</v>
      </c>
      <c r="S21" s="68">
        <v>1</v>
      </c>
      <c r="T21" s="68">
        <v>1</v>
      </c>
      <c r="U21" s="68"/>
      <c r="V21" s="68"/>
      <c r="W21" s="68">
        <v>1</v>
      </c>
      <c r="X21" s="68">
        <v>1</v>
      </c>
      <c r="Y21" s="68">
        <v>1</v>
      </c>
      <c r="Z21" s="68">
        <v>1</v>
      </c>
      <c r="AA21" s="68">
        <v>1</v>
      </c>
      <c r="AB21" s="68"/>
      <c r="AC21" s="68"/>
      <c r="AD21" s="68">
        <v>1</v>
      </c>
      <c r="AE21" s="47">
        <v>1</v>
      </c>
      <c r="AF21" s="47">
        <v>1</v>
      </c>
      <c r="AG21" s="47">
        <v>1</v>
      </c>
      <c r="AH21" s="47">
        <v>1</v>
      </c>
      <c r="AI21" s="47"/>
      <c r="AJ21" s="47"/>
      <c r="AK21" s="33">
        <f>SUM(F22+I22+J22+K22+L22+M22+P22+Q22+R22+S22+T22+W22+X22+Y22+Z22+AA22+AD22+AE22+AF22+AG22+AH22)</f>
        <v>1</v>
      </c>
      <c r="AL21" s="33">
        <f>G22+H22+N22+O22+U22+V22+AB22+AC22+AI22+AJ22</f>
        <v>3</v>
      </c>
      <c r="AM21" s="89">
        <v>30</v>
      </c>
    </row>
    <row r="22" ht="17.25" spans="2:39">
      <c r="B22" s="131"/>
      <c r="C22" s="132"/>
      <c r="D22" s="132"/>
      <c r="E22" s="132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>
        <v>3</v>
      </c>
      <c r="AD22" s="133">
        <v>1</v>
      </c>
      <c r="AE22" s="133"/>
      <c r="AF22" s="133"/>
      <c r="AG22" s="133"/>
      <c r="AH22" s="133"/>
      <c r="AI22" s="133"/>
      <c r="AJ22" s="133"/>
      <c r="AK22" s="136"/>
      <c r="AL22" s="136"/>
      <c r="AM22" s="137"/>
    </row>
  </sheetData>
  <mergeCells count="63"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M5:AM6"/>
    <mergeCell ref="AM7:AM8"/>
    <mergeCell ref="AM9:AM10"/>
    <mergeCell ref="AM11:AM12"/>
    <mergeCell ref="AM13:AM14"/>
    <mergeCell ref="AM15:AM16"/>
    <mergeCell ref="AM17:AM18"/>
    <mergeCell ref="AM19:AM20"/>
    <mergeCell ref="AM21:AM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22"/>
  <sheetViews>
    <sheetView showGridLines="0" topLeftCell="K1" workbookViewId="0">
      <selection activeCell="G26" sqref="G26"/>
    </sheetView>
  </sheetViews>
  <sheetFormatPr defaultColWidth="9" defaultRowHeight="16.5"/>
  <cols>
    <col min="1" max="5" width="9" style="3"/>
    <col min="6" max="35" width="7.625" style="3" customWidth="1"/>
    <col min="36" max="37" width="9" style="3"/>
    <col min="38" max="38" width="10.875" style="3" customWidth="1"/>
    <col min="39" max="16384" width="9" style="3"/>
  </cols>
  <sheetData>
    <row r="2" spans="2:2">
      <c r="B2" s="5" t="s">
        <v>111</v>
      </c>
    </row>
    <row r="4" ht="18" spans="2:38">
      <c r="B4" s="6" t="s">
        <v>84</v>
      </c>
      <c r="C4" s="7" t="s">
        <v>85</v>
      </c>
      <c r="D4" s="7" t="s">
        <v>86</v>
      </c>
      <c r="E4" s="7" t="s">
        <v>2</v>
      </c>
      <c r="F4" s="7">
        <v>1</v>
      </c>
      <c r="G4" s="7">
        <v>2</v>
      </c>
      <c r="H4" s="7">
        <v>3</v>
      </c>
      <c r="I4" s="7">
        <v>4</v>
      </c>
      <c r="J4" s="141">
        <v>5</v>
      </c>
      <c r="K4" s="130">
        <v>6</v>
      </c>
      <c r="L4" s="130">
        <v>7</v>
      </c>
      <c r="M4" s="7">
        <v>8</v>
      </c>
      <c r="N4" s="7">
        <v>9</v>
      </c>
      <c r="O4" s="7">
        <v>10</v>
      </c>
      <c r="P4" s="7">
        <v>11</v>
      </c>
      <c r="Q4" s="7">
        <v>12</v>
      </c>
      <c r="R4" s="130">
        <v>13</v>
      </c>
      <c r="S4" s="130">
        <v>14</v>
      </c>
      <c r="T4" s="7">
        <v>15</v>
      </c>
      <c r="U4" s="7">
        <v>16</v>
      </c>
      <c r="V4" s="7">
        <v>17</v>
      </c>
      <c r="W4" s="7">
        <v>18</v>
      </c>
      <c r="X4" s="7">
        <v>19</v>
      </c>
      <c r="Y4" s="130">
        <v>20</v>
      </c>
      <c r="Z4" s="130">
        <v>21</v>
      </c>
      <c r="AA4" s="7">
        <v>22</v>
      </c>
      <c r="AB4" s="7">
        <v>23</v>
      </c>
      <c r="AC4" s="7">
        <v>24</v>
      </c>
      <c r="AD4" s="7">
        <v>25</v>
      </c>
      <c r="AE4" s="7">
        <v>26</v>
      </c>
      <c r="AF4" s="130">
        <v>27</v>
      </c>
      <c r="AG4" s="7">
        <v>28</v>
      </c>
      <c r="AH4" s="7">
        <v>29</v>
      </c>
      <c r="AI4" s="7">
        <v>30</v>
      </c>
      <c r="AJ4" s="7" t="s">
        <v>87</v>
      </c>
      <c r="AK4" s="7" t="s">
        <v>88</v>
      </c>
      <c r="AL4" s="32" t="s">
        <v>97</v>
      </c>
    </row>
    <row r="5" ht="17.25" spans="2:38">
      <c r="B5" s="8">
        <v>5</v>
      </c>
      <c r="C5" s="9" t="s">
        <v>24</v>
      </c>
      <c r="D5" s="9" t="s">
        <v>90</v>
      </c>
      <c r="E5" s="9" t="s">
        <v>23</v>
      </c>
      <c r="F5" s="47">
        <v>1</v>
      </c>
      <c r="G5" s="47">
        <v>1</v>
      </c>
      <c r="H5" s="47">
        <v>1</v>
      </c>
      <c r="I5" s="47">
        <v>1</v>
      </c>
      <c r="J5" s="47"/>
      <c r="K5" s="47"/>
      <c r="L5" s="47"/>
      <c r="M5" s="47">
        <v>1</v>
      </c>
      <c r="N5" s="47">
        <v>1</v>
      </c>
      <c r="O5" s="47">
        <v>1</v>
      </c>
      <c r="P5" s="47">
        <v>1</v>
      </c>
      <c r="Q5" s="145">
        <v>0.5</v>
      </c>
      <c r="R5" s="47"/>
      <c r="S5" s="47"/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/>
      <c r="Z5" s="47"/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/>
      <c r="AG5" s="47">
        <v>1</v>
      </c>
      <c r="AH5" s="47">
        <v>1</v>
      </c>
      <c r="AI5" s="47">
        <v>1</v>
      </c>
      <c r="AJ5" s="33">
        <f>SUM(F6++G6+H6+I6+M6+N6+O6+P6+Q6+T6+U6+V6+W6+X6+AA6+AB6+AC6+AD6+AE6+AG6+AH6+AI6)</f>
        <v>7.5</v>
      </c>
      <c r="AK5" s="33">
        <f>J6+K6+L6+R6+S6+Y6+Z6+AF6</f>
        <v>4.5</v>
      </c>
      <c r="AL5" s="34"/>
    </row>
    <row r="6" spans="2:38">
      <c r="B6" s="12"/>
      <c r="C6" s="13"/>
      <c r="D6" s="13"/>
      <c r="E6" s="13"/>
      <c r="F6" s="48">
        <v>2</v>
      </c>
      <c r="G6" s="48"/>
      <c r="H6" s="48">
        <v>1</v>
      </c>
      <c r="I6" s="48">
        <v>1</v>
      </c>
      <c r="J6" s="48"/>
      <c r="K6" s="48"/>
      <c r="L6" s="48"/>
      <c r="M6" s="48">
        <v>1</v>
      </c>
      <c r="N6" s="48"/>
      <c r="O6" s="48"/>
      <c r="P6" s="48">
        <v>1</v>
      </c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146"/>
      <c r="AF6" s="146">
        <v>4.5</v>
      </c>
      <c r="AG6" s="146"/>
      <c r="AH6" s="146">
        <v>1.5</v>
      </c>
      <c r="AI6" s="146"/>
      <c r="AJ6" s="35"/>
      <c r="AK6" s="35"/>
      <c r="AL6" s="36"/>
    </row>
    <row r="7" spans="2:38">
      <c r="B7" s="12">
        <v>6</v>
      </c>
      <c r="C7" s="13" t="s">
        <v>28</v>
      </c>
      <c r="D7" s="13" t="s">
        <v>90</v>
      </c>
      <c r="E7" s="13" t="s">
        <v>27</v>
      </c>
      <c r="F7" s="68">
        <v>1</v>
      </c>
      <c r="G7" s="68">
        <v>1</v>
      </c>
      <c r="H7" s="68">
        <v>1</v>
      </c>
      <c r="I7" s="68">
        <v>1</v>
      </c>
      <c r="J7" s="68"/>
      <c r="K7" s="68"/>
      <c r="L7" s="68"/>
      <c r="M7" s="68">
        <v>1</v>
      </c>
      <c r="N7" s="68">
        <v>1</v>
      </c>
      <c r="O7" s="68">
        <v>1</v>
      </c>
      <c r="P7" s="68">
        <v>1</v>
      </c>
      <c r="Q7" s="68">
        <v>1</v>
      </c>
      <c r="R7" s="68"/>
      <c r="S7" s="68"/>
      <c r="T7" s="68">
        <v>1</v>
      </c>
      <c r="U7" s="68">
        <v>1</v>
      </c>
      <c r="V7" s="68">
        <v>1</v>
      </c>
      <c r="W7" s="68">
        <v>1</v>
      </c>
      <c r="X7" s="68">
        <v>1</v>
      </c>
      <c r="Y7" s="68"/>
      <c r="Z7" s="68"/>
      <c r="AA7" s="68">
        <v>1</v>
      </c>
      <c r="AB7" s="68">
        <v>1</v>
      </c>
      <c r="AC7" s="68">
        <v>1</v>
      </c>
      <c r="AD7" s="68">
        <v>1</v>
      </c>
      <c r="AE7" s="146">
        <v>1</v>
      </c>
      <c r="AF7" s="146"/>
      <c r="AG7" s="146">
        <v>1</v>
      </c>
      <c r="AH7" s="146">
        <v>1</v>
      </c>
      <c r="AI7" s="146">
        <v>1</v>
      </c>
      <c r="AJ7" s="33">
        <f>SUM(F8++G8+H8+I8+M8+N8+O8+P8+Q8+T8+U8+V8+W8+X8+AA8+AB8+AC8+AD8+AE8+AG8+AH8+AI8)</f>
        <v>12</v>
      </c>
      <c r="AK7" s="33">
        <f>J8+K8+L8+R8+S8+Y8+Z8+AF8</f>
        <v>0</v>
      </c>
      <c r="AL7" s="89"/>
    </row>
    <row r="8" spans="2:38">
      <c r="B8" s="12"/>
      <c r="C8" s="13" t="s">
        <v>28</v>
      </c>
      <c r="D8" s="13" t="s">
        <v>90</v>
      </c>
      <c r="E8" s="13"/>
      <c r="F8" s="48">
        <v>1.5</v>
      </c>
      <c r="G8" s="48"/>
      <c r="H8" s="48">
        <v>1</v>
      </c>
      <c r="I8" s="48"/>
      <c r="J8" s="48"/>
      <c r="K8" s="48"/>
      <c r="L8" s="48"/>
      <c r="M8" s="48"/>
      <c r="N8" s="48"/>
      <c r="O8" s="48"/>
      <c r="P8" s="48">
        <v>2.5</v>
      </c>
      <c r="Q8" s="48"/>
      <c r="R8" s="48"/>
      <c r="S8" s="48"/>
      <c r="T8" s="48">
        <v>1</v>
      </c>
      <c r="U8" s="48"/>
      <c r="V8" s="48">
        <v>1</v>
      </c>
      <c r="W8" s="48"/>
      <c r="X8" s="48"/>
      <c r="Y8" s="48"/>
      <c r="Z8" s="48"/>
      <c r="AA8" s="48"/>
      <c r="AB8" s="48"/>
      <c r="AC8" s="48"/>
      <c r="AD8" s="48">
        <v>2.5</v>
      </c>
      <c r="AE8" s="146">
        <v>1.5</v>
      </c>
      <c r="AF8" s="146"/>
      <c r="AG8" s="146"/>
      <c r="AH8" s="146">
        <v>1</v>
      </c>
      <c r="AI8" s="146"/>
      <c r="AJ8" s="35"/>
      <c r="AK8" s="35"/>
      <c r="AL8" s="36"/>
    </row>
    <row r="9" spans="2:38">
      <c r="B9" s="12">
        <v>7</v>
      </c>
      <c r="C9" s="13" t="s">
        <v>91</v>
      </c>
      <c r="D9" s="13" t="s">
        <v>90</v>
      </c>
      <c r="E9" s="13" t="s">
        <v>31</v>
      </c>
      <c r="F9" s="68">
        <v>1</v>
      </c>
      <c r="G9" s="68">
        <v>1</v>
      </c>
      <c r="H9" s="68">
        <v>1</v>
      </c>
      <c r="I9" s="68">
        <v>1</v>
      </c>
      <c r="J9" s="68"/>
      <c r="K9" s="68"/>
      <c r="L9" s="68"/>
      <c r="M9" s="68">
        <v>1</v>
      </c>
      <c r="N9" s="68">
        <v>1</v>
      </c>
      <c r="O9" s="68">
        <v>1</v>
      </c>
      <c r="P9" s="68">
        <v>1</v>
      </c>
      <c r="Q9" s="68">
        <v>1</v>
      </c>
      <c r="R9" s="68"/>
      <c r="S9" s="68"/>
      <c r="T9" s="68">
        <v>1</v>
      </c>
      <c r="U9" s="68">
        <v>1</v>
      </c>
      <c r="V9" s="68">
        <v>1</v>
      </c>
      <c r="W9" s="68">
        <v>1</v>
      </c>
      <c r="X9" s="68">
        <v>1</v>
      </c>
      <c r="Y9" s="68"/>
      <c r="Z9" s="68"/>
      <c r="AA9" s="68">
        <v>1</v>
      </c>
      <c r="AB9" s="68">
        <v>1</v>
      </c>
      <c r="AC9" s="68">
        <v>1</v>
      </c>
      <c r="AD9" s="68">
        <v>1</v>
      </c>
      <c r="AE9" s="146">
        <v>1</v>
      </c>
      <c r="AF9" s="146"/>
      <c r="AG9" s="146">
        <v>1</v>
      </c>
      <c r="AH9" s="146">
        <v>1</v>
      </c>
      <c r="AI9" s="146">
        <v>1</v>
      </c>
      <c r="AJ9" s="33">
        <f>SUM(F10++G10+H10+I10+M10+N10+O10+P10+Q10+T10+U10+V10+W10+X10+AA10+AB10+AC10+AD10+AE10+AG10+AH10+AI10)</f>
        <v>0</v>
      </c>
      <c r="AK9" s="33">
        <f>J10+K10+L10+R10+S10+Y10+Z10+AF10</f>
        <v>0</v>
      </c>
      <c r="AL9" s="89"/>
    </row>
    <row r="10" spans="2:38">
      <c r="B10" s="12"/>
      <c r="C10" s="13" t="s">
        <v>91</v>
      </c>
      <c r="D10" s="13" t="s">
        <v>90</v>
      </c>
      <c r="E10" s="13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146"/>
      <c r="AF10" s="146"/>
      <c r="AG10" s="146"/>
      <c r="AH10" s="146"/>
      <c r="AI10" s="146"/>
      <c r="AJ10" s="35"/>
      <c r="AK10" s="35"/>
      <c r="AL10" s="36"/>
    </row>
    <row r="11" spans="2:38">
      <c r="B11" s="12">
        <v>8</v>
      </c>
      <c r="C11" s="13" t="s">
        <v>28</v>
      </c>
      <c r="D11" s="13" t="s">
        <v>90</v>
      </c>
      <c r="E11" s="13" t="s">
        <v>34</v>
      </c>
      <c r="F11" s="68">
        <v>1</v>
      </c>
      <c r="G11" s="68">
        <v>1</v>
      </c>
      <c r="H11" s="68">
        <v>1</v>
      </c>
      <c r="I11" s="143">
        <v>1</v>
      </c>
      <c r="J11" s="68"/>
      <c r="K11" s="68"/>
      <c r="L11" s="68"/>
      <c r="M11" s="69">
        <v>1</v>
      </c>
      <c r="N11" s="68">
        <v>1</v>
      </c>
      <c r="O11" s="68">
        <v>1</v>
      </c>
      <c r="P11" s="68">
        <v>1</v>
      </c>
      <c r="Q11" s="68">
        <v>1</v>
      </c>
      <c r="R11" s="68"/>
      <c r="S11" s="68"/>
      <c r="T11" s="68">
        <v>1</v>
      </c>
      <c r="U11" s="68">
        <v>1</v>
      </c>
      <c r="V11" s="68">
        <v>1</v>
      </c>
      <c r="W11" s="68">
        <v>1</v>
      </c>
      <c r="X11" s="68">
        <v>1</v>
      </c>
      <c r="Y11" s="68"/>
      <c r="Z11" s="68"/>
      <c r="AA11" s="68">
        <v>1</v>
      </c>
      <c r="AB11" s="68">
        <v>1</v>
      </c>
      <c r="AC11" s="68">
        <v>1</v>
      </c>
      <c r="AD11" s="68">
        <v>1</v>
      </c>
      <c r="AE11" s="146">
        <v>1</v>
      </c>
      <c r="AF11" s="146"/>
      <c r="AG11" s="146">
        <v>1</v>
      </c>
      <c r="AH11" s="146">
        <v>1</v>
      </c>
      <c r="AI11" s="146">
        <v>1</v>
      </c>
      <c r="AJ11" s="33">
        <f>SUM(F12++G12+H12+I12+M12+N12+O12+P12+Q12+T12+U12+V12+W12+X12+AA12+AB12+AC12+AD12+AE12+AG12+AH12+AI12)</f>
        <v>15</v>
      </c>
      <c r="AK11" s="33">
        <f>J12+K12+L12+R12+S12+Y12+Z12+AF12</f>
        <v>3.5</v>
      </c>
      <c r="AL11" s="89"/>
    </row>
    <row r="12" spans="2:38">
      <c r="B12" s="12"/>
      <c r="C12" s="13" t="s">
        <v>28</v>
      </c>
      <c r="D12" s="13" t="s">
        <v>90</v>
      </c>
      <c r="E12" s="13"/>
      <c r="F12" s="48">
        <v>1.5</v>
      </c>
      <c r="G12" s="48">
        <v>1</v>
      </c>
      <c r="H12" s="48">
        <v>1</v>
      </c>
      <c r="I12" s="48"/>
      <c r="J12" s="48"/>
      <c r="K12" s="48"/>
      <c r="L12" s="48"/>
      <c r="M12" s="48"/>
      <c r="N12" s="48"/>
      <c r="O12" s="48">
        <v>1</v>
      </c>
      <c r="P12" s="48"/>
      <c r="Q12" s="48">
        <v>1</v>
      </c>
      <c r="R12" s="48">
        <v>3.5</v>
      </c>
      <c r="S12" s="48"/>
      <c r="T12" s="48">
        <v>1</v>
      </c>
      <c r="U12" s="48">
        <v>1</v>
      </c>
      <c r="V12" s="48">
        <v>1</v>
      </c>
      <c r="W12" s="48"/>
      <c r="X12" s="48"/>
      <c r="Y12" s="48"/>
      <c r="Z12" s="48"/>
      <c r="AA12" s="48">
        <v>1</v>
      </c>
      <c r="AB12" s="48"/>
      <c r="AC12" s="48">
        <v>1</v>
      </c>
      <c r="AD12" s="48">
        <v>2</v>
      </c>
      <c r="AE12" s="146">
        <v>1</v>
      </c>
      <c r="AF12" s="146"/>
      <c r="AG12" s="146"/>
      <c r="AH12" s="146">
        <v>1.5</v>
      </c>
      <c r="AI12" s="146"/>
      <c r="AJ12" s="35"/>
      <c r="AK12" s="35"/>
      <c r="AL12" s="36"/>
    </row>
    <row r="13" spans="2:38">
      <c r="B13" s="12">
        <v>9</v>
      </c>
      <c r="C13" s="13" t="s">
        <v>37</v>
      </c>
      <c r="D13" s="13" t="s">
        <v>92</v>
      </c>
      <c r="E13" s="13" t="s">
        <v>36</v>
      </c>
      <c r="F13" s="68">
        <v>1</v>
      </c>
      <c r="G13" s="68">
        <v>1</v>
      </c>
      <c r="H13" s="68">
        <v>1</v>
      </c>
      <c r="I13" s="68">
        <v>1</v>
      </c>
      <c r="J13" s="68"/>
      <c r="K13" s="68"/>
      <c r="L13" s="68"/>
      <c r="M13" s="68">
        <v>1</v>
      </c>
      <c r="N13" s="68">
        <v>1</v>
      </c>
      <c r="O13" s="68">
        <v>1</v>
      </c>
      <c r="P13" s="68">
        <v>1</v>
      </c>
      <c r="Q13" s="68">
        <v>1</v>
      </c>
      <c r="R13" s="68"/>
      <c r="S13" s="68"/>
      <c r="T13" s="68">
        <v>1</v>
      </c>
      <c r="U13" s="68">
        <v>1</v>
      </c>
      <c r="V13" s="68">
        <v>1</v>
      </c>
      <c r="W13" s="68">
        <v>1</v>
      </c>
      <c r="X13" s="68">
        <v>1</v>
      </c>
      <c r="Y13" s="68"/>
      <c r="Z13" s="68"/>
      <c r="AA13" s="68">
        <v>1</v>
      </c>
      <c r="AB13" s="68">
        <v>1</v>
      </c>
      <c r="AC13" s="68">
        <v>1</v>
      </c>
      <c r="AD13" s="68">
        <v>1</v>
      </c>
      <c r="AE13" s="146">
        <v>1</v>
      </c>
      <c r="AF13" s="146"/>
      <c r="AG13" s="146">
        <v>1</v>
      </c>
      <c r="AH13" s="146">
        <v>1</v>
      </c>
      <c r="AI13" s="146">
        <v>1</v>
      </c>
      <c r="AJ13" s="33">
        <f>SUM(F14++G14+H14+I14+M14+N14+O14+P14+Q14+T14+U14+V14+W14+X14+AA14+AB14+AC14+AD14+AE14+AG14+AH14+AI14)</f>
        <v>65</v>
      </c>
      <c r="AK13" s="33">
        <f>J14+K14+L14+R14+S14+Y14+Z14+AF14</f>
        <v>28.5</v>
      </c>
      <c r="AL13" s="89"/>
    </row>
    <row r="14" spans="2:38">
      <c r="B14" s="12"/>
      <c r="C14" s="13" t="s">
        <v>37</v>
      </c>
      <c r="D14" s="13" t="s">
        <v>92</v>
      </c>
      <c r="E14" s="13"/>
      <c r="F14" s="48"/>
      <c r="G14" s="48">
        <v>7</v>
      </c>
      <c r="H14" s="48"/>
      <c r="I14" s="48">
        <v>1.5</v>
      </c>
      <c r="J14" s="48"/>
      <c r="K14" s="48"/>
      <c r="L14" s="48"/>
      <c r="M14" s="48"/>
      <c r="N14" s="48"/>
      <c r="O14" s="48">
        <v>1</v>
      </c>
      <c r="P14" s="48">
        <v>8.5</v>
      </c>
      <c r="Q14" s="48"/>
      <c r="R14" s="48"/>
      <c r="S14" s="48">
        <v>13</v>
      </c>
      <c r="T14" s="48"/>
      <c r="U14" s="48">
        <v>7</v>
      </c>
      <c r="V14" s="48">
        <v>3</v>
      </c>
      <c r="W14" s="48">
        <v>7</v>
      </c>
      <c r="X14" s="48">
        <v>6</v>
      </c>
      <c r="Y14" s="48">
        <v>15.5</v>
      </c>
      <c r="Z14" s="48"/>
      <c r="AA14" s="48">
        <v>8.5</v>
      </c>
      <c r="AB14" s="48">
        <v>2</v>
      </c>
      <c r="AC14" s="48">
        <v>7.5</v>
      </c>
      <c r="AD14" s="48">
        <v>1</v>
      </c>
      <c r="AE14" s="146">
        <v>1</v>
      </c>
      <c r="AF14" s="146"/>
      <c r="AG14" s="146"/>
      <c r="AH14" s="146">
        <v>2</v>
      </c>
      <c r="AI14" s="146">
        <v>2</v>
      </c>
      <c r="AJ14" s="35"/>
      <c r="AK14" s="35"/>
      <c r="AL14" s="36"/>
    </row>
    <row r="15" spans="2:38">
      <c r="B15" s="12">
        <v>10</v>
      </c>
      <c r="C15" s="13" t="s">
        <v>91</v>
      </c>
      <c r="D15" s="13" t="s">
        <v>93</v>
      </c>
      <c r="E15" s="13" t="s">
        <v>40</v>
      </c>
      <c r="F15" s="68">
        <v>1</v>
      </c>
      <c r="G15" s="68">
        <v>1</v>
      </c>
      <c r="H15" s="68">
        <v>1</v>
      </c>
      <c r="I15" s="144">
        <v>1</v>
      </c>
      <c r="J15" s="68"/>
      <c r="K15" s="68"/>
      <c r="L15" s="68"/>
      <c r="M15" s="68">
        <v>1</v>
      </c>
      <c r="N15" s="68">
        <v>1</v>
      </c>
      <c r="O15" s="68">
        <v>1</v>
      </c>
      <c r="P15" s="68">
        <v>1</v>
      </c>
      <c r="Q15" s="68">
        <v>1</v>
      </c>
      <c r="R15" s="68"/>
      <c r="S15" s="68"/>
      <c r="T15" s="68">
        <v>1</v>
      </c>
      <c r="U15" s="68">
        <v>1</v>
      </c>
      <c r="V15" s="68">
        <v>1</v>
      </c>
      <c r="W15" s="68">
        <v>1</v>
      </c>
      <c r="X15" s="68">
        <v>1</v>
      </c>
      <c r="Y15" s="68"/>
      <c r="Z15" s="68"/>
      <c r="AA15" s="68">
        <v>1</v>
      </c>
      <c r="AB15" s="68">
        <v>1</v>
      </c>
      <c r="AC15" s="68">
        <v>1</v>
      </c>
      <c r="AD15" s="68">
        <v>1</v>
      </c>
      <c r="AE15" s="146">
        <v>1</v>
      </c>
      <c r="AF15" s="146"/>
      <c r="AG15" s="146">
        <v>1</v>
      </c>
      <c r="AH15" s="146">
        <v>1</v>
      </c>
      <c r="AI15" s="146">
        <v>1</v>
      </c>
      <c r="AJ15" s="33">
        <f>SUM(F16++G16+H16+I16+M16+N16+O16+P16+Q16+T16+U16+V16+W16+X16+AA16+AB16+AC16+AD16+AE16+AG16+AH16+AI16)</f>
        <v>10.5</v>
      </c>
      <c r="AK15" s="33">
        <f>J16+K16+L16+R16+S16+Y16+Z16+AF16</f>
        <v>8</v>
      </c>
      <c r="AL15" s="89">
        <v>30</v>
      </c>
    </row>
    <row r="16" spans="2:38">
      <c r="B16" s="12"/>
      <c r="C16" s="13" t="s">
        <v>91</v>
      </c>
      <c r="D16" s="13" t="s">
        <v>93</v>
      </c>
      <c r="E16" s="13"/>
      <c r="F16" s="48">
        <v>2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>
        <v>1.5</v>
      </c>
      <c r="AD16" s="48">
        <v>2</v>
      </c>
      <c r="AE16" s="146">
        <v>1</v>
      </c>
      <c r="AF16" s="146">
        <v>8</v>
      </c>
      <c r="AG16" s="146">
        <v>2</v>
      </c>
      <c r="AH16" s="146">
        <v>2</v>
      </c>
      <c r="AI16" s="146"/>
      <c r="AJ16" s="35"/>
      <c r="AK16" s="35"/>
      <c r="AL16" s="36"/>
    </row>
    <row r="17" spans="2:38">
      <c r="B17" s="12">
        <v>11</v>
      </c>
      <c r="C17" s="13" t="s">
        <v>91</v>
      </c>
      <c r="D17" s="13" t="s">
        <v>94</v>
      </c>
      <c r="E17" s="13" t="s">
        <v>43</v>
      </c>
      <c r="F17" s="68">
        <v>1</v>
      </c>
      <c r="G17" s="68">
        <v>1</v>
      </c>
      <c r="H17" s="68">
        <v>1</v>
      </c>
      <c r="I17" s="68">
        <v>1</v>
      </c>
      <c r="J17" s="68"/>
      <c r="K17" s="68"/>
      <c r="L17" s="68"/>
      <c r="M17" s="68">
        <v>1</v>
      </c>
      <c r="N17" s="68">
        <v>1</v>
      </c>
      <c r="O17" s="68">
        <v>1</v>
      </c>
      <c r="P17" s="68">
        <v>1</v>
      </c>
      <c r="Q17" s="68">
        <v>1</v>
      </c>
      <c r="R17" s="68"/>
      <c r="S17" s="68"/>
      <c r="T17" s="68">
        <v>1</v>
      </c>
      <c r="U17" s="68">
        <v>1</v>
      </c>
      <c r="V17" s="68">
        <v>1</v>
      </c>
      <c r="W17" s="68">
        <v>1</v>
      </c>
      <c r="X17" s="68">
        <v>1</v>
      </c>
      <c r="Y17" s="68"/>
      <c r="Z17" s="68"/>
      <c r="AA17" s="68">
        <v>1</v>
      </c>
      <c r="AB17" s="144">
        <v>1</v>
      </c>
      <c r="AC17" s="68">
        <v>1</v>
      </c>
      <c r="AD17" s="68">
        <v>1</v>
      </c>
      <c r="AE17" s="146">
        <v>1</v>
      </c>
      <c r="AF17" s="146"/>
      <c r="AG17" s="146">
        <v>1</v>
      </c>
      <c r="AH17" s="146">
        <v>1</v>
      </c>
      <c r="AI17" s="146">
        <v>1</v>
      </c>
      <c r="AJ17" s="33">
        <f>SUM(F18++G18+H18+I18+M18+N18+O18+P18+Q18+T18+U18+V18+W18+X18+AA18+AB18+AC18+AD18+AE18+AG18+AH18+AI18)</f>
        <v>10.5</v>
      </c>
      <c r="AK17" s="33">
        <f>J18+K18+L18+R18+S18+Y18+Z18+AF18</f>
        <v>0</v>
      </c>
      <c r="AL17" s="89">
        <v>30</v>
      </c>
    </row>
    <row r="18" spans="2:38">
      <c r="B18" s="12"/>
      <c r="C18" s="13" t="s">
        <v>91</v>
      </c>
      <c r="D18" s="13" t="s">
        <v>94</v>
      </c>
      <c r="E18" s="13"/>
      <c r="F18" s="48">
        <v>1</v>
      </c>
      <c r="G18" s="48"/>
      <c r="H18" s="48"/>
      <c r="I18" s="48"/>
      <c r="J18" s="48"/>
      <c r="K18" s="48"/>
      <c r="L18" s="48"/>
      <c r="M18" s="48">
        <v>1</v>
      </c>
      <c r="N18" s="48"/>
      <c r="O18" s="48">
        <v>1</v>
      </c>
      <c r="P18" s="48"/>
      <c r="Q18" s="48">
        <v>1</v>
      </c>
      <c r="R18" s="48"/>
      <c r="S18" s="48"/>
      <c r="T18" s="48">
        <v>1</v>
      </c>
      <c r="U18" s="48"/>
      <c r="V18" s="48">
        <v>1</v>
      </c>
      <c r="W18" s="48"/>
      <c r="X18" s="48"/>
      <c r="Y18" s="48"/>
      <c r="Z18" s="48"/>
      <c r="AA18" s="48"/>
      <c r="AB18" s="48">
        <v>1.5</v>
      </c>
      <c r="AC18" s="48"/>
      <c r="AD18" s="48">
        <v>1.5</v>
      </c>
      <c r="AE18" s="146">
        <v>1.5</v>
      </c>
      <c r="AF18" s="146"/>
      <c r="AG18" s="146"/>
      <c r="AH18" s="146"/>
      <c r="AI18" s="146"/>
      <c r="AJ18" s="35"/>
      <c r="AK18" s="35"/>
      <c r="AL18" s="36"/>
    </row>
    <row r="19" spans="2:38">
      <c r="B19" s="12">
        <v>12</v>
      </c>
      <c r="C19" s="13" t="s">
        <v>91</v>
      </c>
      <c r="D19" s="13" t="s">
        <v>93</v>
      </c>
      <c r="E19" s="13" t="s">
        <v>95</v>
      </c>
      <c r="F19" s="68">
        <v>1</v>
      </c>
      <c r="G19" s="68">
        <v>1</v>
      </c>
      <c r="H19" s="68">
        <v>1</v>
      </c>
      <c r="I19" s="68">
        <v>1</v>
      </c>
      <c r="J19" s="68"/>
      <c r="K19" s="68"/>
      <c r="L19" s="68"/>
      <c r="M19" s="68">
        <v>1</v>
      </c>
      <c r="N19" s="68">
        <v>1</v>
      </c>
      <c r="O19" s="68">
        <v>1</v>
      </c>
      <c r="P19" s="68">
        <v>1</v>
      </c>
      <c r="Q19" s="68">
        <v>1</v>
      </c>
      <c r="R19" s="68"/>
      <c r="S19" s="68"/>
      <c r="T19" s="68">
        <v>1</v>
      </c>
      <c r="U19" s="68">
        <v>1</v>
      </c>
      <c r="V19" s="68">
        <v>1</v>
      </c>
      <c r="W19" s="68">
        <v>1</v>
      </c>
      <c r="X19" s="68">
        <v>1</v>
      </c>
      <c r="Y19" s="68"/>
      <c r="Z19" s="68"/>
      <c r="AA19" s="68">
        <v>1</v>
      </c>
      <c r="AB19" s="68">
        <v>1</v>
      </c>
      <c r="AC19" s="68">
        <v>1</v>
      </c>
      <c r="AD19" s="68">
        <v>1</v>
      </c>
      <c r="AE19" s="146">
        <v>1</v>
      </c>
      <c r="AF19" s="146"/>
      <c r="AG19" s="146">
        <v>1</v>
      </c>
      <c r="AH19" s="146">
        <v>1</v>
      </c>
      <c r="AI19" s="146">
        <v>1</v>
      </c>
      <c r="AJ19" s="33">
        <f>SUM(F20++G20+H20+I20+M20+N20+O20+P20+Q20+T20+U20+V20+W20+X20+AA20+AB20+AC20+AD20+AE20+AG20+AH20+AI20)</f>
        <v>20</v>
      </c>
      <c r="AK19" s="33">
        <f>J20+K20+L20+R20+S20+Y20+Z20+AF20</f>
        <v>0</v>
      </c>
      <c r="AL19" s="89"/>
    </row>
    <row r="20" spans="2:38">
      <c r="B20" s="12"/>
      <c r="C20" s="13" t="s">
        <v>91</v>
      </c>
      <c r="D20" s="13" t="s">
        <v>93</v>
      </c>
      <c r="E20" s="13"/>
      <c r="F20" s="48">
        <v>2</v>
      </c>
      <c r="G20" s="48"/>
      <c r="H20" s="48"/>
      <c r="I20" s="48"/>
      <c r="J20" s="48"/>
      <c r="K20" s="48"/>
      <c r="L20" s="48"/>
      <c r="M20" s="48"/>
      <c r="N20" s="48"/>
      <c r="O20" s="48"/>
      <c r="P20" s="48">
        <v>1</v>
      </c>
      <c r="Q20" s="48"/>
      <c r="R20" s="48"/>
      <c r="S20" s="48"/>
      <c r="T20" s="48">
        <v>1.5</v>
      </c>
      <c r="U20" s="48"/>
      <c r="V20" s="48"/>
      <c r="W20" s="48"/>
      <c r="X20" s="48"/>
      <c r="Y20" s="48"/>
      <c r="Z20" s="48"/>
      <c r="AA20" s="48"/>
      <c r="AB20" s="48">
        <v>1</v>
      </c>
      <c r="AC20" s="48">
        <v>2</v>
      </c>
      <c r="AD20" s="48">
        <v>3</v>
      </c>
      <c r="AE20" s="146">
        <v>3.5</v>
      </c>
      <c r="AF20" s="146"/>
      <c r="AG20" s="146">
        <v>4</v>
      </c>
      <c r="AH20" s="146">
        <v>2</v>
      </c>
      <c r="AI20" s="146"/>
      <c r="AJ20" s="35"/>
      <c r="AK20" s="35"/>
      <c r="AL20" s="36"/>
    </row>
    <row r="21" spans="2:38">
      <c r="B21" s="12">
        <v>13</v>
      </c>
      <c r="C21" s="13" t="s">
        <v>24</v>
      </c>
      <c r="D21" s="13" t="s">
        <v>90</v>
      </c>
      <c r="E21" s="13" t="s">
        <v>45</v>
      </c>
      <c r="F21" s="68">
        <v>1</v>
      </c>
      <c r="G21" s="68">
        <v>1</v>
      </c>
      <c r="H21" s="68">
        <v>1</v>
      </c>
      <c r="I21" s="68">
        <v>1</v>
      </c>
      <c r="J21" s="68"/>
      <c r="K21" s="68"/>
      <c r="L21" s="68"/>
      <c r="M21" s="68">
        <v>1</v>
      </c>
      <c r="N21" s="68">
        <v>1</v>
      </c>
      <c r="O21" s="68">
        <v>1</v>
      </c>
      <c r="P21" s="68">
        <v>1</v>
      </c>
      <c r="Q21" s="68">
        <v>1</v>
      </c>
      <c r="R21" s="68"/>
      <c r="S21" s="68"/>
      <c r="T21" s="68">
        <v>1</v>
      </c>
      <c r="U21" s="68">
        <v>1</v>
      </c>
      <c r="V21" s="68">
        <v>1</v>
      </c>
      <c r="W21" s="68">
        <v>1</v>
      </c>
      <c r="X21" s="68">
        <v>1</v>
      </c>
      <c r="Y21" s="68"/>
      <c r="Z21" s="68"/>
      <c r="AA21" s="68">
        <v>1</v>
      </c>
      <c r="AB21" s="68">
        <v>1</v>
      </c>
      <c r="AC21" s="68">
        <v>1</v>
      </c>
      <c r="AD21" s="68">
        <v>1</v>
      </c>
      <c r="AE21" s="146">
        <v>1</v>
      </c>
      <c r="AF21" s="146"/>
      <c r="AG21" s="146">
        <v>1</v>
      </c>
      <c r="AH21" s="146">
        <v>1</v>
      </c>
      <c r="AI21" s="146">
        <v>1</v>
      </c>
      <c r="AJ21" s="33">
        <f>SUM(F22++G22+H22+I22+M22+N22+O22+P22+Q22+T22+U22+V22+W22+X22+AA22+AB22+AC22+AD22+AE22+AG22+AH22+AI22)</f>
        <v>0</v>
      </c>
      <c r="AK21" s="33">
        <f>J22+K22+L22+R22+S22+Y22+Z22+AF22</f>
        <v>0</v>
      </c>
      <c r="AL21" s="89"/>
    </row>
    <row r="22" ht="17.25" spans="2:38">
      <c r="B22" s="131"/>
      <c r="C22" s="132"/>
      <c r="D22" s="132"/>
      <c r="E22" s="132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6"/>
      <c r="AK22" s="136"/>
      <c r="AL22" s="137"/>
    </row>
  </sheetData>
  <mergeCells count="63"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M23"/>
  <sheetViews>
    <sheetView topLeftCell="P1" workbookViewId="0">
      <selection activeCell="G26" sqref="G26"/>
    </sheetView>
  </sheetViews>
  <sheetFormatPr defaultColWidth="9" defaultRowHeight="16.5"/>
  <cols>
    <col min="1" max="31" width="9" style="3"/>
    <col min="37" max="16384" width="9" style="3"/>
  </cols>
  <sheetData>
    <row r="3" spans="2:2">
      <c r="B3" s="5" t="s">
        <v>112</v>
      </c>
    </row>
    <row r="5" ht="18" spans="2:39">
      <c r="B5" s="6" t="s">
        <v>84</v>
      </c>
      <c r="C5" s="7" t="s">
        <v>85</v>
      </c>
      <c r="D5" s="7" t="s">
        <v>86</v>
      </c>
      <c r="E5" s="7" t="s">
        <v>2</v>
      </c>
      <c r="F5" s="141">
        <v>1</v>
      </c>
      <c r="G5" s="141">
        <v>2</v>
      </c>
      <c r="H5" s="141">
        <v>3</v>
      </c>
      <c r="I5" s="141">
        <v>4</v>
      </c>
      <c r="J5" s="7">
        <v>5</v>
      </c>
      <c r="K5" s="7">
        <v>6</v>
      </c>
      <c r="L5" s="7">
        <v>7</v>
      </c>
      <c r="M5" s="7">
        <v>8</v>
      </c>
      <c r="N5" s="7">
        <v>9</v>
      </c>
      <c r="O5" s="7">
        <v>10</v>
      </c>
      <c r="P5" s="130">
        <v>11</v>
      </c>
      <c r="Q5" s="130">
        <v>12</v>
      </c>
      <c r="R5" s="7">
        <v>13</v>
      </c>
      <c r="S5" s="7">
        <v>14</v>
      </c>
      <c r="T5" s="7">
        <v>15</v>
      </c>
      <c r="U5" s="7">
        <v>16</v>
      </c>
      <c r="V5" s="7">
        <v>17</v>
      </c>
      <c r="W5" s="130">
        <v>18</v>
      </c>
      <c r="X5" s="130">
        <v>19</v>
      </c>
      <c r="Y5" s="7">
        <v>20</v>
      </c>
      <c r="Z5" s="7">
        <v>21</v>
      </c>
      <c r="AA5" s="7">
        <v>22</v>
      </c>
      <c r="AB5" s="7">
        <v>23</v>
      </c>
      <c r="AC5" s="7">
        <v>24</v>
      </c>
      <c r="AD5" s="130">
        <v>25</v>
      </c>
      <c r="AE5" s="130">
        <v>26</v>
      </c>
      <c r="AF5" s="7">
        <v>27</v>
      </c>
      <c r="AG5" s="7">
        <v>28</v>
      </c>
      <c r="AH5" s="7">
        <v>29</v>
      </c>
      <c r="AI5" s="7">
        <v>30</v>
      </c>
      <c r="AJ5" s="7">
        <v>31</v>
      </c>
      <c r="AK5" s="7" t="s">
        <v>87</v>
      </c>
      <c r="AL5" s="7" t="s">
        <v>88</v>
      </c>
      <c r="AM5" s="32" t="s">
        <v>97</v>
      </c>
    </row>
    <row r="6" ht="17.25" spans="2:39">
      <c r="B6" s="8">
        <v>5</v>
      </c>
      <c r="C6" s="9" t="s">
        <v>24</v>
      </c>
      <c r="D6" s="9" t="s">
        <v>90</v>
      </c>
      <c r="E6" s="9" t="s">
        <v>23</v>
      </c>
      <c r="F6" s="47"/>
      <c r="G6" s="47"/>
      <c r="H6" s="47"/>
      <c r="I6" s="47"/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/>
      <c r="Q6" s="47"/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/>
      <c r="X6" s="47"/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/>
      <c r="AE6" s="47"/>
      <c r="AF6" s="47">
        <v>1</v>
      </c>
      <c r="AG6" s="47">
        <v>1</v>
      </c>
      <c r="AH6" s="47">
        <v>1</v>
      </c>
      <c r="AI6" s="47">
        <v>1</v>
      </c>
      <c r="AJ6" s="47">
        <v>1</v>
      </c>
      <c r="AK6" s="33">
        <f>SUM(J7:O7)+SUM(R7:V7)+SUM(Y7:AC7)+SUM(AF7:AJ7)</f>
        <v>11</v>
      </c>
      <c r="AL6" s="33">
        <f>P7+Q7+W7+X7+AD7+AE7</f>
        <v>8</v>
      </c>
      <c r="AM6" s="34"/>
    </row>
    <row r="7" spans="2:39">
      <c r="B7" s="12"/>
      <c r="C7" s="13"/>
      <c r="D7" s="13"/>
      <c r="E7" s="13"/>
      <c r="F7" s="48"/>
      <c r="G7" s="48"/>
      <c r="H7" s="48"/>
      <c r="I7" s="48"/>
      <c r="J7" s="48">
        <v>2</v>
      </c>
      <c r="K7" s="48"/>
      <c r="L7" s="48"/>
      <c r="M7" s="48"/>
      <c r="N7" s="48">
        <v>2</v>
      </c>
      <c r="O7" s="48"/>
      <c r="P7" s="48">
        <v>4</v>
      </c>
      <c r="Q7" s="48"/>
      <c r="R7" s="48"/>
      <c r="S7" s="48">
        <v>1</v>
      </c>
      <c r="T7" s="48"/>
      <c r="U7" s="48"/>
      <c r="V7" s="48">
        <v>1.5</v>
      </c>
      <c r="W7" s="48"/>
      <c r="X7" s="48"/>
      <c r="Y7" s="48">
        <v>1.5</v>
      </c>
      <c r="Z7" s="48">
        <v>2</v>
      </c>
      <c r="AA7" s="48"/>
      <c r="AB7" s="48">
        <v>1</v>
      </c>
      <c r="AC7" s="48"/>
      <c r="AD7" s="48">
        <v>4</v>
      </c>
      <c r="AE7" s="48"/>
      <c r="AF7" s="48"/>
      <c r="AG7" s="48"/>
      <c r="AH7" s="48"/>
      <c r="AI7" s="48"/>
      <c r="AJ7" s="48"/>
      <c r="AK7" s="35"/>
      <c r="AL7" s="35"/>
      <c r="AM7" s="36"/>
    </row>
    <row r="8" spans="2:39">
      <c r="B8" s="12">
        <v>6</v>
      </c>
      <c r="C8" s="13" t="s">
        <v>28</v>
      </c>
      <c r="D8" s="13" t="s">
        <v>90</v>
      </c>
      <c r="E8" s="13" t="s">
        <v>27</v>
      </c>
      <c r="F8" s="68"/>
      <c r="G8" s="68"/>
      <c r="H8" s="68"/>
      <c r="I8" s="68"/>
      <c r="J8" s="68">
        <v>1</v>
      </c>
      <c r="K8" s="68">
        <v>1</v>
      </c>
      <c r="L8" s="68">
        <v>1</v>
      </c>
      <c r="M8" s="68">
        <v>1</v>
      </c>
      <c r="N8" s="68">
        <v>1</v>
      </c>
      <c r="O8" s="68">
        <v>1</v>
      </c>
      <c r="P8" s="68"/>
      <c r="Q8" s="68"/>
      <c r="R8" s="68">
        <v>1</v>
      </c>
      <c r="S8" s="68">
        <v>1</v>
      </c>
      <c r="T8" s="68">
        <v>1</v>
      </c>
      <c r="U8" s="68">
        <v>1</v>
      </c>
      <c r="V8" s="68">
        <v>1</v>
      </c>
      <c r="W8" s="68"/>
      <c r="X8" s="68"/>
      <c r="Y8" s="68">
        <v>1</v>
      </c>
      <c r="Z8" s="68">
        <v>1</v>
      </c>
      <c r="AA8" s="68">
        <v>1</v>
      </c>
      <c r="AB8" s="68">
        <v>1</v>
      </c>
      <c r="AC8" s="68">
        <v>1</v>
      </c>
      <c r="AD8" s="68"/>
      <c r="AE8" s="68"/>
      <c r="AF8" s="68">
        <v>1</v>
      </c>
      <c r="AG8" s="68">
        <v>1</v>
      </c>
      <c r="AH8" s="68">
        <v>1</v>
      </c>
      <c r="AI8" s="68">
        <v>1</v>
      </c>
      <c r="AJ8" s="68">
        <v>1</v>
      </c>
      <c r="AK8" s="33">
        <f>SUM(J9:O9)+SUM(R9:V9)+SUM(Y9:AC9)+SUM(AF9:AJ9)</f>
        <v>5</v>
      </c>
      <c r="AL8" s="33">
        <f>P9+Q9+W9+X9+AD9+AE9</f>
        <v>0</v>
      </c>
      <c r="AM8" s="89"/>
    </row>
    <row r="9" spans="2:39">
      <c r="B9" s="12"/>
      <c r="C9" s="13" t="s">
        <v>28</v>
      </c>
      <c r="D9" s="13" t="s">
        <v>90</v>
      </c>
      <c r="E9" s="13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>
        <v>1</v>
      </c>
      <c r="AB9" s="48"/>
      <c r="AC9" s="48">
        <v>2</v>
      </c>
      <c r="AD9" s="48"/>
      <c r="AE9" s="48"/>
      <c r="AF9" s="48"/>
      <c r="AG9" s="48">
        <v>1</v>
      </c>
      <c r="AH9" s="48">
        <v>1</v>
      </c>
      <c r="AI9" s="48"/>
      <c r="AJ9" s="48"/>
      <c r="AK9" s="35"/>
      <c r="AL9" s="35"/>
      <c r="AM9" s="36"/>
    </row>
    <row r="10" spans="2:39">
      <c r="B10" s="12">
        <v>7</v>
      </c>
      <c r="C10" s="13" t="s">
        <v>91</v>
      </c>
      <c r="D10" s="13" t="s">
        <v>90</v>
      </c>
      <c r="E10" s="13" t="s">
        <v>31</v>
      </c>
      <c r="F10" s="68"/>
      <c r="G10" s="68"/>
      <c r="H10" s="68"/>
      <c r="I10" s="68"/>
      <c r="J10" s="68">
        <v>1</v>
      </c>
      <c r="K10" s="68">
        <v>1</v>
      </c>
      <c r="L10" s="68">
        <v>1</v>
      </c>
      <c r="M10" s="68">
        <v>1</v>
      </c>
      <c r="N10" s="68">
        <v>1</v>
      </c>
      <c r="O10" s="68">
        <v>1</v>
      </c>
      <c r="P10" s="68"/>
      <c r="Q10" s="68"/>
      <c r="R10" s="68">
        <v>1</v>
      </c>
      <c r="S10" s="68">
        <v>1</v>
      </c>
      <c r="T10" s="68">
        <v>1</v>
      </c>
      <c r="U10" s="68">
        <v>1</v>
      </c>
      <c r="V10" s="68">
        <v>1</v>
      </c>
      <c r="W10" s="68"/>
      <c r="X10" s="68"/>
      <c r="Y10" s="68">
        <v>1</v>
      </c>
      <c r="Z10" s="68">
        <v>1</v>
      </c>
      <c r="AA10" s="68">
        <v>1</v>
      </c>
      <c r="AB10" s="68">
        <v>1</v>
      </c>
      <c r="AC10" s="68">
        <v>1</v>
      </c>
      <c r="AD10" s="68"/>
      <c r="AE10" s="68"/>
      <c r="AF10" s="68">
        <v>1</v>
      </c>
      <c r="AG10" s="68">
        <v>1</v>
      </c>
      <c r="AH10" s="68">
        <v>1</v>
      </c>
      <c r="AI10" s="68">
        <v>1</v>
      </c>
      <c r="AJ10" s="68">
        <v>1</v>
      </c>
      <c r="AK10" s="33">
        <f>SUM(J11:O11)+SUM(R11:V11)+SUM(Y11:AC11)+SUM(AF11:AJ11)</f>
        <v>0</v>
      </c>
      <c r="AL10" s="33">
        <f>P11+Q11+W11+X11+AD11+AE11</f>
        <v>0</v>
      </c>
      <c r="AM10" s="89"/>
    </row>
    <row r="11" spans="2:39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35"/>
      <c r="AL11" s="35"/>
      <c r="AM11" s="36"/>
    </row>
    <row r="12" spans="2:39">
      <c r="B12" s="12">
        <v>8</v>
      </c>
      <c r="C12" s="13" t="s">
        <v>28</v>
      </c>
      <c r="D12" s="13" t="s">
        <v>90</v>
      </c>
      <c r="E12" s="13" t="s">
        <v>34</v>
      </c>
      <c r="F12" s="68"/>
      <c r="G12" s="68"/>
      <c r="H12" s="68"/>
      <c r="I12" s="142"/>
      <c r="J12" s="68">
        <v>1</v>
      </c>
      <c r="K12" s="68">
        <v>1</v>
      </c>
      <c r="L12" s="68">
        <v>1</v>
      </c>
      <c r="M12" s="69">
        <v>1</v>
      </c>
      <c r="N12" s="68">
        <v>1</v>
      </c>
      <c r="O12" s="68">
        <v>1</v>
      </c>
      <c r="P12" s="68"/>
      <c r="Q12" s="68"/>
      <c r="R12" s="68">
        <v>1</v>
      </c>
      <c r="S12" s="68">
        <v>1</v>
      </c>
      <c r="T12" s="68">
        <v>1</v>
      </c>
      <c r="U12" s="68">
        <v>1</v>
      </c>
      <c r="V12" s="68">
        <v>1</v>
      </c>
      <c r="W12" s="68"/>
      <c r="X12" s="68"/>
      <c r="Y12" s="68">
        <v>1</v>
      </c>
      <c r="Z12" s="68">
        <v>1</v>
      </c>
      <c r="AA12" s="68">
        <v>1</v>
      </c>
      <c r="AB12" s="68">
        <v>1</v>
      </c>
      <c r="AC12" s="68">
        <v>1</v>
      </c>
      <c r="AD12" s="68"/>
      <c r="AE12" s="68"/>
      <c r="AF12" s="68">
        <v>1</v>
      </c>
      <c r="AG12" s="68">
        <v>1</v>
      </c>
      <c r="AH12" s="68">
        <v>1</v>
      </c>
      <c r="AI12" s="68">
        <v>1</v>
      </c>
      <c r="AJ12" s="68">
        <v>1</v>
      </c>
      <c r="AK12" s="33">
        <f>SUM(J13:O13)+SUM(R13:V13)+SUM(Y13:AC13)+SUM(AF13:AJ13)</f>
        <v>12</v>
      </c>
      <c r="AL12" s="33">
        <f>P13+Q13+W13+X13+AD13+AE13</f>
        <v>0</v>
      </c>
      <c r="AM12" s="89"/>
    </row>
    <row r="13" spans="2:39">
      <c r="B13" s="12"/>
      <c r="C13" s="13" t="s">
        <v>28</v>
      </c>
      <c r="D13" s="13" t="s">
        <v>90</v>
      </c>
      <c r="E13" s="13"/>
      <c r="F13" s="48"/>
      <c r="G13" s="48"/>
      <c r="H13" s="48"/>
      <c r="I13" s="48"/>
      <c r="J13" s="48"/>
      <c r="K13" s="48"/>
      <c r="L13" s="48"/>
      <c r="M13" s="48"/>
      <c r="N13" s="48">
        <v>2</v>
      </c>
      <c r="O13" s="48"/>
      <c r="P13" s="48"/>
      <c r="Q13" s="48"/>
      <c r="R13" s="48"/>
      <c r="S13" s="48">
        <v>1</v>
      </c>
      <c r="T13" s="48"/>
      <c r="U13" s="48"/>
      <c r="V13" s="48"/>
      <c r="W13" s="48"/>
      <c r="X13" s="48"/>
      <c r="Y13" s="48"/>
      <c r="Z13" s="48"/>
      <c r="AA13" s="48">
        <v>2</v>
      </c>
      <c r="AB13" s="48">
        <v>1</v>
      </c>
      <c r="AC13" s="48">
        <v>2</v>
      </c>
      <c r="AD13" s="48"/>
      <c r="AE13" s="48"/>
      <c r="AF13" s="48"/>
      <c r="AG13" s="48">
        <v>2</v>
      </c>
      <c r="AH13" s="48">
        <v>1</v>
      </c>
      <c r="AI13" s="48"/>
      <c r="AJ13" s="48">
        <v>1</v>
      </c>
      <c r="AK13" s="35"/>
      <c r="AL13" s="35"/>
      <c r="AM13" s="36"/>
    </row>
    <row r="14" spans="2:39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/>
      <c r="H14" s="68"/>
      <c r="I14" s="68"/>
      <c r="J14" s="68">
        <v>1</v>
      </c>
      <c r="K14" s="68">
        <v>1</v>
      </c>
      <c r="L14" s="68">
        <v>1</v>
      </c>
      <c r="M14" s="68">
        <v>1</v>
      </c>
      <c r="N14" s="68">
        <v>1</v>
      </c>
      <c r="O14" s="68">
        <v>1</v>
      </c>
      <c r="P14" s="68"/>
      <c r="Q14" s="68"/>
      <c r="R14" s="68">
        <v>1</v>
      </c>
      <c r="S14" s="68">
        <v>1</v>
      </c>
      <c r="T14" s="68">
        <v>1</v>
      </c>
      <c r="U14" s="68">
        <v>1</v>
      </c>
      <c r="V14" s="68">
        <v>1</v>
      </c>
      <c r="W14" s="68"/>
      <c r="X14" s="68"/>
      <c r="Y14" s="68">
        <v>1</v>
      </c>
      <c r="Z14" s="68">
        <v>1</v>
      </c>
      <c r="AA14" s="68">
        <v>1</v>
      </c>
      <c r="AB14" s="68">
        <v>1</v>
      </c>
      <c r="AC14" s="68">
        <v>1</v>
      </c>
      <c r="AD14" s="68"/>
      <c r="AE14" s="68"/>
      <c r="AF14" s="68">
        <v>1</v>
      </c>
      <c r="AG14" s="68">
        <v>1</v>
      </c>
      <c r="AH14" s="68">
        <v>1</v>
      </c>
      <c r="AI14" s="68">
        <v>1</v>
      </c>
      <c r="AJ14" s="68">
        <v>1</v>
      </c>
      <c r="AK14" s="33">
        <f>SUM(J15:O15)+SUM(R15:V15)+SUM(Y15:AC15)+SUM(AF15:AJ15)</f>
        <v>83.5</v>
      </c>
      <c r="AL14" s="33">
        <f>P15+Q15+W15+X15+AD15+AE15</f>
        <v>19</v>
      </c>
      <c r="AM14" s="89"/>
    </row>
    <row r="15" spans="2:39">
      <c r="B15" s="12"/>
      <c r="C15" s="13" t="s">
        <v>37</v>
      </c>
      <c r="D15" s="13" t="s">
        <v>92</v>
      </c>
      <c r="E15" s="13"/>
      <c r="F15" s="48"/>
      <c r="G15" s="48"/>
      <c r="H15" s="48"/>
      <c r="I15" s="48"/>
      <c r="J15" s="48"/>
      <c r="K15" s="48">
        <v>6</v>
      </c>
      <c r="L15" s="48">
        <v>7</v>
      </c>
      <c r="M15" s="48">
        <v>1</v>
      </c>
      <c r="N15" s="48"/>
      <c r="O15" s="48">
        <v>6</v>
      </c>
      <c r="P15" s="48"/>
      <c r="Q15" s="48">
        <v>11</v>
      </c>
      <c r="R15" s="48"/>
      <c r="S15" s="48">
        <v>5.5</v>
      </c>
      <c r="T15" s="48">
        <v>1</v>
      </c>
      <c r="U15" s="48"/>
      <c r="V15" s="48"/>
      <c r="W15" s="48"/>
      <c r="X15" s="48"/>
      <c r="Y15" s="48">
        <v>6.5</v>
      </c>
      <c r="Z15" s="48">
        <v>1.5</v>
      </c>
      <c r="AA15" s="48">
        <v>5</v>
      </c>
      <c r="AB15" s="48">
        <v>8.5</v>
      </c>
      <c r="AC15" s="48">
        <v>2.5</v>
      </c>
      <c r="AD15" s="48">
        <v>8</v>
      </c>
      <c r="AE15" s="48"/>
      <c r="AF15" s="48">
        <v>7.5</v>
      </c>
      <c r="AG15" s="48">
        <v>9</v>
      </c>
      <c r="AH15" s="48">
        <v>9</v>
      </c>
      <c r="AI15" s="48">
        <v>6.5</v>
      </c>
      <c r="AJ15" s="48">
        <v>1</v>
      </c>
      <c r="AK15" s="35"/>
      <c r="AL15" s="35"/>
      <c r="AM15" s="36"/>
    </row>
    <row r="16" spans="2:39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/>
      <c r="H16" s="68"/>
      <c r="I16" s="68"/>
      <c r="J16" s="68">
        <v>1</v>
      </c>
      <c r="K16" s="68">
        <v>1</v>
      </c>
      <c r="L16" s="68">
        <v>1</v>
      </c>
      <c r="M16" s="68">
        <v>1</v>
      </c>
      <c r="N16" s="68">
        <v>1</v>
      </c>
      <c r="O16" s="68">
        <v>1</v>
      </c>
      <c r="P16" s="68"/>
      <c r="Q16" s="68"/>
      <c r="R16" s="68">
        <v>1</v>
      </c>
      <c r="S16" s="68">
        <v>1</v>
      </c>
      <c r="T16" s="68">
        <v>1</v>
      </c>
      <c r="U16" s="68">
        <v>1</v>
      </c>
      <c r="V16" s="68">
        <v>1</v>
      </c>
      <c r="W16" s="68"/>
      <c r="X16" s="68"/>
      <c r="Y16" s="68">
        <v>1</v>
      </c>
      <c r="Z16" s="68">
        <v>1</v>
      </c>
      <c r="AA16" s="68">
        <v>1</v>
      </c>
      <c r="AB16" s="68">
        <v>1</v>
      </c>
      <c r="AC16" s="68">
        <v>1</v>
      </c>
      <c r="AD16" s="68"/>
      <c r="AE16" s="68"/>
      <c r="AF16" s="68">
        <v>1</v>
      </c>
      <c r="AG16" s="68">
        <v>1</v>
      </c>
      <c r="AH16" s="68">
        <v>1</v>
      </c>
      <c r="AI16" s="68">
        <v>1</v>
      </c>
      <c r="AJ16" s="68">
        <v>1</v>
      </c>
      <c r="AK16" s="33">
        <f>SUM(J17:O17)+SUM(R17:V17)+SUM(Y17:AC17)+SUM(AF17:AJ17)</f>
        <v>6.5</v>
      </c>
      <c r="AL16" s="33">
        <f>P17+Q17+W17+X17+AD17+AE17</f>
        <v>6</v>
      </c>
      <c r="AM16" s="89"/>
    </row>
    <row r="17" spans="2:39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>
        <v>1.5</v>
      </c>
      <c r="W17" s="48"/>
      <c r="X17" s="48"/>
      <c r="Y17" s="48"/>
      <c r="Z17" s="48"/>
      <c r="AA17" s="48"/>
      <c r="AB17" s="48"/>
      <c r="AC17" s="48"/>
      <c r="AD17" s="48">
        <v>6</v>
      </c>
      <c r="AE17" s="48"/>
      <c r="AF17" s="48">
        <v>1</v>
      </c>
      <c r="AG17" s="48">
        <v>2</v>
      </c>
      <c r="AH17" s="48">
        <v>1</v>
      </c>
      <c r="AI17" s="48">
        <v>1</v>
      </c>
      <c r="AJ17" s="48"/>
      <c r="AK17" s="35"/>
      <c r="AL17" s="35"/>
      <c r="AM17" s="36"/>
    </row>
    <row r="18" spans="2:39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/>
      <c r="H18" s="68"/>
      <c r="I18" s="68"/>
      <c r="J18" s="68">
        <v>1</v>
      </c>
      <c r="K18" s="68">
        <v>1</v>
      </c>
      <c r="L18" s="68">
        <v>1</v>
      </c>
      <c r="M18" s="68">
        <v>1</v>
      </c>
      <c r="N18" s="68">
        <v>1</v>
      </c>
      <c r="O18" s="68">
        <v>1</v>
      </c>
      <c r="P18" s="68"/>
      <c r="Q18" s="68"/>
      <c r="R18" s="68">
        <v>1</v>
      </c>
      <c r="S18" s="68">
        <v>1</v>
      </c>
      <c r="T18" s="68">
        <v>1</v>
      </c>
      <c r="U18" s="68">
        <v>1</v>
      </c>
      <c r="V18" s="68">
        <v>1</v>
      </c>
      <c r="W18" s="68"/>
      <c r="X18" s="68"/>
      <c r="Y18" s="68">
        <v>1</v>
      </c>
      <c r="Z18" s="68">
        <v>1</v>
      </c>
      <c r="AA18" s="68">
        <v>1</v>
      </c>
      <c r="AB18" s="68">
        <v>1</v>
      </c>
      <c r="AC18" s="68">
        <v>1</v>
      </c>
      <c r="AD18" s="68"/>
      <c r="AE18" s="68"/>
      <c r="AF18" s="68">
        <v>1</v>
      </c>
      <c r="AG18" s="68">
        <v>1</v>
      </c>
      <c r="AH18" s="68">
        <v>1</v>
      </c>
      <c r="AI18" s="68">
        <v>1</v>
      </c>
      <c r="AJ18" s="68">
        <v>1</v>
      </c>
      <c r="AK18" s="33">
        <f>SUM(J19:O19)+SUM(R19:V19)+SUM(Y19:AC19)+SUM(AF19:AJ19)</f>
        <v>0</v>
      </c>
      <c r="AL18" s="33">
        <f>P19+Q19+W19+X19+AD19+AE19</f>
        <v>0</v>
      </c>
      <c r="AM18" s="89"/>
    </row>
    <row r="19" spans="2:39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</row>
    <row r="20" spans="2:39">
      <c r="B20" s="12">
        <v>12</v>
      </c>
      <c r="C20" s="13" t="s">
        <v>91</v>
      </c>
      <c r="D20" s="13" t="s">
        <v>93</v>
      </c>
      <c r="E20" s="13" t="s">
        <v>95</v>
      </c>
      <c r="F20" s="68"/>
      <c r="G20" s="68"/>
      <c r="H20" s="68"/>
      <c r="I20" s="68"/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/>
      <c r="Q20" s="68"/>
      <c r="R20" s="140">
        <v>0.5</v>
      </c>
      <c r="S20" s="68">
        <v>1</v>
      </c>
      <c r="T20" s="140">
        <v>1</v>
      </c>
      <c r="U20" s="68">
        <v>1</v>
      </c>
      <c r="V20" s="68">
        <v>1</v>
      </c>
      <c r="W20" s="68"/>
      <c r="X20" s="68"/>
      <c r="Y20" s="68">
        <v>1</v>
      </c>
      <c r="Z20" s="68">
        <v>1</v>
      </c>
      <c r="AA20" s="68">
        <v>1</v>
      </c>
      <c r="AB20" s="68">
        <v>1</v>
      </c>
      <c r="AC20" s="68">
        <v>1</v>
      </c>
      <c r="AD20" s="68"/>
      <c r="AE20" s="68"/>
      <c r="AF20" s="68">
        <v>1</v>
      </c>
      <c r="AG20" s="68">
        <v>1</v>
      </c>
      <c r="AH20" s="68">
        <v>1</v>
      </c>
      <c r="AI20" s="68">
        <v>1</v>
      </c>
      <c r="AJ20" s="68">
        <v>1</v>
      </c>
      <c r="AK20" s="33">
        <f>SUM(J21:O21)+SUM(R21:V21)+SUM(Y21:AC21)+SUM(AF21:AJ21)</f>
        <v>9</v>
      </c>
      <c r="AL20" s="33">
        <f>P21+Q21+W21+X21+AD21+AE21</f>
        <v>0</v>
      </c>
      <c r="AM20" s="89"/>
    </row>
    <row r="21" spans="2:39">
      <c r="B21" s="12"/>
      <c r="C21" s="13" t="s">
        <v>91</v>
      </c>
      <c r="D21" s="13" t="s">
        <v>93</v>
      </c>
      <c r="E21" s="13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>
        <v>1</v>
      </c>
      <c r="AA21" s="48"/>
      <c r="AB21" s="48">
        <v>3</v>
      </c>
      <c r="AC21" s="48"/>
      <c r="AD21" s="48"/>
      <c r="AE21" s="48"/>
      <c r="AF21" s="48">
        <v>3</v>
      </c>
      <c r="AG21" s="48">
        <v>1</v>
      </c>
      <c r="AH21" s="48">
        <v>1</v>
      </c>
      <c r="AI21" s="48"/>
      <c r="AJ21" s="48"/>
      <c r="AK21" s="35"/>
      <c r="AL21" s="35"/>
      <c r="AM21" s="36"/>
    </row>
    <row r="22" spans="2:39">
      <c r="B22" s="12">
        <v>13</v>
      </c>
      <c r="C22" s="13" t="s">
        <v>24</v>
      </c>
      <c r="D22" s="13" t="s">
        <v>90</v>
      </c>
      <c r="E22" s="13" t="s">
        <v>45</v>
      </c>
      <c r="F22" s="68"/>
      <c r="G22" s="68"/>
      <c r="H22" s="68"/>
      <c r="I22" s="68"/>
      <c r="J22" s="68">
        <v>1</v>
      </c>
      <c r="K22" s="68">
        <v>1</v>
      </c>
      <c r="L22" s="68">
        <v>1</v>
      </c>
      <c r="M22" s="68">
        <v>1</v>
      </c>
      <c r="N22" s="68">
        <v>1</v>
      </c>
      <c r="O22" s="68">
        <v>1</v>
      </c>
      <c r="P22" s="68"/>
      <c r="Q22" s="68"/>
      <c r="R22" s="68">
        <v>1</v>
      </c>
      <c r="S22" s="68">
        <v>1</v>
      </c>
      <c r="T22" s="68">
        <v>1</v>
      </c>
      <c r="U22" s="68">
        <v>1</v>
      </c>
      <c r="V22" s="68">
        <v>1</v>
      </c>
      <c r="W22" s="68"/>
      <c r="X22" s="68"/>
      <c r="Y22" s="68">
        <v>1</v>
      </c>
      <c r="Z22" s="68">
        <v>1</v>
      </c>
      <c r="AA22" s="68">
        <v>1</v>
      </c>
      <c r="AB22" s="68">
        <v>1</v>
      </c>
      <c r="AC22" s="68">
        <v>1</v>
      </c>
      <c r="AD22" s="68"/>
      <c r="AE22" s="68"/>
      <c r="AF22" s="68">
        <v>1</v>
      </c>
      <c r="AG22" s="68">
        <v>1</v>
      </c>
      <c r="AH22" s="68">
        <v>1</v>
      </c>
      <c r="AI22" s="68">
        <v>1</v>
      </c>
      <c r="AJ22" s="68">
        <v>1</v>
      </c>
      <c r="AK22" s="33">
        <f>SUM(J23:O23)+SUM(R23:V23)+SUM(Y23:AC23)+SUM(AF23:AJ23)</f>
        <v>3</v>
      </c>
      <c r="AL22" s="33">
        <f>P23+Q23+W23+X23+AD23+AE23</f>
        <v>6</v>
      </c>
      <c r="AM22" s="89"/>
    </row>
    <row r="23" ht="17.25" spans="2:39">
      <c r="B23" s="131"/>
      <c r="C23" s="132"/>
      <c r="D23" s="132"/>
      <c r="E23" s="132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>
        <v>6</v>
      </c>
      <c r="AE23" s="133"/>
      <c r="AF23" s="133">
        <v>1</v>
      </c>
      <c r="AG23" s="133">
        <v>1</v>
      </c>
      <c r="AH23" s="133">
        <v>1</v>
      </c>
      <c r="AI23" s="133"/>
      <c r="AJ23" s="133"/>
      <c r="AK23" s="136"/>
      <c r="AL23" s="136"/>
      <c r="AM23" s="137"/>
    </row>
  </sheetData>
  <mergeCells count="63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</mergeCells>
  <pageMargins left="0.75" right="0.75" top="1" bottom="1" header="0.5" footer="0.5"/>
  <headerFooter/>
  <ignoredErrors>
    <ignoredError sqref="AK6:AK7 AK9 AK11 AK13:AK2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M23"/>
  <sheetViews>
    <sheetView workbookViewId="0">
      <selection activeCell="G26" sqref="G26"/>
    </sheetView>
  </sheetViews>
  <sheetFormatPr defaultColWidth="9" defaultRowHeight="16.5"/>
  <cols>
    <col min="1" max="31" width="9" style="3"/>
    <col min="36" max="16384" width="9" style="3"/>
  </cols>
  <sheetData>
    <row r="3" spans="2:2">
      <c r="B3" s="5" t="s">
        <v>113</v>
      </c>
    </row>
    <row r="5" ht="18" spans="2:39">
      <c r="B5" s="6" t="s">
        <v>84</v>
      </c>
      <c r="C5" s="7" t="s">
        <v>85</v>
      </c>
      <c r="D5" s="7" t="s">
        <v>86</v>
      </c>
      <c r="E5" s="7" t="s">
        <v>2</v>
      </c>
      <c r="F5" s="130">
        <v>1</v>
      </c>
      <c r="G5" s="130">
        <v>2</v>
      </c>
      <c r="H5" s="7">
        <v>3</v>
      </c>
      <c r="I5" s="7">
        <v>4</v>
      </c>
      <c r="J5" s="7">
        <v>5</v>
      </c>
      <c r="K5" s="7">
        <v>6</v>
      </c>
      <c r="L5" s="130">
        <v>7</v>
      </c>
      <c r="M5" s="130">
        <v>8</v>
      </c>
      <c r="N5" s="130">
        <v>9</v>
      </c>
      <c r="O5" s="7">
        <v>10</v>
      </c>
      <c r="P5" s="7">
        <v>11</v>
      </c>
      <c r="Q5" s="7">
        <v>12</v>
      </c>
      <c r="R5" s="7">
        <v>13</v>
      </c>
      <c r="S5" s="7">
        <v>14</v>
      </c>
      <c r="T5" s="130">
        <v>15</v>
      </c>
      <c r="U5" s="130">
        <v>16</v>
      </c>
      <c r="V5" s="7">
        <v>17</v>
      </c>
      <c r="W5" s="7">
        <v>18</v>
      </c>
      <c r="X5" s="7">
        <v>19</v>
      </c>
      <c r="Y5" s="7">
        <v>20</v>
      </c>
      <c r="Z5" s="7">
        <v>21</v>
      </c>
      <c r="AA5" s="130">
        <v>22</v>
      </c>
      <c r="AB5" s="130">
        <v>23</v>
      </c>
      <c r="AC5" s="7">
        <v>24</v>
      </c>
      <c r="AD5" s="7">
        <v>25</v>
      </c>
      <c r="AE5" s="7">
        <v>26</v>
      </c>
      <c r="AF5" s="7">
        <v>27</v>
      </c>
      <c r="AG5" s="7">
        <v>28</v>
      </c>
      <c r="AH5" s="130">
        <v>29</v>
      </c>
      <c r="AI5" s="130">
        <v>30</v>
      </c>
      <c r="AJ5" s="7" t="s">
        <v>87</v>
      </c>
      <c r="AK5" s="7" t="s">
        <v>88</v>
      </c>
      <c r="AL5" s="31" t="s">
        <v>114</v>
      </c>
      <c r="AM5" s="32" t="s">
        <v>97</v>
      </c>
    </row>
    <row r="6" ht="17.25" spans="2:39">
      <c r="B6" s="8">
        <v>5</v>
      </c>
      <c r="C6" s="9" t="s">
        <v>24</v>
      </c>
      <c r="D6" s="9" t="s">
        <v>90</v>
      </c>
      <c r="E6" s="9" t="s">
        <v>23</v>
      </c>
      <c r="F6" s="47"/>
      <c r="G6" s="47"/>
      <c r="H6" s="47">
        <v>1</v>
      </c>
      <c r="I6" s="47">
        <v>1</v>
      </c>
      <c r="J6" s="47">
        <v>1</v>
      </c>
      <c r="K6" s="47">
        <v>1</v>
      </c>
      <c r="L6" s="47"/>
      <c r="M6" s="47"/>
      <c r="N6" s="47"/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/>
      <c r="U6" s="47"/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/>
      <c r="AB6" s="47"/>
      <c r="AC6" s="47">
        <v>1</v>
      </c>
      <c r="AD6" s="47">
        <v>1</v>
      </c>
      <c r="AE6" s="47">
        <v>1</v>
      </c>
      <c r="AF6" s="47">
        <v>1</v>
      </c>
      <c r="AG6" s="47"/>
      <c r="AH6" s="47">
        <v>1</v>
      </c>
      <c r="AI6" s="47"/>
      <c r="AJ6" s="33">
        <f>SUM(H7:K7)+SUM(O7:S7)+SUM(V7:Z7)+SUM(AC7:AG7)</f>
        <v>7.5</v>
      </c>
      <c r="AK6" s="33">
        <f>F7+G7+L7+M7+N7+T7+AA7+AB7++AH7+AI7</f>
        <v>17.5</v>
      </c>
      <c r="AL6" s="34">
        <f>U7</f>
        <v>0</v>
      </c>
      <c r="AM6" s="34"/>
    </row>
    <row r="7" spans="2:39">
      <c r="B7" s="12"/>
      <c r="C7" s="13"/>
      <c r="D7" s="13"/>
      <c r="E7" s="13"/>
      <c r="F7" s="48"/>
      <c r="G7" s="48">
        <v>8</v>
      </c>
      <c r="H7" s="48">
        <v>1</v>
      </c>
      <c r="I7" s="48">
        <v>2.5</v>
      </c>
      <c r="J7" s="48"/>
      <c r="K7" s="48"/>
      <c r="L7" s="48"/>
      <c r="M7" s="48">
        <v>4.5</v>
      </c>
      <c r="N7" s="48"/>
      <c r="O7" s="48"/>
      <c r="P7" s="48"/>
      <c r="Q7" s="48"/>
      <c r="R7" s="48"/>
      <c r="S7" s="48"/>
      <c r="T7" s="48"/>
      <c r="U7" s="48"/>
      <c r="V7" s="48">
        <v>1</v>
      </c>
      <c r="W7" s="48"/>
      <c r="X7" s="48"/>
      <c r="Y7" s="48"/>
      <c r="Z7" s="48"/>
      <c r="AA7" s="48"/>
      <c r="AB7" s="48"/>
      <c r="AC7" s="48"/>
      <c r="AD7" s="48">
        <v>1</v>
      </c>
      <c r="AE7" s="48">
        <v>1</v>
      </c>
      <c r="AF7" s="48">
        <v>1</v>
      </c>
      <c r="AG7" s="48"/>
      <c r="AH7" s="48"/>
      <c r="AI7" s="48">
        <v>5</v>
      </c>
      <c r="AJ7" s="35"/>
      <c r="AK7" s="35"/>
      <c r="AL7" s="36"/>
      <c r="AM7" s="36"/>
    </row>
    <row r="8" spans="2:39">
      <c r="B8" s="12">
        <v>6</v>
      </c>
      <c r="C8" s="13" t="s">
        <v>28</v>
      </c>
      <c r="D8" s="13" t="s">
        <v>90</v>
      </c>
      <c r="E8" s="13" t="s">
        <v>27</v>
      </c>
      <c r="F8" s="68"/>
      <c r="G8" s="68"/>
      <c r="H8" s="68">
        <v>1</v>
      </c>
      <c r="I8" s="68">
        <v>1</v>
      </c>
      <c r="J8" s="68">
        <v>1</v>
      </c>
      <c r="K8" s="68">
        <v>1</v>
      </c>
      <c r="L8" s="68"/>
      <c r="M8" s="68"/>
      <c r="N8" s="68"/>
      <c r="O8" s="68">
        <v>1</v>
      </c>
      <c r="P8" s="68">
        <v>1</v>
      </c>
      <c r="Q8" s="68">
        <v>1</v>
      </c>
      <c r="R8" s="68">
        <v>1</v>
      </c>
      <c r="S8" s="68">
        <v>1</v>
      </c>
      <c r="T8" s="68"/>
      <c r="U8" s="68"/>
      <c r="V8" s="68">
        <v>1</v>
      </c>
      <c r="W8" s="68">
        <v>1</v>
      </c>
      <c r="X8" s="68">
        <v>1</v>
      </c>
      <c r="Y8" s="68">
        <v>1</v>
      </c>
      <c r="Z8" s="68">
        <v>1</v>
      </c>
      <c r="AA8" s="68"/>
      <c r="AB8" s="68"/>
      <c r="AC8" s="68">
        <v>1</v>
      </c>
      <c r="AD8" s="68">
        <v>1</v>
      </c>
      <c r="AE8" s="68">
        <v>1</v>
      </c>
      <c r="AF8" s="68">
        <v>1</v>
      </c>
      <c r="AG8" s="68"/>
      <c r="AH8" s="68">
        <v>1</v>
      </c>
      <c r="AI8" s="68"/>
      <c r="AJ8" s="33">
        <f>SUM(H9:K9)+SUM(O9:S9)+SUM(V9:Z9)+SUM(AC9:AG9)</f>
        <v>13</v>
      </c>
      <c r="AK8" s="33">
        <f>F9+G9+L9+M9+N9+T9+AA9+AB9++AH9+AI9</f>
        <v>0</v>
      </c>
      <c r="AL8" s="34">
        <f>U9</f>
        <v>0</v>
      </c>
      <c r="AM8" s="89"/>
    </row>
    <row r="9" spans="2:39">
      <c r="B9" s="12"/>
      <c r="C9" s="13" t="s">
        <v>28</v>
      </c>
      <c r="D9" s="13" t="s">
        <v>90</v>
      </c>
      <c r="E9" s="13"/>
      <c r="F9" s="48"/>
      <c r="G9" s="48"/>
      <c r="H9" s="48">
        <v>1</v>
      </c>
      <c r="I9" s="48">
        <v>1</v>
      </c>
      <c r="J9" s="48">
        <v>2</v>
      </c>
      <c r="K9" s="48"/>
      <c r="L9" s="48"/>
      <c r="M9" s="48"/>
      <c r="N9" s="48"/>
      <c r="O9" s="48"/>
      <c r="P9" s="48"/>
      <c r="Q9" s="48">
        <v>1</v>
      </c>
      <c r="R9" s="48"/>
      <c r="S9" s="48"/>
      <c r="T9" s="48"/>
      <c r="U9" s="48"/>
      <c r="V9" s="48">
        <v>1</v>
      </c>
      <c r="W9" s="48">
        <v>1</v>
      </c>
      <c r="X9" s="48"/>
      <c r="Y9" s="48">
        <v>2</v>
      </c>
      <c r="Z9" s="48">
        <v>1</v>
      </c>
      <c r="AA9" s="48"/>
      <c r="AB9" s="48"/>
      <c r="AC9" s="48">
        <v>1</v>
      </c>
      <c r="AD9" s="48">
        <v>1</v>
      </c>
      <c r="AE9" s="48">
        <v>1</v>
      </c>
      <c r="AF9" s="48"/>
      <c r="AG9" s="48"/>
      <c r="AH9" s="48"/>
      <c r="AI9" s="48"/>
      <c r="AJ9" s="35"/>
      <c r="AK9" s="35"/>
      <c r="AL9" s="36"/>
      <c r="AM9" s="36"/>
    </row>
    <row r="10" spans="2:39">
      <c r="B10" s="12">
        <v>7</v>
      </c>
      <c r="C10" s="13" t="s">
        <v>91</v>
      </c>
      <c r="D10" s="13" t="s">
        <v>90</v>
      </c>
      <c r="E10" s="13" t="s">
        <v>31</v>
      </c>
      <c r="F10" s="68"/>
      <c r="G10" s="68"/>
      <c r="H10" s="68">
        <v>1</v>
      </c>
      <c r="I10" s="68">
        <v>1</v>
      </c>
      <c r="J10" s="68">
        <v>1</v>
      </c>
      <c r="K10" s="68">
        <v>1</v>
      </c>
      <c r="L10" s="68"/>
      <c r="M10" s="68"/>
      <c r="N10" s="68"/>
      <c r="O10" s="68">
        <v>1</v>
      </c>
      <c r="P10" s="68">
        <v>1</v>
      </c>
      <c r="Q10" s="68">
        <v>1</v>
      </c>
      <c r="R10" s="68">
        <v>1</v>
      </c>
      <c r="S10" s="68">
        <v>1</v>
      </c>
      <c r="T10" s="68"/>
      <c r="U10" s="68"/>
      <c r="V10" s="68">
        <v>1</v>
      </c>
      <c r="W10" s="68">
        <v>1</v>
      </c>
      <c r="X10" s="68">
        <v>1</v>
      </c>
      <c r="Y10" s="68">
        <v>1</v>
      </c>
      <c r="Z10" s="68">
        <v>1</v>
      </c>
      <c r="AA10" s="68"/>
      <c r="AB10" s="68"/>
      <c r="AC10" s="68">
        <v>1</v>
      </c>
      <c r="AD10" s="68">
        <v>1</v>
      </c>
      <c r="AE10" s="68">
        <v>1</v>
      </c>
      <c r="AF10" s="68">
        <v>1</v>
      </c>
      <c r="AG10" s="68"/>
      <c r="AH10" s="68">
        <v>1</v>
      </c>
      <c r="AI10" s="68"/>
      <c r="AJ10" s="33">
        <f>SUM(H11:K11)+SUM(O11:S11)+SUM(V11:Z11)+SUM(AC11:AG11)</f>
        <v>3.5</v>
      </c>
      <c r="AK10" s="33">
        <f>F11+G11+L11+M11+N11+T11+AA11+AB11++AH11+AI11</f>
        <v>1</v>
      </c>
      <c r="AL10" s="34">
        <f>U11</f>
        <v>0</v>
      </c>
      <c r="AM10" s="89"/>
    </row>
    <row r="11" spans="2:39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>
        <v>1.5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>
        <v>1</v>
      </c>
      <c r="AE11" s="48">
        <v>1</v>
      </c>
      <c r="AF11" s="48"/>
      <c r="AG11" s="48"/>
      <c r="AH11" s="48">
        <v>1</v>
      </c>
      <c r="AI11" s="48"/>
      <c r="AJ11" s="35"/>
      <c r="AK11" s="35"/>
      <c r="AL11" s="36"/>
      <c r="AM11" s="36"/>
    </row>
    <row r="12" spans="2:39">
      <c r="B12" s="12">
        <v>8</v>
      </c>
      <c r="C12" s="13" t="s">
        <v>28</v>
      </c>
      <c r="D12" s="13" t="s">
        <v>90</v>
      </c>
      <c r="E12" s="13" t="s">
        <v>34</v>
      </c>
      <c r="F12" s="68"/>
      <c r="G12" s="68"/>
      <c r="H12" s="68">
        <v>1</v>
      </c>
      <c r="I12" s="69">
        <v>1</v>
      </c>
      <c r="J12" s="68">
        <v>1</v>
      </c>
      <c r="K12" s="68">
        <v>1</v>
      </c>
      <c r="L12" s="68"/>
      <c r="M12" s="69"/>
      <c r="N12" s="68"/>
      <c r="O12" s="68">
        <v>1</v>
      </c>
      <c r="P12" s="68">
        <v>1</v>
      </c>
      <c r="Q12" s="68">
        <v>1</v>
      </c>
      <c r="R12" s="68">
        <v>1</v>
      </c>
      <c r="S12" s="68">
        <v>1</v>
      </c>
      <c r="T12" s="68"/>
      <c r="U12" s="68"/>
      <c r="V12" s="68">
        <v>1</v>
      </c>
      <c r="W12" s="68">
        <v>1</v>
      </c>
      <c r="X12" s="68">
        <v>1</v>
      </c>
      <c r="Y12" s="68">
        <v>1</v>
      </c>
      <c r="Z12" s="68">
        <v>1</v>
      </c>
      <c r="AA12" s="68"/>
      <c r="AB12" s="68"/>
      <c r="AC12" s="68">
        <v>1</v>
      </c>
      <c r="AD12" s="140">
        <v>1</v>
      </c>
      <c r="AE12" s="68">
        <v>1</v>
      </c>
      <c r="AF12" s="68">
        <v>1</v>
      </c>
      <c r="AG12" s="68"/>
      <c r="AH12" s="68">
        <v>1</v>
      </c>
      <c r="AI12" s="68"/>
      <c r="AJ12" s="33">
        <f>SUM(H13:K13)+SUM(O13:S13)+SUM(V13:Z13)+SUM(AC13:AG13)</f>
        <v>13</v>
      </c>
      <c r="AK12" s="33">
        <f>F13+G13+L13+M13+N13+T13+AA13+AB13++AH13+AI13</f>
        <v>1</v>
      </c>
      <c r="AL12" s="34">
        <f>U13</f>
        <v>0</v>
      </c>
      <c r="AM12" s="89"/>
    </row>
    <row r="13" spans="2:39">
      <c r="B13" s="12"/>
      <c r="C13" s="13" t="s">
        <v>28</v>
      </c>
      <c r="D13" s="13" t="s">
        <v>90</v>
      </c>
      <c r="E13" s="13"/>
      <c r="F13" s="48"/>
      <c r="G13" s="48"/>
      <c r="H13" s="48">
        <v>1.5</v>
      </c>
      <c r="I13" s="48"/>
      <c r="J13" s="48">
        <v>2</v>
      </c>
      <c r="K13" s="48"/>
      <c r="L13" s="48"/>
      <c r="M13" s="48"/>
      <c r="N13" s="48"/>
      <c r="O13" s="48"/>
      <c r="P13" s="48"/>
      <c r="Q13" s="48"/>
      <c r="R13" s="48">
        <v>1.5</v>
      </c>
      <c r="S13" s="48"/>
      <c r="T13" s="48"/>
      <c r="U13" s="48"/>
      <c r="V13" s="48"/>
      <c r="W13" s="48"/>
      <c r="X13" s="48"/>
      <c r="Y13" s="48">
        <v>2</v>
      </c>
      <c r="Z13" s="48"/>
      <c r="AA13" s="48"/>
      <c r="AB13" s="48"/>
      <c r="AC13" s="48">
        <v>1</v>
      </c>
      <c r="AD13" s="48">
        <v>3.5</v>
      </c>
      <c r="AE13" s="48">
        <v>1.5</v>
      </c>
      <c r="AF13" s="48"/>
      <c r="AG13" s="48"/>
      <c r="AH13" s="48">
        <v>1</v>
      </c>
      <c r="AI13" s="48"/>
      <c r="AJ13" s="35"/>
      <c r="AK13" s="35"/>
      <c r="AL13" s="36"/>
      <c r="AM13" s="36"/>
    </row>
    <row r="14" spans="2:39">
      <c r="B14" s="12">
        <v>9</v>
      </c>
      <c r="C14" s="13" t="s">
        <v>37</v>
      </c>
      <c r="D14" s="13" t="s">
        <v>92</v>
      </c>
      <c r="E14" s="13" t="s">
        <v>36</v>
      </c>
      <c r="F14" s="68"/>
      <c r="G14" s="68"/>
      <c r="H14" s="68">
        <v>1</v>
      </c>
      <c r="I14" s="68">
        <v>1</v>
      </c>
      <c r="J14" s="68">
        <v>1</v>
      </c>
      <c r="K14" s="68">
        <v>1</v>
      </c>
      <c r="L14" s="68"/>
      <c r="M14" s="68"/>
      <c r="N14" s="68"/>
      <c r="O14" s="68">
        <v>1</v>
      </c>
      <c r="P14" s="68">
        <v>1</v>
      </c>
      <c r="Q14" s="68">
        <v>1</v>
      </c>
      <c r="R14" s="68">
        <v>1</v>
      </c>
      <c r="S14" s="68">
        <v>1</v>
      </c>
      <c r="T14" s="68"/>
      <c r="U14" s="68"/>
      <c r="V14" s="68">
        <v>1</v>
      </c>
      <c r="W14" s="68">
        <v>1</v>
      </c>
      <c r="X14" s="68">
        <v>1</v>
      </c>
      <c r="Y14" s="140">
        <v>1</v>
      </c>
      <c r="Z14" s="140">
        <v>1</v>
      </c>
      <c r="AA14" s="68"/>
      <c r="AB14" s="68"/>
      <c r="AC14" s="68">
        <v>1</v>
      </c>
      <c r="AD14" s="68">
        <v>1</v>
      </c>
      <c r="AE14" s="68">
        <v>1</v>
      </c>
      <c r="AF14" s="68">
        <v>1</v>
      </c>
      <c r="AG14" s="68"/>
      <c r="AH14" s="68">
        <v>1</v>
      </c>
      <c r="AI14" s="68"/>
      <c r="AJ14" s="33">
        <f>SUM(H15:K15)+SUM(O15:S15)+SUM(V15:Z15)+SUM(AC15:AG15)</f>
        <v>28.5</v>
      </c>
      <c r="AK14" s="33">
        <f>F15+G15+L15+M15+N15+T15+AA15+AB15++AH15+AI15</f>
        <v>15.5</v>
      </c>
      <c r="AL14" s="34">
        <f>U15</f>
        <v>14</v>
      </c>
      <c r="AM14" s="89"/>
    </row>
    <row r="15" spans="2:39">
      <c r="B15" s="12"/>
      <c r="C15" s="13" t="s">
        <v>37</v>
      </c>
      <c r="D15" s="13" t="s">
        <v>92</v>
      </c>
      <c r="E15" s="13"/>
      <c r="F15" s="48"/>
      <c r="G15" s="48"/>
      <c r="H15" s="48">
        <v>1.5</v>
      </c>
      <c r="I15" s="48"/>
      <c r="J15" s="48">
        <v>6</v>
      </c>
      <c r="K15" s="48">
        <v>3</v>
      </c>
      <c r="L15" s="48">
        <v>14</v>
      </c>
      <c r="M15" s="48"/>
      <c r="N15" s="48"/>
      <c r="O15" s="48">
        <v>2.5</v>
      </c>
      <c r="P15" s="48">
        <v>5.5</v>
      </c>
      <c r="Q15" s="48"/>
      <c r="R15" s="48">
        <v>1.5</v>
      </c>
      <c r="S15" s="48">
        <v>1</v>
      </c>
      <c r="T15" s="48"/>
      <c r="U15" s="48">
        <v>14</v>
      </c>
      <c r="V15" s="48">
        <v>1</v>
      </c>
      <c r="W15" s="48"/>
      <c r="X15" s="48">
        <v>1</v>
      </c>
      <c r="Y15" s="48"/>
      <c r="Z15" s="48"/>
      <c r="AA15" s="48"/>
      <c r="AB15" s="48"/>
      <c r="AC15" s="48"/>
      <c r="AD15" s="48"/>
      <c r="AE15" s="48">
        <v>4.5</v>
      </c>
      <c r="AF15" s="48">
        <v>1</v>
      </c>
      <c r="AG15" s="48"/>
      <c r="AH15" s="48">
        <v>1.5</v>
      </c>
      <c r="AI15" s="48"/>
      <c r="AJ15" s="35"/>
      <c r="AK15" s="35"/>
      <c r="AL15" s="36"/>
      <c r="AM15" s="36"/>
    </row>
    <row r="16" spans="2:39">
      <c r="B16" s="12">
        <v>10</v>
      </c>
      <c r="C16" s="13" t="s">
        <v>91</v>
      </c>
      <c r="D16" s="13" t="s">
        <v>93</v>
      </c>
      <c r="E16" s="13" t="s">
        <v>40</v>
      </c>
      <c r="F16" s="68"/>
      <c r="G16" s="68"/>
      <c r="H16" s="68">
        <v>1</v>
      </c>
      <c r="I16" s="68">
        <v>1</v>
      </c>
      <c r="J16" s="68">
        <v>1</v>
      </c>
      <c r="K16" s="68">
        <v>1</v>
      </c>
      <c r="L16" s="68"/>
      <c r="M16" s="68"/>
      <c r="N16" s="68"/>
      <c r="O16" s="68">
        <v>1</v>
      </c>
      <c r="P16" s="68">
        <v>1</v>
      </c>
      <c r="Q16" s="68">
        <v>1</v>
      </c>
      <c r="R16" s="68">
        <v>1</v>
      </c>
      <c r="S16" s="68">
        <v>1</v>
      </c>
      <c r="T16" s="68"/>
      <c r="U16" s="68"/>
      <c r="V16" s="68">
        <v>1</v>
      </c>
      <c r="W16" s="68">
        <v>1</v>
      </c>
      <c r="X16" s="68">
        <v>1</v>
      </c>
      <c r="Y16" s="68">
        <v>1</v>
      </c>
      <c r="Z16" s="68">
        <v>1</v>
      </c>
      <c r="AA16" s="68"/>
      <c r="AB16" s="68"/>
      <c r="AC16" s="68">
        <v>1</v>
      </c>
      <c r="AD16" s="68">
        <v>1</v>
      </c>
      <c r="AE16" s="68">
        <v>1</v>
      </c>
      <c r="AF16" s="68">
        <v>1</v>
      </c>
      <c r="AG16" s="68"/>
      <c r="AH16" s="68">
        <v>1</v>
      </c>
      <c r="AI16" s="68"/>
      <c r="AJ16" s="33">
        <f>SUM(H17:K17)+SUM(O17:S17)+SUM(V17:Z17)+SUM(AC17:AG17)</f>
        <v>5.5</v>
      </c>
      <c r="AK16" s="33">
        <f>F17+G17+L17+M17+N17+T17+AA17+AB17++AH17+AI17</f>
        <v>13</v>
      </c>
      <c r="AL16" s="34">
        <f>U17</f>
        <v>0</v>
      </c>
      <c r="AM16" s="89"/>
    </row>
    <row r="17" spans="2:39">
      <c r="B17" s="12"/>
      <c r="C17" s="13" t="s">
        <v>91</v>
      </c>
      <c r="D17" s="13" t="s">
        <v>93</v>
      </c>
      <c r="E17" s="13"/>
      <c r="F17" s="48"/>
      <c r="G17" s="48">
        <v>7</v>
      </c>
      <c r="H17" s="48">
        <v>1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>
        <v>1</v>
      </c>
      <c r="AE17" s="48">
        <v>1</v>
      </c>
      <c r="AF17" s="48">
        <v>2.5</v>
      </c>
      <c r="AG17" s="48"/>
      <c r="AH17" s="48">
        <v>1</v>
      </c>
      <c r="AI17" s="48">
        <v>5</v>
      </c>
      <c r="AJ17" s="35"/>
      <c r="AK17" s="35"/>
      <c r="AL17" s="36"/>
      <c r="AM17" s="36"/>
    </row>
    <row r="18" spans="2:39">
      <c r="B18" s="12">
        <v>11</v>
      </c>
      <c r="C18" s="13" t="s">
        <v>91</v>
      </c>
      <c r="D18" s="13" t="s">
        <v>94</v>
      </c>
      <c r="E18" s="13" t="s">
        <v>43</v>
      </c>
      <c r="F18" s="68"/>
      <c r="G18" s="68"/>
      <c r="H18" s="68">
        <v>1</v>
      </c>
      <c r="I18" s="68">
        <v>1</v>
      </c>
      <c r="J18" s="68">
        <v>1</v>
      </c>
      <c r="K18" s="68">
        <v>1</v>
      </c>
      <c r="L18" s="68"/>
      <c r="M18" s="68"/>
      <c r="N18" s="68"/>
      <c r="O18" s="68">
        <v>1</v>
      </c>
      <c r="P18" s="68">
        <v>1</v>
      </c>
      <c r="Q18" s="68">
        <v>1</v>
      </c>
      <c r="R18" s="68">
        <v>1</v>
      </c>
      <c r="S18" s="68">
        <v>1</v>
      </c>
      <c r="T18" s="68"/>
      <c r="U18" s="68"/>
      <c r="V18" s="68">
        <v>1</v>
      </c>
      <c r="W18" s="68">
        <v>1</v>
      </c>
      <c r="X18" s="68">
        <v>1</v>
      </c>
      <c r="Y18" s="68">
        <v>1</v>
      </c>
      <c r="Z18" s="68">
        <v>1</v>
      </c>
      <c r="AA18" s="68"/>
      <c r="AB18" s="68"/>
      <c r="AC18" s="68">
        <v>1</v>
      </c>
      <c r="AD18" s="68">
        <v>1</v>
      </c>
      <c r="AE18" s="68">
        <v>1</v>
      </c>
      <c r="AF18" s="68">
        <v>1</v>
      </c>
      <c r="AG18" s="68"/>
      <c r="AH18" s="68">
        <v>1</v>
      </c>
      <c r="AI18" s="68"/>
      <c r="AJ18" s="33">
        <f>SUM(H19:K19)+SUM(O19:S19)+SUM(V19:Z19)+SUM(AC19:AG19)</f>
        <v>0</v>
      </c>
      <c r="AK18" s="33">
        <f>F19+G19+L19+M19+N19+T19+AA19+AB19++AH19+AI19</f>
        <v>0</v>
      </c>
      <c r="AL18" s="34">
        <f>U19</f>
        <v>0</v>
      </c>
      <c r="AM18" s="89"/>
    </row>
    <row r="19" spans="2:39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35"/>
      <c r="AK19" s="35"/>
      <c r="AL19" s="36"/>
      <c r="AM19" s="36"/>
    </row>
    <row r="20" spans="2:39">
      <c r="B20" s="12">
        <v>12</v>
      </c>
      <c r="C20" s="13" t="s">
        <v>91</v>
      </c>
      <c r="D20" s="13" t="s">
        <v>93</v>
      </c>
      <c r="E20" s="13" t="s">
        <v>95</v>
      </c>
      <c r="F20" s="68"/>
      <c r="G20" s="68"/>
      <c r="H20" s="68">
        <v>1</v>
      </c>
      <c r="I20" s="68">
        <v>1</v>
      </c>
      <c r="J20" s="68">
        <v>1</v>
      </c>
      <c r="K20" s="68">
        <v>1</v>
      </c>
      <c r="L20" s="68"/>
      <c r="M20" s="68"/>
      <c r="N20" s="68"/>
      <c r="O20" s="68">
        <v>1</v>
      </c>
      <c r="P20" s="68">
        <v>1</v>
      </c>
      <c r="Q20" s="68">
        <v>1</v>
      </c>
      <c r="R20" s="69">
        <v>1</v>
      </c>
      <c r="S20" s="69">
        <v>1</v>
      </c>
      <c r="T20" s="69"/>
      <c r="U20" s="68"/>
      <c r="V20" s="68">
        <v>1</v>
      </c>
      <c r="W20" s="68">
        <v>1</v>
      </c>
      <c r="X20" s="68">
        <v>1</v>
      </c>
      <c r="Y20" s="68">
        <v>1</v>
      </c>
      <c r="Z20" s="68">
        <v>1</v>
      </c>
      <c r="AA20" s="68"/>
      <c r="AB20" s="68"/>
      <c r="AC20" s="68">
        <v>1</v>
      </c>
      <c r="AD20" s="68">
        <v>1</v>
      </c>
      <c r="AE20" s="68">
        <v>1</v>
      </c>
      <c r="AF20" s="68">
        <v>1</v>
      </c>
      <c r="AG20" s="68"/>
      <c r="AH20" s="68">
        <v>1</v>
      </c>
      <c r="AI20" s="68"/>
      <c r="AJ20" s="33">
        <f>SUM(H21:K21)+SUM(O21:S21)+SUM(V21:Z21)+SUM(AC21:AG21)</f>
        <v>18</v>
      </c>
      <c r="AK20" s="33">
        <f>F21+G21+L21+M21+N21+T21+AA21+AB21++AH21+AI21</f>
        <v>0</v>
      </c>
      <c r="AL20" s="34">
        <f>U21</f>
        <v>0</v>
      </c>
      <c r="AM20" s="89"/>
    </row>
    <row r="21" spans="2:39">
      <c r="B21" s="12"/>
      <c r="C21" s="13" t="s">
        <v>91</v>
      </c>
      <c r="D21" s="13" t="s">
        <v>93</v>
      </c>
      <c r="E21" s="13"/>
      <c r="F21" s="48"/>
      <c r="G21" s="48"/>
      <c r="H21" s="48">
        <v>1</v>
      </c>
      <c r="I21" s="48">
        <v>1.5</v>
      </c>
      <c r="J21" s="48"/>
      <c r="K21" s="48"/>
      <c r="L21" s="48"/>
      <c r="M21" s="48"/>
      <c r="N21" s="48"/>
      <c r="O21" s="48"/>
      <c r="P21" s="48">
        <v>1.5</v>
      </c>
      <c r="Q21" s="48">
        <v>1.5</v>
      </c>
      <c r="R21" s="48"/>
      <c r="S21" s="48"/>
      <c r="T21" s="48"/>
      <c r="U21" s="48"/>
      <c r="V21" s="48"/>
      <c r="W21" s="48">
        <v>1</v>
      </c>
      <c r="X21" s="48"/>
      <c r="Y21" s="48"/>
      <c r="Z21" s="48"/>
      <c r="AA21" s="48"/>
      <c r="AB21" s="48"/>
      <c r="AC21" s="48">
        <v>1</v>
      </c>
      <c r="AD21" s="48">
        <v>4</v>
      </c>
      <c r="AE21" s="48">
        <v>4</v>
      </c>
      <c r="AF21" s="48">
        <v>2.5</v>
      </c>
      <c r="AG21" s="48"/>
      <c r="AH21" s="48"/>
      <c r="AI21" s="48"/>
      <c r="AJ21" s="35"/>
      <c r="AK21" s="35"/>
      <c r="AL21" s="36"/>
      <c r="AM21" s="36"/>
    </row>
    <row r="22" spans="2:39">
      <c r="B22" s="12">
        <v>13</v>
      </c>
      <c r="C22" s="13" t="s">
        <v>24</v>
      </c>
      <c r="D22" s="13" t="s">
        <v>90</v>
      </c>
      <c r="E22" s="13" t="s">
        <v>45</v>
      </c>
      <c r="F22" s="68"/>
      <c r="G22" s="68"/>
      <c r="H22" s="68">
        <v>1</v>
      </c>
      <c r="I22" s="68">
        <v>1</v>
      </c>
      <c r="J22" s="68">
        <v>1</v>
      </c>
      <c r="K22" s="68">
        <v>1</v>
      </c>
      <c r="L22" s="68"/>
      <c r="M22" s="68"/>
      <c r="N22" s="68"/>
      <c r="O22" s="68">
        <v>1</v>
      </c>
      <c r="P22" s="68">
        <v>1</v>
      </c>
      <c r="Q22" s="68">
        <v>1</v>
      </c>
      <c r="R22" s="68">
        <v>1</v>
      </c>
      <c r="S22" s="68">
        <v>1</v>
      </c>
      <c r="T22" s="68"/>
      <c r="U22" s="68"/>
      <c r="V22" s="68">
        <v>1</v>
      </c>
      <c r="W22" s="68">
        <v>1</v>
      </c>
      <c r="X22" s="68">
        <v>1</v>
      </c>
      <c r="Y22" s="68">
        <v>1</v>
      </c>
      <c r="Z22" s="68">
        <v>1</v>
      </c>
      <c r="AA22" s="68"/>
      <c r="AB22" s="68"/>
      <c r="AC22" s="68">
        <v>1</v>
      </c>
      <c r="AD22" s="68">
        <v>1</v>
      </c>
      <c r="AE22" s="68">
        <v>1</v>
      </c>
      <c r="AF22" s="68">
        <v>1</v>
      </c>
      <c r="AG22" s="68"/>
      <c r="AH22" s="68">
        <v>1</v>
      </c>
      <c r="AI22" s="68"/>
      <c r="AJ22" s="33">
        <f>SUM(H23:K23)+SUM(O23:S23)+SUM(V23:Z23)+SUM(AC23:AG23)</f>
        <v>5</v>
      </c>
      <c r="AK22" s="33">
        <f>F23+G23+L23+M23+N23+T23+AA23+AB23++AH23+AI23</f>
        <v>17.5</v>
      </c>
      <c r="AL22" s="34">
        <f>U23</f>
        <v>0</v>
      </c>
      <c r="AM22" s="89"/>
    </row>
    <row r="23" ht="17.25" spans="2:39">
      <c r="B23" s="131"/>
      <c r="C23" s="132"/>
      <c r="D23" s="132"/>
      <c r="E23" s="132"/>
      <c r="F23" s="133"/>
      <c r="G23" s="133">
        <v>8</v>
      </c>
      <c r="H23" s="133"/>
      <c r="I23" s="133"/>
      <c r="J23" s="133">
        <v>2</v>
      </c>
      <c r="K23" s="133"/>
      <c r="L23" s="133"/>
      <c r="M23" s="133">
        <v>4.5</v>
      </c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>
        <v>1</v>
      </c>
      <c r="AE23" s="133">
        <v>1</v>
      </c>
      <c r="AF23" s="133">
        <v>1</v>
      </c>
      <c r="AG23" s="133"/>
      <c r="AH23" s="133"/>
      <c r="AI23" s="133">
        <v>5</v>
      </c>
      <c r="AJ23" s="136"/>
      <c r="AK23" s="136"/>
      <c r="AL23" s="137"/>
      <c r="AM23" s="137"/>
    </row>
  </sheetData>
  <mergeCells count="72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</mergeCells>
  <pageMargins left="0.75" right="0.75" top="1" bottom="1" header="0.5" footer="0.5"/>
  <headerFooter/>
  <ignoredErrors>
    <ignoredError sqref="AJ7:AJ15 AJ17:AJ23 AJ6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N25"/>
  <sheetViews>
    <sheetView workbookViewId="0">
      <selection activeCell="G26" sqref="G26"/>
    </sheetView>
  </sheetViews>
  <sheetFormatPr defaultColWidth="9" defaultRowHeight="16.5"/>
  <cols>
    <col min="1" max="31" width="9" style="3"/>
    <col min="37" max="16384" width="9" style="3"/>
  </cols>
  <sheetData>
    <row r="3" spans="2:2">
      <c r="B3" s="5" t="s">
        <v>115</v>
      </c>
    </row>
    <row r="5" ht="18" spans="2:40">
      <c r="B5" s="6" t="s">
        <v>84</v>
      </c>
      <c r="C5" s="7" t="s">
        <v>85</v>
      </c>
      <c r="D5" s="7" t="s">
        <v>86</v>
      </c>
      <c r="E5" s="7" t="s">
        <v>2</v>
      </c>
      <c r="F5" s="7">
        <v>1</v>
      </c>
      <c r="G5" s="7">
        <v>2</v>
      </c>
      <c r="H5" s="7">
        <v>3</v>
      </c>
      <c r="I5" s="7">
        <v>4</v>
      </c>
      <c r="J5" s="7">
        <v>5</v>
      </c>
      <c r="K5" s="130">
        <v>6</v>
      </c>
      <c r="L5" s="130">
        <v>7</v>
      </c>
      <c r="M5" s="7">
        <v>8</v>
      </c>
      <c r="N5" s="7">
        <v>9</v>
      </c>
      <c r="O5" s="7">
        <v>10</v>
      </c>
      <c r="P5" s="7">
        <v>11</v>
      </c>
      <c r="Q5" s="7">
        <v>12</v>
      </c>
      <c r="R5" s="130">
        <v>13</v>
      </c>
      <c r="S5" s="130">
        <v>14</v>
      </c>
      <c r="T5" s="7">
        <v>15</v>
      </c>
      <c r="U5" s="7">
        <v>16</v>
      </c>
      <c r="V5" s="7">
        <v>17</v>
      </c>
      <c r="W5" s="7">
        <v>18</v>
      </c>
      <c r="X5" s="7">
        <v>19</v>
      </c>
      <c r="Y5" s="130">
        <v>20</v>
      </c>
      <c r="Z5" s="130">
        <v>21</v>
      </c>
      <c r="AA5" s="7">
        <v>22</v>
      </c>
      <c r="AB5" s="7">
        <v>23</v>
      </c>
      <c r="AC5" s="7">
        <v>24</v>
      </c>
      <c r="AD5" s="7">
        <v>25</v>
      </c>
      <c r="AE5" s="7">
        <v>26</v>
      </c>
      <c r="AF5" s="130">
        <v>27</v>
      </c>
      <c r="AG5" s="130">
        <v>28</v>
      </c>
      <c r="AH5" s="7">
        <v>29</v>
      </c>
      <c r="AI5" s="7">
        <v>30</v>
      </c>
      <c r="AJ5" s="7">
        <v>31</v>
      </c>
      <c r="AK5" s="7" t="s">
        <v>87</v>
      </c>
      <c r="AL5" s="7" t="s">
        <v>88</v>
      </c>
      <c r="AM5" s="31" t="s">
        <v>114</v>
      </c>
      <c r="AN5" s="32" t="s">
        <v>97</v>
      </c>
    </row>
    <row r="6" ht="17.25" spans="2:40">
      <c r="B6" s="8">
        <v>5</v>
      </c>
      <c r="C6" s="9" t="s">
        <v>24</v>
      </c>
      <c r="D6" s="9" t="s">
        <v>90</v>
      </c>
      <c r="E6" s="9" t="s">
        <v>23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/>
      <c r="L6" s="47"/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/>
      <c r="S6" s="47"/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/>
      <c r="Z6" s="47"/>
      <c r="AA6" s="47">
        <v>1</v>
      </c>
      <c r="AB6" s="47">
        <v>1</v>
      </c>
      <c r="AC6" s="47">
        <v>1</v>
      </c>
      <c r="AD6" s="47">
        <v>1</v>
      </c>
      <c r="AE6" s="47">
        <v>1</v>
      </c>
      <c r="AF6" s="47"/>
      <c r="AG6" s="47"/>
      <c r="AH6" s="47">
        <v>1</v>
      </c>
      <c r="AI6" s="47">
        <v>1</v>
      </c>
      <c r="AJ6" s="47">
        <v>1</v>
      </c>
      <c r="AK6" s="33">
        <f>SUM(F7:J7)+SUM(M7:Q7)+SUM(T7:X7)+SUM(AA7:AE7)+SUM(AH7:AJ7)</f>
        <v>8.5</v>
      </c>
      <c r="AL6" s="33">
        <f>K7+L7+R7+S7+Y7+Z7+AF7+AG7</f>
        <v>8</v>
      </c>
      <c r="AM6" s="34"/>
      <c r="AN6" s="34"/>
    </row>
    <row r="7" spans="2:40">
      <c r="B7" s="12"/>
      <c r="C7" s="13"/>
      <c r="D7" s="13"/>
      <c r="E7" s="13"/>
      <c r="F7" s="48"/>
      <c r="G7" s="48">
        <v>1.5</v>
      </c>
      <c r="H7" s="48"/>
      <c r="I7" s="48"/>
      <c r="J7" s="48"/>
      <c r="K7" s="48"/>
      <c r="L7" s="48"/>
      <c r="M7" s="48"/>
      <c r="N7" s="48">
        <v>1</v>
      </c>
      <c r="O7" s="48"/>
      <c r="P7" s="48"/>
      <c r="Q7" s="48"/>
      <c r="R7" s="48"/>
      <c r="S7" s="48">
        <v>4</v>
      </c>
      <c r="T7" s="48"/>
      <c r="U7" s="48"/>
      <c r="V7" s="48"/>
      <c r="W7" s="48">
        <v>2</v>
      </c>
      <c r="X7" s="48"/>
      <c r="Y7" s="48"/>
      <c r="Z7" s="48"/>
      <c r="AA7" s="48"/>
      <c r="AB7" s="48"/>
      <c r="AC7" s="48"/>
      <c r="AD7" s="48">
        <v>2</v>
      </c>
      <c r="AE7" s="48"/>
      <c r="AF7" s="48">
        <v>4</v>
      </c>
      <c r="AG7" s="48"/>
      <c r="AH7" s="48"/>
      <c r="AI7" s="48">
        <v>2</v>
      </c>
      <c r="AJ7" s="48"/>
      <c r="AK7" s="35"/>
      <c r="AL7" s="35"/>
      <c r="AM7" s="36"/>
      <c r="AN7" s="36"/>
    </row>
    <row r="8" spans="2:40">
      <c r="B8" s="12">
        <v>6</v>
      </c>
      <c r="C8" s="13" t="s">
        <v>28</v>
      </c>
      <c r="D8" s="13" t="s">
        <v>90</v>
      </c>
      <c r="E8" s="13" t="s">
        <v>27</v>
      </c>
      <c r="F8" s="68">
        <v>1</v>
      </c>
      <c r="G8" s="68">
        <v>1</v>
      </c>
      <c r="H8" s="68">
        <v>1</v>
      </c>
      <c r="I8" s="68">
        <v>1</v>
      </c>
      <c r="J8" s="68">
        <v>1</v>
      </c>
      <c r="K8" s="68"/>
      <c r="L8" s="68"/>
      <c r="M8" s="68">
        <v>1</v>
      </c>
      <c r="N8" s="68">
        <v>1</v>
      </c>
      <c r="O8" s="68">
        <v>1</v>
      </c>
      <c r="P8" s="68">
        <v>1</v>
      </c>
      <c r="Q8" s="68">
        <v>1</v>
      </c>
      <c r="R8" s="68"/>
      <c r="S8" s="68"/>
      <c r="T8" s="68">
        <v>1</v>
      </c>
      <c r="U8" s="68">
        <v>1</v>
      </c>
      <c r="V8" s="68">
        <v>1</v>
      </c>
      <c r="W8" s="68">
        <v>1</v>
      </c>
      <c r="X8" s="68">
        <v>1</v>
      </c>
      <c r="Y8" s="68"/>
      <c r="Z8" s="68"/>
      <c r="AA8" s="68">
        <v>1</v>
      </c>
      <c r="AB8" s="68">
        <v>1</v>
      </c>
      <c r="AC8" s="68">
        <v>1</v>
      </c>
      <c r="AD8" s="68">
        <v>1</v>
      </c>
      <c r="AE8" s="68">
        <v>1</v>
      </c>
      <c r="AF8" s="68"/>
      <c r="AG8" s="68"/>
      <c r="AH8" s="68">
        <v>1</v>
      </c>
      <c r="AI8" s="68">
        <v>1</v>
      </c>
      <c r="AJ8" s="68">
        <v>1</v>
      </c>
      <c r="AK8" s="33">
        <f>SUM(F9:J9)+SUM(M9:Q9)+SUM(T9:X9)+SUM(AA9:AE9)+SUM(AH9:AJ9)</f>
        <v>19.5</v>
      </c>
      <c r="AL8" s="33">
        <f>K9+L9+R9+S9+Y9+Z9+AF9+AG9</f>
        <v>6</v>
      </c>
      <c r="AM8" s="34"/>
      <c r="AN8" s="89"/>
    </row>
    <row r="9" spans="2:40">
      <c r="B9" s="12"/>
      <c r="C9" s="13" t="s">
        <v>28</v>
      </c>
      <c r="D9" s="13" t="s">
        <v>90</v>
      </c>
      <c r="E9" s="13"/>
      <c r="F9" s="48">
        <v>1</v>
      </c>
      <c r="G9" s="48"/>
      <c r="H9" s="48"/>
      <c r="I9" s="48"/>
      <c r="J9" s="48">
        <v>1</v>
      </c>
      <c r="K9" s="48"/>
      <c r="L9" s="48"/>
      <c r="M9" s="48"/>
      <c r="N9" s="48">
        <v>1</v>
      </c>
      <c r="O9" s="48"/>
      <c r="P9" s="48"/>
      <c r="Q9" s="48"/>
      <c r="R9" s="48"/>
      <c r="S9" s="48"/>
      <c r="T9" s="48"/>
      <c r="U9" s="48"/>
      <c r="V9" s="48"/>
      <c r="W9" s="48">
        <v>1.5</v>
      </c>
      <c r="X9" s="48"/>
      <c r="Y9" s="48"/>
      <c r="Z9" s="48"/>
      <c r="AA9" s="48">
        <v>2</v>
      </c>
      <c r="AB9" s="48">
        <v>2</v>
      </c>
      <c r="AC9" s="48">
        <v>2.5</v>
      </c>
      <c r="AD9" s="48">
        <v>3.5</v>
      </c>
      <c r="AE9" s="48"/>
      <c r="AF9" s="48">
        <v>6</v>
      </c>
      <c r="AG9" s="48"/>
      <c r="AH9" s="48">
        <v>1</v>
      </c>
      <c r="AI9" s="48">
        <v>2</v>
      </c>
      <c r="AJ9" s="48">
        <v>2</v>
      </c>
      <c r="AK9" s="35"/>
      <c r="AL9" s="35"/>
      <c r="AM9" s="36"/>
      <c r="AN9" s="36"/>
    </row>
    <row r="10" spans="2:40">
      <c r="B10" s="12">
        <v>7</v>
      </c>
      <c r="C10" s="13" t="s">
        <v>91</v>
      </c>
      <c r="D10" s="13" t="s">
        <v>90</v>
      </c>
      <c r="E10" s="13" t="s">
        <v>31</v>
      </c>
      <c r="F10" s="68">
        <v>1</v>
      </c>
      <c r="G10" s="68">
        <v>1</v>
      </c>
      <c r="H10" s="68">
        <v>1</v>
      </c>
      <c r="I10" s="68">
        <v>1</v>
      </c>
      <c r="J10" s="68">
        <v>1</v>
      </c>
      <c r="K10" s="68"/>
      <c r="L10" s="68"/>
      <c r="M10" s="68">
        <v>1</v>
      </c>
      <c r="N10" s="68">
        <v>1</v>
      </c>
      <c r="O10" s="68">
        <v>1</v>
      </c>
      <c r="P10" s="68">
        <v>1</v>
      </c>
      <c r="Q10" s="68">
        <v>1</v>
      </c>
      <c r="R10" s="68"/>
      <c r="S10" s="68"/>
      <c r="T10" s="139">
        <v>1</v>
      </c>
      <c r="U10" s="139">
        <v>1</v>
      </c>
      <c r="V10" s="68">
        <v>1</v>
      </c>
      <c r="W10" s="68">
        <v>1</v>
      </c>
      <c r="X10" s="68">
        <v>1</v>
      </c>
      <c r="Y10" s="68"/>
      <c r="Z10" s="68"/>
      <c r="AA10" s="68">
        <v>1</v>
      </c>
      <c r="AB10" s="68">
        <v>1</v>
      </c>
      <c r="AC10" s="68">
        <v>1</v>
      </c>
      <c r="AD10" s="68">
        <v>1</v>
      </c>
      <c r="AE10" s="68">
        <v>1</v>
      </c>
      <c r="AF10" s="68"/>
      <c r="AG10" s="68"/>
      <c r="AH10" s="68">
        <v>1</v>
      </c>
      <c r="AI10" s="68">
        <v>1</v>
      </c>
      <c r="AJ10" s="68">
        <v>1</v>
      </c>
      <c r="AK10" s="33">
        <f>SUM(F11:J11)+SUM(M11:Q11)+SUM(T11:X11)+SUM(AA11:AE11)+SUM(AH11:AJ11)</f>
        <v>2</v>
      </c>
      <c r="AL10" s="33">
        <f>K11+L11+R11+S11+Y11+Z11+AF11+AG11</f>
        <v>3.5</v>
      </c>
      <c r="AM10" s="34"/>
      <c r="AN10" s="89"/>
    </row>
    <row r="11" spans="2:40">
      <c r="B11" s="12"/>
      <c r="C11" s="13" t="s">
        <v>91</v>
      </c>
      <c r="D11" s="13" t="s">
        <v>90</v>
      </c>
      <c r="E11" s="1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>
        <v>3.5</v>
      </c>
      <c r="AG11" s="48"/>
      <c r="AH11" s="48"/>
      <c r="AI11" s="48"/>
      <c r="AJ11" s="48">
        <v>2</v>
      </c>
      <c r="AK11" s="35"/>
      <c r="AL11" s="35"/>
      <c r="AM11" s="36"/>
      <c r="AN11" s="36"/>
    </row>
    <row r="12" spans="2:40">
      <c r="B12" s="12">
        <v>8</v>
      </c>
      <c r="C12" s="13" t="s">
        <v>28</v>
      </c>
      <c r="D12" s="13" t="s">
        <v>90</v>
      </c>
      <c r="E12" s="13" t="s">
        <v>34</v>
      </c>
      <c r="F12" s="68">
        <v>1</v>
      </c>
      <c r="G12" s="68">
        <v>1</v>
      </c>
      <c r="H12" s="68">
        <v>1</v>
      </c>
      <c r="I12" s="69">
        <v>1</v>
      </c>
      <c r="J12" s="68">
        <v>1</v>
      </c>
      <c r="K12" s="68"/>
      <c r="L12" s="68"/>
      <c r="M12" s="69">
        <v>1</v>
      </c>
      <c r="N12" s="68">
        <v>1</v>
      </c>
      <c r="O12" s="68">
        <v>1</v>
      </c>
      <c r="P12" s="68">
        <v>1</v>
      </c>
      <c r="Q12" s="68">
        <v>1</v>
      </c>
      <c r="R12" s="68"/>
      <c r="S12" s="68"/>
      <c r="T12" s="68">
        <v>1</v>
      </c>
      <c r="U12" s="68">
        <v>1</v>
      </c>
      <c r="V12" s="68">
        <v>1</v>
      </c>
      <c r="W12" s="68">
        <v>1</v>
      </c>
      <c r="X12" s="68">
        <v>1</v>
      </c>
      <c r="Y12" s="68"/>
      <c r="Z12" s="68"/>
      <c r="AA12" s="68">
        <v>1</v>
      </c>
      <c r="AB12" s="68">
        <v>1</v>
      </c>
      <c r="AC12" s="68">
        <v>1</v>
      </c>
      <c r="AD12" s="68">
        <v>1</v>
      </c>
      <c r="AE12" s="68">
        <v>1</v>
      </c>
      <c r="AF12" s="68"/>
      <c r="AG12" s="68"/>
      <c r="AH12" s="68">
        <v>1</v>
      </c>
      <c r="AI12" s="68">
        <v>1</v>
      </c>
      <c r="AJ12" s="68">
        <v>1</v>
      </c>
      <c r="AK12" s="33">
        <f>SUM(F13:J13)+SUM(M13:Q13)+SUM(T13:X13)+SUM(AA13:AE13)+SUM(AH13:AJ13)</f>
        <v>5</v>
      </c>
      <c r="AL12" s="33">
        <f>K13+L13+R13+S13+Y13+Z13+AF13+AG13</f>
        <v>0</v>
      </c>
      <c r="AM12" s="34"/>
      <c r="AN12" s="89">
        <v>2</v>
      </c>
    </row>
    <row r="13" spans="2:40">
      <c r="B13" s="12"/>
      <c r="C13" s="13" t="s">
        <v>28</v>
      </c>
      <c r="D13" s="13" t="s">
        <v>90</v>
      </c>
      <c r="E13" s="13"/>
      <c r="F13" s="48">
        <v>1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>
        <v>1</v>
      </c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>
        <v>1</v>
      </c>
      <c r="AI13" s="48">
        <v>2</v>
      </c>
      <c r="AJ13" s="48"/>
      <c r="AK13" s="35"/>
      <c r="AL13" s="35"/>
      <c r="AM13" s="36"/>
      <c r="AN13" s="36"/>
    </row>
    <row r="14" spans="2:40">
      <c r="B14" s="12">
        <v>9</v>
      </c>
      <c r="C14" s="13" t="s">
        <v>37</v>
      </c>
      <c r="D14" s="13" t="s">
        <v>92</v>
      </c>
      <c r="E14" s="13" t="s">
        <v>36</v>
      </c>
      <c r="F14" s="68">
        <v>1</v>
      </c>
      <c r="G14" s="68">
        <v>1</v>
      </c>
      <c r="H14" s="68">
        <v>1</v>
      </c>
      <c r="I14" s="68">
        <v>1</v>
      </c>
      <c r="J14" s="68">
        <v>1</v>
      </c>
      <c r="K14" s="68"/>
      <c r="L14" s="68"/>
      <c r="M14" s="68">
        <v>1</v>
      </c>
      <c r="N14" s="68">
        <v>1</v>
      </c>
      <c r="O14" s="68">
        <v>1</v>
      </c>
      <c r="P14" s="68">
        <v>1</v>
      </c>
      <c r="Q14" s="68">
        <v>1</v>
      </c>
      <c r="R14" s="68"/>
      <c r="S14" s="68"/>
      <c r="T14" s="68">
        <v>1</v>
      </c>
      <c r="U14" s="68">
        <v>1</v>
      </c>
      <c r="V14" s="68">
        <v>1</v>
      </c>
      <c r="W14" s="68">
        <v>1</v>
      </c>
      <c r="X14" s="68">
        <v>1</v>
      </c>
      <c r="Y14" s="68"/>
      <c r="Z14" s="68"/>
      <c r="AA14" s="68">
        <v>1</v>
      </c>
      <c r="AB14" s="68">
        <v>1</v>
      </c>
      <c r="AC14" s="68">
        <v>1</v>
      </c>
      <c r="AD14" s="68">
        <v>1</v>
      </c>
      <c r="AE14" s="68">
        <v>1</v>
      </c>
      <c r="AF14" s="68"/>
      <c r="AG14" s="68"/>
      <c r="AH14" s="68">
        <v>1</v>
      </c>
      <c r="AI14" s="68">
        <v>1</v>
      </c>
      <c r="AJ14" s="68">
        <v>1</v>
      </c>
      <c r="AK14" s="33">
        <f>SUM(F15:J15)+SUM(M15:Q15)+SUM(T15:X15)+SUM(AA15:AE15)+SUM(AH15:AJ15)</f>
        <v>65</v>
      </c>
      <c r="AL14" s="33">
        <f>K15+L15+R15+S15+Y15+Z15+AF15+AG15</f>
        <v>28</v>
      </c>
      <c r="AM14" s="34"/>
      <c r="AN14" s="89"/>
    </row>
    <row r="15" spans="2:40">
      <c r="B15" s="12"/>
      <c r="C15" s="13" t="s">
        <v>37</v>
      </c>
      <c r="D15" s="13" t="s">
        <v>92</v>
      </c>
      <c r="E15" s="13"/>
      <c r="F15" s="48">
        <v>1</v>
      </c>
      <c r="G15" s="48"/>
      <c r="H15" s="48">
        <v>1</v>
      </c>
      <c r="I15" s="48">
        <v>1</v>
      </c>
      <c r="J15" s="48">
        <v>4</v>
      </c>
      <c r="K15" s="48"/>
      <c r="L15" s="48"/>
      <c r="M15" s="48">
        <v>6</v>
      </c>
      <c r="N15" s="48">
        <v>3</v>
      </c>
      <c r="O15" s="48"/>
      <c r="P15" s="48"/>
      <c r="Q15" s="48">
        <v>2</v>
      </c>
      <c r="R15" s="48">
        <v>11</v>
      </c>
      <c r="S15" s="48"/>
      <c r="T15" s="48">
        <v>6.5</v>
      </c>
      <c r="U15" s="48">
        <v>3</v>
      </c>
      <c r="V15" s="48">
        <v>3</v>
      </c>
      <c r="W15" s="48">
        <v>1</v>
      </c>
      <c r="X15" s="48">
        <v>3</v>
      </c>
      <c r="Y15" s="48">
        <v>10</v>
      </c>
      <c r="Z15" s="48">
        <v>7</v>
      </c>
      <c r="AA15" s="48"/>
      <c r="AB15" s="48">
        <v>6</v>
      </c>
      <c r="AC15" s="48">
        <v>3</v>
      </c>
      <c r="AD15" s="48">
        <v>5</v>
      </c>
      <c r="AE15" s="48">
        <v>7</v>
      </c>
      <c r="AF15" s="48"/>
      <c r="AG15" s="48"/>
      <c r="AH15" s="48">
        <v>2.5</v>
      </c>
      <c r="AI15" s="48"/>
      <c r="AJ15" s="48">
        <v>7</v>
      </c>
      <c r="AK15" s="35"/>
      <c r="AL15" s="35"/>
      <c r="AM15" s="36"/>
      <c r="AN15" s="36"/>
    </row>
    <row r="16" spans="2:40">
      <c r="B16" s="12">
        <v>10</v>
      </c>
      <c r="C16" s="13" t="s">
        <v>91</v>
      </c>
      <c r="D16" s="13" t="s">
        <v>93</v>
      </c>
      <c r="E16" s="13" t="s">
        <v>40</v>
      </c>
      <c r="F16" s="68">
        <v>1</v>
      </c>
      <c r="G16" s="68">
        <v>1</v>
      </c>
      <c r="H16" s="68">
        <v>1</v>
      </c>
      <c r="I16" s="68">
        <v>1</v>
      </c>
      <c r="J16" s="68">
        <v>1</v>
      </c>
      <c r="K16" s="68"/>
      <c r="L16" s="68"/>
      <c r="M16" s="68">
        <v>1</v>
      </c>
      <c r="N16" s="68">
        <v>1</v>
      </c>
      <c r="O16" s="68">
        <v>1</v>
      </c>
      <c r="P16" s="68">
        <v>1</v>
      </c>
      <c r="Q16" s="68">
        <v>1</v>
      </c>
      <c r="R16" s="68"/>
      <c r="S16" s="68"/>
      <c r="T16" s="68">
        <v>1</v>
      </c>
      <c r="U16" s="68">
        <v>1</v>
      </c>
      <c r="V16" s="68">
        <v>1</v>
      </c>
      <c r="W16" s="68">
        <v>1</v>
      </c>
      <c r="X16" s="68">
        <v>1</v>
      </c>
      <c r="Y16" s="68"/>
      <c r="Z16" s="68"/>
      <c r="AA16" s="68">
        <v>1</v>
      </c>
      <c r="AB16" s="68">
        <v>1</v>
      </c>
      <c r="AC16" s="68">
        <v>1</v>
      </c>
      <c r="AD16" s="68">
        <v>1</v>
      </c>
      <c r="AE16" s="68">
        <v>1</v>
      </c>
      <c r="AF16" s="68"/>
      <c r="AG16" s="68"/>
      <c r="AH16" s="68">
        <v>1</v>
      </c>
      <c r="AI16" s="68">
        <v>1</v>
      </c>
      <c r="AJ16" s="68">
        <v>1</v>
      </c>
      <c r="AK16" s="33">
        <f>SUM(F17:J17)+SUM(M17:Q17)+SUM(T17:X17)+SUM(AA17:AE17)+SUM(AH17:AJ17)</f>
        <v>6</v>
      </c>
      <c r="AL16" s="33">
        <f>K17+L17+R17+S17+Y17+Z17+AF17+AG17</f>
        <v>4</v>
      </c>
      <c r="AM16" s="34"/>
      <c r="AN16" s="89"/>
    </row>
    <row r="17" spans="2:40">
      <c r="B17" s="12"/>
      <c r="C17" s="13" t="s">
        <v>91</v>
      </c>
      <c r="D17" s="13" t="s">
        <v>93</v>
      </c>
      <c r="E17" s="13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>
        <v>4</v>
      </c>
      <c r="AG17" s="48"/>
      <c r="AH17" s="48">
        <v>2</v>
      </c>
      <c r="AI17" s="48">
        <v>2</v>
      </c>
      <c r="AJ17" s="48">
        <v>2</v>
      </c>
      <c r="AK17" s="35"/>
      <c r="AL17" s="35"/>
      <c r="AM17" s="36"/>
      <c r="AN17" s="36"/>
    </row>
    <row r="18" spans="2:40">
      <c r="B18" s="12">
        <v>11</v>
      </c>
      <c r="C18" s="13" t="s">
        <v>91</v>
      </c>
      <c r="D18" s="13" t="s">
        <v>94</v>
      </c>
      <c r="E18" s="13" t="s">
        <v>43</v>
      </c>
      <c r="F18" s="68">
        <v>1</v>
      </c>
      <c r="G18" s="68">
        <v>1</v>
      </c>
      <c r="H18" s="68">
        <v>1</v>
      </c>
      <c r="I18" s="68">
        <v>1</v>
      </c>
      <c r="J18" s="68">
        <v>1</v>
      </c>
      <c r="K18" s="68"/>
      <c r="L18" s="68"/>
      <c r="M18" s="68">
        <v>1</v>
      </c>
      <c r="N18" s="68">
        <v>1</v>
      </c>
      <c r="O18" s="68">
        <v>1</v>
      </c>
      <c r="P18" s="68">
        <v>1</v>
      </c>
      <c r="Q18" s="68">
        <v>1</v>
      </c>
      <c r="R18" s="68"/>
      <c r="S18" s="68"/>
      <c r="T18" s="68">
        <v>1</v>
      </c>
      <c r="U18" s="68">
        <v>1</v>
      </c>
      <c r="V18" s="68">
        <v>1</v>
      </c>
      <c r="W18" s="68">
        <v>1</v>
      </c>
      <c r="X18" s="68">
        <v>1</v>
      </c>
      <c r="Y18" s="68"/>
      <c r="Z18" s="68"/>
      <c r="AA18" s="68">
        <v>1</v>
      </c>
      <c r="AB18" s="68">
        <v>1</v>
      </c>
      <c r="AC18" s="68">
        <v>1</v>
      </c>
      <c r="AD18" s="68">
        <v>1</v>
      </c>
      <c r="AE18" s="68">
        <v>1</v>
      </c>
      <c r="AF18" s="68"/>
      <c r="AG18" s="68"/>
      <c r="AH18" s="68">
        <v>1</v>
      </c>
      <c r="AI18" s="68">
        <v>1</v>
      </c>
      <c r="AJ18" s="68">
        <v>1</v>
      </c>
      <c r="AK18" s="33">
        <f>SUM(F19:J19)+SUM(M19:Q19)+SUM(T19:X19)+SUM(AA19:AE19)+SUM(AH19:AJ19)</f>
        <v>0</v>
      </c>
      <c r="AL18" s="33">
        <f>K19+L19+R19+S19+Y19+Z19+AF19+AG19</f>
        <v>0</v>
      </c>
      <c r="AM18" s="34"/>
      <c r="AN18" s="89"/>
    </row>
    <row r="19" spans="2:40">
      <c r="B19" s="12"/>
      <c r="C19" s="13" t="s">
        <v>91</v>
      </c>
      <c r="D19" s="13" t="s">
        <v>94</v>
      </c>
      <c r="E19" s="1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35"/>
      <c r="AL19" s="35"/>
      <c r="AM19" s="36"/>
      <c r="AN19" s="36"/>
    </row>
    <row r="20" spans="2:40">
      <c r="B20" s="12">
        <v>12</v>
      </c>
      <c r="C20" s="13" t="s">
        <v>91</v>
      </c>
      <c r="D20" s="13" t="s">
        <v>93</v>
      </c>
      <c r="E20" s="13" t="s">
        <v>95</v>
      </c>
      <c r="F20" s="68">
        <v>1</v>
      </c>
      <c r="G20" s="68">
        <v>1</v>
      </c>
      <c r="H20" s="68">
        <v>1</v>
      </c>
      <c r="I20" s="68">
        <v>1</v>
      </c>
      <c r="J20" s="140">
        <v>1</v>
      </c>
      <c r="K20" s="68"/>
      <c r="L20" s="68"/>
      <c r="M20" s="68">
        <v>1</v>
      </c>
      <c r="N20" s="68">
        <v>1</v>
      </c>
      <c r="O20" s="68">
        <v>1</v>
      </c>
      <c r="P20" s="68">
        <v>1</v>
      </c>
      <c r="Q20" s="68">
        <v>1</v>
      </c>
      <c r="R20" s="69"/>
      <c r="S20" s="69"/>
      <c r="T20" s="69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33">
        <f>SUM(F21:J21)+SUM(M21:Q21)+SUM(T21:X21)+SUM(AA21:AE21)+SUM(AH21:AJ21)</f>
        <v>0</v>
      </c>
      <c r="AL20" s="33">
        <f>K21+L21+R21+S21+Y21+Z21+AF21+AG21</f>
        <v>0</v>
      </c>
      <c r="AM20" s="34"/>
      <c r="AN20" s="89"/>
    </row>
    <row r="21" spans="2:40">
      <c r="B21" s="12"/>
      <c r="C21" s="13" t="s">
        <v>91</v>
      </c>
      <c r="D21" s="13" t="s">
        <v>93</v>
      </c>
      <c r="E21" s="13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35"/>
      <c r="AL21" s="35"/>
      <c r="AM21" s="36"/>
      <c r="AN21" s="36"/>
    </row>
    <row r="22" spans="2:40">
      <c r="B22" s="12">
        <v>13</v>
      </c>
      <c r="C22" s="13" t="s">
        <v>24</v>
      </c>
      <c r="D22" s="13" t="s">
        <v>90</v>
      </c>
      <c r="E22" s="13" t="s">
        <v>45</v>
      </c>
      <c r="F22" s="68">
        <v>1</v>
      </c>
      <c r="G22" s="68">
        <v>1</v>
      </c>
      <c r="H22" s="68">
        <v>1</v>
      </c>
      <c r="I22" s="68">
        <v>1</v>
      </c>
      <c r="J22" s="68">
        <v>1</v>
      </c>
      <c r="K22" s="68"/>
      <c r="L22" s="68"/>
      <c r="M22" s="68">
        <v>1</v>
      </c>
      <c r="N22" s="68">
        <v>1</v>
      </c>
      <c r="O22" s="68">
        <v>1</v>
      </c>
      <c r="P22" s="68">
        <v>1</v>
      </c>
      <c r="Q22" s="68">
        <v>1</v>
      </c>
      <c r="R22" s="68"/>
      <c r="S22" s="68"/>
      <c r="T22" s="68">
        <v>1</v>
      </c>
      <c r="U22" s="68">
        <v>1</v>
      </c>
      <c r="V22" s="68">
        <v>1</v>
      </c>
      <c r="W22" s="68">
        <v>1</v>
      </c>
      <c r="X22" s="68">
        <v>1</v>
      </c>
      <c r="Y22" s="68"/>
      <c r="Z22" s="68"/>
      <c r="AA22" s="68">
        <v>1</v>
      </c>
      <c r="AB22" s="68">
        <v>1</v>
      </c>
      <c r="AC22" s="68">
        <v>1</v>
      </c>
      <c r="AD22" s="68">
        <v>1</v>
      </c>
      <c r="AE22" s="68">
        <v>1</v>
      </c>
      <c r="AF22" s="68"/>
      <c r="AG22" s="68"/>
      <c r="AH22" s="68">
        <v>1</v>
      </c>
      <c r="AI22" s="68">
        <v>1</v>
      </c>
      <c r="AJ22" s="68">
        <v>1</v>
      </c>
      <c r="AK22" s="33">
        <f>SUM(F23:J23)+SUM(M23:Q23)+SUM(T23:X23)+SUM(AA23:AE23)+SUM(AH23:AJ23)</f>
        <v>2.5</v>
      </c>
      <c r="AL22" s="33">
        <f>K23+L23+R23+S23+Y23+Z23+AF23+AG23</f>
        <v>8</v>
      </c>
      <c r="AM22" s="34"/>
      <c r="AN22" s="89"/>
    </row>
    <row r="23" spans="2:40">
      <c r="B23" s="12"/>
      <c r="C23" s="13"/>
      <c r="D23" s="13"/>
      <c r="E23" s="13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>
        <v>4</v>
      </c>
      <c r="T23" s="48"/>
      <c r="U23" s="48"/>
      <c r="V23" s="48"/>
      <c r="W23" s="48">
        <v>1.5</v>
      </c>
      <c r="X23" s="48"/>
      <c r="Y23" s="48"/>
      <c r="Z23" s="48"/>
      <c r="AA23" s="48"/>
      <c r="AB23" s="48"/>
      <c r="AC23" s="48"/>
      <c r="AD23" s="48"/>
      <c r="AE23" s="48"/>
      <c r="AF23" s="48">
        <v>4</v>
      </c>
      <c r="AG23" s="48"/>
      <c r="AH23" s="48"/>
      <c r="AI23" s="48">
        <v>1</v>
      </c>
      <c r="AJ23" s="48"/>
      <c r="AK23" s="35"/>
      <c r="AL23" s="35"/>
      <c r="AM23" s="36"/>
      <c r="AN23" s="36"/>
    </row>
    <row r="24" spans="2:40">
      <c r="B24" s="12">
        <v>14</v>
      </c>
      <c r="C24" s="13" t="s">
        <v>91</v>
      </c>
      <c r="D24" s="13" t="s">
        <v>93</v>
      </c>
      <c r="E24" s="18" t="s">
        <v>116</v>
      </c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>
        <v>1</v>
      </c>
      <c r="W24" s="68">
        <v>1</v>
      </c>
      <c r="X24" s="68">
        <v>1</v>
      </c>
      <c r="Y24" s="68"/>
      <c r="Z24" s="68"/>
      <c r="AA24" s="68">
        <v>1</v>
      </c>
      <c r="AB24" s="68">
        <v>1</v>
      </c>
      <c r="AC24" s="68">
        <v>1</v>
      </c>
      <c r="AD24" s="68">
        <v>1</v>
      </c>
      <c r="AE24" s="68">
        <v>1</v>
      </c>
      <c r="AF24" s="68"/>
      <c r="AG24" s="68"/>
      <c r="AH24" s="68">
        <v>1</v>
      </c>
      <c r="AI24" s="68">
        <v>1</v>
      </c>
      <c r="AJ24" s="68">
        <v>1</v>
      </c>
      <c r="AK24" s="33">
        <f>SUM(F25:J25)+SUM(M25:Q25)+SUM(T25:X25)+SUM(AA25:AE25)+SUM(AH25:AJ25)</f>
        <v>10.5</v>
      </c>
      <c r="AL24" s="33">
        <f>K25+L25+R25+S25+Y25+Z25+AF25+AG25</f>
        <v>3</v>
      </c>
      <c r="AM24" s="34"/>
      <c r="AN24" s="89">
        <v>1</v>
      </c>
    </row>
    <row r="25" ht="17.25" spans="2:40">
      <c r="B25" s="131"/>
      <c r="C25" s="132"/>
      <c r="D25" s="132" t="s">
        <v>93</v>
      </c>
      <c r="E25" s="132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>
        <v>1.5</v>
      </c>
      <c r="AB25" s="133">
        <v>2</v>
      </c>
      <c r="AC25" s="133">
        <v>1</v>
      </c>
      <c r="AD25" s="133">
        <v>1</v>
      </c>
      <c r="AE25" s="133"/>
      <c r="AF25" s="133">
        <v>3</v>
      </c>
      <c r="AG25" s="133"/>
      <c r="AH25" s="133">
        <v>1</v>
      </c>
      <c r="AI25" s="133">
        <v>2</v>
      </c>
      <c r="AJ25" s="133">
        <v>2</v>
      </c>
      <c r="AK25" s="136"/>
      <c r="AL25" s="136"/>
      <c r="AM25" s="137"/>
      <c r="AN25" s="137"/>
    </row>
  </sheetData>
  <mergeCells count="80"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AK6:AK7"/>
    <mergeCell ref="AK8:AK9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L6:AL7"/>
    <mergeCell ref="AL8:AL9"/>
    <mergeCell ref="AL10:AL11"/>
    <mergeCell ref="AL12:AL13"/>
    <mergeCell ref="AL14:AL15"/>
    <mergeCell ref="AL16:AL17"/>
    <mergeCell ref="AL18:AL19"/>
    <mergeCell ref="AL20:AL21"/>
    <mergeCell ref="AL22:AL23"/>
    <mergeCell ref="AL24:AL25"/>
    <mergeCell ref="AM6:AM7"/>
    <mergeCell ref="AM8:AM9"/>
    <mergeCell ref="AM10:AM11"/>
    <mergeCell ref="AM12:AM13"/>
    <mergeCell ref="AM14:AM15"/>
    <mergeCell ref="AM16:AM17"/>
    <mergeCell ref="AM18:AM19"/>
    <mergeCell ref="AM20:AM21"/>
    <mergeCell ref="AM22:AM23"/>
    <mergeCell ref="AM24:AM25"/>
    <mergeCell ref="AN6:AN7"/>
    <mergeCell ref="AN8:AN9"/>
    <mergeCell ref="AN10:AN11"/>
    <mergeCell ref="AN12:AN13"/>
    <mergeCell ref="AN14:AN15"/>
    <mergeCell ref="AN16:AN17"/>
    <mergeCell ref="AN18:AN19"/>
    <mergeCell ref="AN20:AN21"/>
    <mergeCell ref="AN22:AN23"/>
    <mergeCell ref="AN24:AN25"/>
  </mergeCells>
  <pageMargins left="0.75" right="0.75" top="1" bottom="1" header="0.5" footer="0.5"/>
  <headerFooter/>
  <ignoredErrors>
    <ignoredError sqref="AK6:AK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2019年公休&amp;请假</vt:lpstr>
      <vt:lpstr>2020年公休&amp;请假 (2)</vt:lpstr>
      <vt:lpstr>2019.01</vt:lpstr>
      <vt:lpstr>2019.02</vt:lpstr>
      <vt:lpstr>2019.03</vt:lpstr>
      <vt:lpstr>2019.04</vt:lpstr>
      <vt:lpstr>2019.05</vt:lpstr>
      <vt:lpstr>2019.06</vt:lpstr>
      <vt:lpstr>2019.07</vt:lpstr>
      <vt:lpstr>2019.08</vt:lpstr>
      <vt:lpstr>2019.09</vt:lpstr>
      <vt:lpstr>2019.10</vt:lpstr>
      <vt:lpstr>2019.11</vt:lpstr>
      <vt:lpstr>2019.11 (2)</vt:lpstr>
      <vt:lpstr>2019.12</vt:lpstr>
      <vt:lpstr>2020.01</vt:lpstr>
      <vt:lpstr>2020.02</vt:lpstr>
      <vt:lpstr>2020.03</vt:lpstr>
      <vt:lpstr>2020.04</vt:lpstr>
      <vt:lpstr>2020.05</vt:lpstr>
      <vt:lpstr>2020.06</vt:lpstr>
      <vt:lpstr>2020.07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张宏梅</cp:lastModifiedBy>
  <dcterms:created xsi:type="dcterms:W3CDTF">2019-09-20T02:29:00Z</dcterms:created>
  <dcterms:modified xsi:type="dcterms:W3CDTF">2020-08-06T05:12:42Z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